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T:\Tourism Research\Annual Report 2014\"/>
    </mc:Choice>
  </mc:AlternateContent>
  <bookViews>
    <workbookView xWindow="0" yWindow="0" windowWidth="28800" windowHeight="14300" tabRatio="891" firstSheet="79" activeTab="92"/>
  </bookViews>
  <sheets>
    <sheet name="List of Tables" sheetId="219" r:id="rId1"/>
    <sheet name="FIG1-2003-08 VIS Expenditures" sheetId="207" state="hidden" r:id="rId2"/>
    <sheet name="FIG-2 2004-09 Visitor days MMA " sheetId="209" state="hidden" r:id="rId3"/>
    <sheet name="FIG-2 2004-09 Visitor days  (2" sheetId="243" state="hidden" r:id="rId4"/>
    <sheet name="FIG22--2008v2007 EXPENDITURES" sheetId="61" state="hidden" r:id="rId5"/>
    <sheet name="FIG23--2007v2006 PPPD by MMA" sheetId="63" state="hidden" r:id="rId6"/>
    <sheet name="TABLE 1" sheetId="117" r:id="rId7"/>
    <sheet name="TABLE 2" sheetId="118" r:id="rId8"/>
    <sheet name="TABLE 3" sheetId="119" r:id="rId9"/>
    <sheet name="Tables 4 &amp; 5" sheetId="120" r:id="rId10"/>
    <sheet name="Table 6 &amp; 7" sheetId="121" r:id="rId11"/>
    <sheet name="TABLE 8" sheetId="122" r:id="rId12"/>
    <sheet name="TABLE 9" sheetId="123" r:id="rId13"/>
    <sheet name="TABLE 10" sheetId="221" r:id="rId14"/>
    <sheet name="Table 11" sheetId="125" r:id="rId15"/>
    <sheet name="TABLE 12" sheetId="222" r:id="rId16"/>
    <sheet name="TABLE 13" sheetId="14" r:id="rId17"/>
    <sheet name="TABLE 14" sheetId="129" r:id="rId18"/>
    <sheet name="TABLE 15" sheetId="130" r:id="rId19"/>
    <sheet name="TABLE 16" sheetId="131" r:id="rId20"/>
    <sheet name="TABLE 17" sheetId="18" r:id="rId21"/>
    <sheet name="TABLE 18" sheetId="132" r:id="rId22"/>
    <sheet name="TABLE 19" sheetId="134" r:id="rId23"/>
    <sheet name="TABLE 20" sheetId="135" r:id="rId24"/>
    <sheet name="TABLE 21" sheetId="263" r:id="rId25"/>
    <sheet name="TABLE 22" sheetId="137" r:id="rId26"/>
    <sheet name="TABLE 23" sheetId="264" r:id="rId27"/>
    <sheet name="TABLE 24" sheetId="138" r:id="rId28"/>
    <sheet name="TABLE 25" sheetId="234" r:id="rId29"/>
    <sheet name="TABLE 26" sheetId="235" r:id="rId30"/>
    <sheet name=" TABLE 27" sheetId="139" r:id="rId31"/>
    <sheet name="TABLE 28" sheetId="236" r:id="rId32"/>
    <sheet name="TABLE 29" sheetId="237" r:id="rId33"/>
    <sheet name="TABLE 30" sheetId="140" r:id="rId34"/>
    <sheet name="TABLE 31" sheetId="232" r:id="rId35"/>
    <sheet name="TABLE 32" sheetId="233" r:id="rId36"/>
    <sheet name="TABLE 33" sheetId="274" r:id="rId37"/>
    <sheet name="TABLE 34" sheetId="141" r:id="rId38"/>
    <sheet name="TABLE 35" sheetId="142" r:id="rId39"/>
    <sheet name="TABLE 36" sheetId="143" r:id="rId40"/>
    <sheet name="TABLE 37" sheetId="147" r:id="rId41"/>
    <sheet name="TABLE 38" sheetId="148" r:id="rId42"/>
    <sheet name="TABLE 39" sheetId="149" r:id="rId43"/>
    <sheet name="TABLE 40" sheetId="33" r:id="rId44"/>
    <sheet name="TABLE 41" sheetId="265" r:id="rId45"/>
    <sheet name="TABLE 42" sheetId="151" r:id="rId46"/>
    <sheet name="TABLE 43" sheetId="152" r:id="rId47"/>
    <sheet name="TABLE 44" sheetId="153" r:id="rId48"/>
    <sheet name="TABLE 45" sheetId="266" r:id="rId49"/>
    <sheet name="TABLE 46" sheetId="267" r:id="rId50"/>
    <sheet name="TABLE 47" sheetId="154" r:id="rId51"/>
    <sheet name="TABLE 48" sheetId="155" r:id="rId52"/>
    <sheet name="TABLE 49" sheetId="156" r:id="rId53"/>
    <sheet name="TABLE 50" sheetId="157" r:id="rId54"/>
    <sheet name="TABLE 51" sheetId="159" r:id="rId55"/>
    <sheet name="TABLE 52" sheetId="214" r:id="rId56"/>
    <sheet name="TABLE 53" sheetId="160" r:id="rId57"/>
    <sheet name="TABLE 54" sheetId="215" r:id="rId58"/>
    <sheet name="TABLE 55" sheetId="164" r:id="rId59"/>
    <sheet name="TABLE 56" sheetId="165" r:id="rId60"/>
    <sheet name="TABLE 57" sheetId="166" r:id="rId61"/>
    <sheet name="TABLE 58" sheetId="167" r:id="rId62"/>
    <sheet name="TABLE 59" sheetId="168" r:id="rId63"/>
    <sheet name="TABLE 60" sheetId="169" r:id="rId64"/>
    <sheet name="TABLE 61" sheetId="53" r:id="rId65"/>
    <sheet name="TABLE 62" sheetId="171" r:id="rId66"/>
    <sheet name="TABLE 63" sheetId="172" r:id="rId67"/>
    <sheet name="TABLE 64" sheetId="173" r:id="rId68"/>
    <sheet name="TABLE 65" sheetId="174" r:id="rId69"/>
    <sheet name="TABLE 66" sheetId="223" r:id="rId70"/>
    <sheet name="TABLE 67" sheetId="176" r:id="rId71"/>
    <sheet name="TABLE 68" sheetId="225" r:id="rId72"/>
    <sheet name="TABLE 69" sheetId="177" r:id="rId73"/>
    <sheet name="TABLE 70" sheetId="290" r:id="rId74"/>
    <sheet name="TABLE 71" sheetId="178" r:id="rId75"/>
    <sheet name="TABLE 72" sheetId="180" r:id="rId76"/>
    <sheet name="TABLE 73" sheetId="181" r:id="rId77"/>
    <sheet name="TABLE 74" sheetId="182" r:id="rId78"/>
    <sheet name="TABLE 75" sheetId="183" r:id="rId79"/>
    <sheet name="TABLE 76" sheetId="291" r:id="rId80"/>
    <sheet name="TABLE 77" sheetId="292" r:id="rId81"/>
    <sheet name="TABLE 78" sheetId="293" r:id="rId82"/>
    <sheet name="TABLE 79" sheetId="294" r:id="rId83"/>
    <sheet name="TABLE 80" sheetId="258" r:id="rId84"/>
    <sheet name="TABLE 81" sheetId="259" r:id="rId85"/>
    <sheet name="TABLE 82" sheetId="289" r:id="rId86"/>
    <sheet name="TABLE 83" sheetId="260" r:id="rId87"/>
    <sheet name="TABLE 84" sheetId="247" r:id="rId88"/>
    <sheet name="TABLE 85" sheetId="185" r:id="rId89"/>
    <sheet name="TABLE 86" sheetId="187" r:id="rId90"/>
    <sheet name="2011 MCI Visitor Spending" sheetId="245" state="hidden" r:id="rId91"/>
    <sheet name="TABLE 87" sheetId="308" r:id="rId92"/>
    <sheet name="TABLE 88" sheetId="309" r:id="rId93"/>
    <sheet name="TABLE 89" sheetId="254" r:id="rId94"/>
    <sheet name="TABLE 90" sheetId="295" r:id="rId95"/>
    <sheet name="TABLE 91" sheetId="255" r:id="rId96"/>
    <sheet name="TABLE 92" sheetId="218" r:id="rId97"/>
    <sheet name="Table 74-79 (2007)" sheetId="217" state="hidden" r:id="rId98"/>
    <sheet name="TABLE 93 &amp; 94" sheetId="268" r:id="rId99"/>
    <sheet name="TABLE 95" sheetId="307" r:id="rId100"/>
    <sheet name="TABLE 96" sheetId="252" r:id="rId101"/>
    <sheet name="TABLE 97" sheetId="301" r:id="rId102"/>
    <sheet name="TABLE 98" sheetId="302" r:id="rId103"/>
    <sheet name="TABLE 99" sheetId="303" r:id="rId104"/>
    <sheet name="TABLE 100" sheetId="304" r:id="rId105"/>
    <sheet name="TABLE 101" sheetId="269" r:id="rId106"/>
    <sheet name="TABLE 102" sheetId="270" r:id="rId107"/>
    <sheet name="TABLE 103" sheetId="271" r:id="rId108"/>
    <sheet name="TABLE 104" sheetId="272" r:id="rId109"/>
    <sheet name="TABLE 105" sheetId="310" r:id="rId110"/>
    <sheet name="TABLE 106" sheetId="311" r:id="rId111"/>
    <sheet name="TABLE 107" sheetId="312" r:id="rId112"/>
    <sheet name="TABLE 108" sheetId="313" r:id="rId113"/>
  </sheets>
  <definedNames>
    <definedName name="_xlnm._FilterDatabase" localSheetId="22" hidden="1">'TABLE 19'!$A$4:$G$68</definedName>
    <definedName name="expByMMAs">#REF!</definedName>
    <definedName name="_xlnm.Print_Area" localSheetId="30">' TABLE 27'!$A$1:$S$73</definedName>
    <definedName name="_xlnm.Print_Area" localSheetId="90">'2011 MCI Visitor Spending'!$A$1:$J$43</definedName>
    <definedName name="_xlnm.Print_Area" localSheetId="13">'TABLE 10'!$A$1:$AA$49</definedName>
    <definedName name="_xlnm.Print_Area" localSheetId="104">'TABLE 100'!$A$1:$J$18</definedName>
    <definedName name="_xlnm.Print_Area" localSheetId="105">'TABLE 101'!$A$1:$G$69</definedName>
    <definedName name="_xlnm.Print_Area" localSheetId="107">'TABLE 103'!$A$1:$G$45</definedName>
    <definedName name="_xlnm.Print_Area" localSheetId="108">'TABLE 104'!$A$1:$J$58</definedName>
    <definedName name="_xlnm.Print_Area" localSheetId="14">'Table 11'!$A$1:$AA$50</definedName>
    <definedName name="_xlnm.Print_Area" localSheetId="15">'TABLE 12'!$A$1:$AA$49</definedName>
    <definedName name="_xlnm.Print_Area" localSheetId="16">'TABLE 13'!$A$1:$S$73</definedName>
    <definedName name="_xlnm.Print_Area" localSheetId="17">'TABLE 14'!$A$1:$N$24</definedName>
    <definedName name="_xlnm.Print_Area" localSheetId="18">'TABLE 15'!$A$1:$S$73</definedName>
    <definedName name="_xlnm.Print_Area" localSheetId="19">'TABLE 16'!$A$1:$N$60</definedName>
    <definedName name="_xlnm.Print_Area" localSheetId="20">'TABLE 17'!$A$1:$K$67</definedName>
    <definedName name="_xlnm.Print_Area" localSheetId="21">'TABLE 18'!$A$1:$N$68</definedName>
    <definedName name="_xlnm.Print_Area" localSheetId="22">'TABLE 19'!$A$1:$G$67</definedName>
    <definedName name="_xlnm.Print_Area" localSheetId="7">'TABLE 2'!$A$1:$S$73</definedName>
    <definedName name="_xlnm.Print_Area" localSheetId="23">'TABLE 20'!$A$1:$S$73</definedName>
    <definedName name="_xlnm.Print_Area" localSheetId="25">'TABLE 22'!$A$1:$S$73</definedName>
    <definedName name="_xlnm.Print_Area" localSheetId="27">'TABLE 24'!$A$1:$S$73</definedName>
    <definedName name="_xlnm.Print_Area" localSheetId="28">'TABLE 25'!$A$1:$S$70</definedName>
    <definedName name="_xlnm.Print_Area" localSheetId="29">'TABLE 26'!$A$1:$S$70</definedName>
    <definedName name="_xlnm.Print_Area" localSheetId="31">'TABLE 28'!$A$1:$S$69</definedName>
    <definedName name="_xlnm.Print_Area" localSheetId="32">'TABLE 29'!$A$1:$S$69</definedName>
    <definedName name="_xlnm.Print_Area" localSheetId="8">'TABLE 3'!$A$1:$M$57</definedName>
    <definedName name="_xlnm.Print_Area" localSheetId="33">'TABLE 30'!$A$1:$S$73</definedName>
    <definedName name="_xlnm.Print_Area" localSheetId="34">'TABLE 31'!$A$1:$S$69</definedName>
    <definedName name="_xlnm.Print_Area" localSheetId="35">'TABLE 32'!$A$1:$S$69</definedName>
    <definedName name="_xlnm.Print_Area" localSheetId="36">'TABLE 33'!$A$1:$S$69</definedName>
    <definedName name="_xlnm.Print_Area" localSheetId="37">'TABLE 34'!$A$1:$S$74</definedName>
    <definedName name="_xlnm.Print_Area" localSheetId="38">'TABLE 35'!$A$1:$S$74</definedName>
    <definedName name="_xlnm.Print_Area" localSheetId="40">'TABLE 37'!$A$1:$S$69</definedName>
    <definedName name="_xlnm.Print_Area" localSheetId="41">'TABLE 38'!$A$1:$S$69</definedName>
    <definedName name="_xlnm.Print_Area" localSheetId="42">'TABLE 39'!$A$1:$S$69</definedName>
    <definedName name="_xlnm.Print_Area" localSheetId="43">'TABLE 40'!$A$1:$S$69</definedName>
    <definedName name="_xlnm.Print_Area" localSheetId="44">'TABLE 41'!$A$1:$R$69</definedName>
    <definedName name="_xlnm.Print_Area" localSheetId="45">'TABLE 42'!$A$1:$S$61</definedName>
    <definedName name="_xlnm.Print_Area" localSheetId="46">'TABLE 43'!$A$1:$S$61</definedName>
    <definedName name="_xlnm.Print_Area" localSheetId="47">'TABLE 44'!$A$1:$S$61</definedName>
    <definedName name="_xlnm.Print_Area" localSheetId="48">'TABLE 45'!$A$1:$R$60</definedName>
    <definedName name="_xlnm.Print_Area" localSheetId="49">'TABLE 46'!$A$1:$R$60</definedName>
    <definedName name="_xlnm.Print_Area" localSheetId="50">'TABLE 47'!$A$1:$S$69</definedName>
    <definedName name="_xlnm.Print_Area" localSheetId="51">'TABLE 48'!$A$1:$S$69</definedName>
    <definedName name="_xlnm.Print_Area" localSheetId="52">'TABLE 49'!$A$1:$J$156</definedName>
    <definedName name="_xlnm.Print_Area" localSheetId="53">'TABLE 50'!$A$1:$N$39</definedName>
    <definedName name="_xlnm.Print_Area" localSheetId="54">'TABLE 51'!$A$1:$K$68</definedName>
    <definedName name="_xlnm.Print_Area" localSheetId="55">'TABLE 52'!$A$1:$K$68</definedName>
    <definedName name="_xlnm.Print_Area" localSheetId="56">'TABLE 53'!$A$1:$K$56</definedName>
    <definedName name="_xlnm.Print_Area" localSheetId="57">'TABLE 54'!$A$1:$K$56</definedName>
    <definedName name="_xlnm.Print_Area" localSheetId="58">'TABLE 55'!$A$1:$J$56</definedName>
    <definedName name="_xlnm.Print_Area" localSheetId="59">'TABLE 56'!$A$1:$S$72</definedName>
    <definedName name="_xlnm.Print_Area" localSheetId="60">'TABLE 57'!$A$1:$S$73</definedName>
    <definedName name="_xlnm.Print_Area" localSheetId="61">'TABLE 58'!$A$1:$S$72</definedName>
    <definedName name="_xlnm.Print_Area" localSheetId="62">'TABLE 59'!$A$1:$S$73</definedName>
    <definedName name="_xlnm.Print_Area" localSheetId="10">'Table 6 &amp; 7'!$A$1:$K$41</definedName>
    <definedName name="_xlnm.Print_Area" localSheetId="63">'TABLE 60'!$A$1:$S$73</definedName>
    <definedName name="_xlnm.Print_Area" localSheetId="64">'TABLE 61'!$A$1:$S$72</definedName>
    <definedName name="_xlnm.Print_Area" localSheetId="65">'TABLE 62'!$A$1:$S$72</definedName>
    <definedName name="_xlnm.Print_Area" localSheetId="66">'TABLE 63'!$A$1:$S$71</definedName>
    <definedName name="_xlnm.Print_Area" localSheetId="67">'TABLE 64'!$A$1:$R$71</definedName>
    <definedName name="_xlnm.Print_Area" localSheetId="68">'TABLE 65'!$A$1:$AA$38</definedName>
    <definedName name="_xlnm.Print_Area" localSheetId="69">'TABLE 66'!$A$1:$AA$38</definedName>
    <definedName name="_xlnm.Print_Area" localSheetId="70">'TABLE 67'!$A$1:$AA$38</definedName>
    <definedName name="_xlnm.Print_Area" localSheetId="71">'TABLE 68'!$A$1:$AA$38</definedName>
    <definedName name="_xlnm.Print_Area" localSheetId="72">'TABLE 69'!$A$1:$D$35</definedName>
    <definedName name="_xlnm.Print_Area" localSheetId="74">'TABLE 71'!$A$1:$D$34</definedName>
    <definedName name="_xlnm.Print_Area" localSheetId="75">'TABLE 72'!$A$1:$D$34</definedName>
    <definedName name="_xlnm.Print_Area" localSheetId="76">'TABLE 73'!$A$1:$D$34</definedName>
    <definedName name="_xlnm.Print_Area" localSheetId="77">'TABLE 74'!$A$1:$D$34</definedName>
    <definedName name="_xlnm.Print_Area" localSheetId="97">'Table 74-79 (2007)'!$A$159:$F$195</definedName>
    <definedName name="_xlnm.Print_Area" localSheetId="78">'TABLE 75'!$A$1:$D$34</definedName>
    <definedName name="_xlnm.Print_Area" localSheetId="79">'TABLE 76'!$A$1:$D$34</definedName>
    <definedName name="_xlnm.Print_Area" localSheetId="80">'TABLE 77'!$A$1:$D$34</definedName>
    <definedName name="_xlnm.Print_Area" localSheetId="81">'TABLE 78'!$A$1:$D$34</definedName>
    <definedName name="_xlnm.Print_Area" localSheetId="82">'TABLE 79'!$A$1:$D$34</definedName>
    <definedName name="_xlnm.Print_Area" localSheetId="11">'TABLE 8'!$A$1:$G$68</definedName>
    <definedName name="_xlnm.Print_Area" localSheetId="83">'TABLE 80'!$A$1:$D$34</definedName>
    <definedName name="_xlnm.Print_Area" localSheetId="84">'TABLE 81'!$A$1:$D$34</definedName>
    <definedName name="_xlnm.Print_Area" localSheetId="86">'TABLE 83'!$A$1:$D$34</definedName>
    <definedName name="_xlnm.Print_Area" localSheetId="87">'TABLE 84'!$A$1:$D$34</definedName>
    <definedName name="_xlnm.Print_Area" localSheetId="88">'TABLE 85'!$A$1:$G$34</definedName>
    <definedName name="_xlnm.Print_Area" localSheetId="89">'TABLE 86'!#REF!</definedName>
    <definedName name="_xlnm.Print_Area" localSheetId="91">'TABLE 87'!$A$1:$G$32</definedName>
    <definedName name="_xlnm.Print_Area" localSheetId="92">'TABLE 88'!$A$1:$I$24</definedName>
    <definedName name="_xlnm.Print_Area" localSheetId="12">'TABLE 9'!$A$1:$AA$50</definedName>
    <definedName name="_xlnm.Print_Area" localSheetId="94">'TABLE 90'!#REF!</definedName>
    <definedName name="_xlnm.Print_Area" localSheetId="95">'TABLE 91'!$A$1:$J$53</definedName>
    <definedName name="_xlnm.Print_Area" localSheetId="96">'TABLE 92'!$A$1:$K$38</definedName>
    <definedName name="_xlnm.Print_Area" localSheetId="98">'TABLE 93 &amp; 94'!$A$1:$S$50</definedName>
    <definedName name="_xlnm.Print_Area" localSheetId="99">'TABLE 95'!$A$1:$S$42</definedName>
    <definedName name="_xlnm.Print_Area" localSheetId="100">'TABLE 96'!$A$1:$J$18</definedName>
    <definedName name="_xlnm.Print_Area" localSheetId="101">'TABLE 97'!$A$1:$J$18</definedName>
    <definedName name="_xlnm.Print_Area" localSheetId="102">'TABLE 98'!$A$1:$J$18</definedName>
    <definedName name="_xlnm.Print_Area" localSheetId="103">'TABLE 99'!$A$1:$J$18</definedName>
    <definedName name="_xlnm.Print_Area" localSheetId="9">'Tables 4 &amp; 5'!$A$1:$K$42</definedName>
    <definedName name="_xlnm.Print_Titles" localSheetId="13">'TABLE 10'!$1:$2</definedName>
    <definedName name="_xlnm.Print_Titles" localSheetId="21">'TABLE 18'!$A:$B</definedName>
    <definedName name="SMS_print" localSheetId="6">#REF!</definedName>
    <definedName name="SMS_print" localSheetId="13">#REF!</definedName>
    <definedName name="SMS_print" localSheetId="104">#REF!</definedName>
    <definedName name="SMS_print" localSheetId="15">#REF!</definedName>
    <definedName name="SMS_print" localSheetId="23">#REF!</definedName>
    <definedName name="SMS_print" localSheetId="26">#REF!</definedName>
    <definedName name="SMS_print" localSheetId="32">#REF!</definedName>
    <definedName name="SMS_print" localSheetId="58">#REF!</definedName>
    <definedName name="SMS_print" localSheetId="69">#REF!</definedName>
    <definedName name="SMS_print" localSheetId="71">#REF!</definedName>
    <definedName name="SMS_print" localSheetId="73">#REF!</definedName>
    <definedName name="SMS_print" localSheetId="79">#REF!</definedName>
    <definedName name="SMS_print" localSheetId="80">#REF!</definedName>
    <definedName name="SMS_print" localSheetId="81">#REF!</definedName>
    <definedName name="SMS_print" localSheetId="82">#REF!</definedName>
    <definedName name="SMS_print" localSheetId="93">#REF!</definedName>
    <definedName name="SMS_print" localSheetId="94">#REF!</definedName>
    <definedName name="SMS_print" localSheetId="98">#REF!</definedName>
    <definedName name="SMS_print" localSheetId="99">#REF!</definedName>
    <definedName name="SMS_print" localSheetId="101">#REF!</definedName>
    <definedName name="SMS_print" localSheetId="102">#REF!</definedName>
    <definedName name="SMS_print" localSheetId="103">#REF!</definedName>
    <definedName name="SMS_print">#REF!</definedName>
  </definedNames>
  <calcPr calcId="152511"/>
</workbook>
</file>

<file path=xl/calcChain.xml><?xml version="1.0" encoding="utf-8"?>
<calcChain xmlns="http://schemas.openxmlformats.org/spreadsheetml/2006/main">
  <c r="A1" i="173" l="1"/>
  <c r="F70" i="118" l="1"/>
  <c r="F69" i="118"/>
  <c r="F71" i="118"/>
  <c r="A1" i="313"/>
  <c r="A1" i="312"/>
  <c r="A1" i="311"/>
  <c r="A1" i="310"/>
  <c r="A1" i="177"/>
  <c r="A1" i="272"/>
  <c r="A1" i="271"/>
  <c r="A1" i="270"/>
  <c r="A1" i="269"/>
  <c r="A1" i="304"/>
  <c r="A1" i="303"/>
  <c r="A1" i="302"/>
  <c r="A1" i="301"/>
  <c r="A1" i="252"/>
  <c r="A1" i="307"/>
  <c r="A11" i="268"/>
  <c r="A1" i="268"/>
  <c r="A1" i="218"/>
  <c r="A1" i="255"/>
  <c r="A1" i="295"/>
  <c r="A1" i="254"/>
  <c r="A1" i="309"/>
  <c r="A1" i="308"/>
  <c r="A1" i="187"/>
  <c r="A1" i="185"/>
  <c r="A1" i="247"/>
  <c r="A1" i="260"/>
  <c r="A1" i="289"/>
  <c r="A1" i="259"/>
  <c r="A1" i="258"/>
  <c r="A1" i="293"/>
  <c r="A1" i="294"/>
  <c r="A1" i="292"/>
  <c r="A1" i="291"/>
  <c r="A1" i="183"/>
  <c r="A1" i="182"/>
  <c r="A1" i="181"/>
  <c r="A1" i="180"/>
  <c r="A1" i="178"/>
  <c r="A1" i="290"/>
  <c r="A1" i="225"/>
  <c r="O1" i="225" s="1"/>
  <c r="O2" i="225"/>
  <c r="A1" i="176"/>
  <c r="O1" i="176"/>
  <c r="O2" i="176"/>
  <c r="O2" i="223"/>
  <c r="O1" i="223"/>
  <c r="A1" i="223"/>
  <c r="O2" i="174"/>
  <c r="A1" i="174"/>
  <c r="O1" i="174" s="1"/>
  <c r="A1" i="172"/>
  <c r="A1" i="171"/>
  <c r="A1" i="53"/>
  <c r="A1" i="169"/>
  <c r="A1" i="168"/>
  <c r="A1" i="167"/>
  <c r="A1" i="166"/>
  <c r="A1" i="165"/>
  <c r="A1" i="215"/>
  <c r="A1" i="160"/>
  <c r="A1" i="214"/>
  <c r="A1" i="159"/>
  <c r="A1" i="157"/>
  <c r="A1" i="156"/>
  <c r="A1" i="155"/>
  <c r="A1" i="154"/>
  <c r="A1" i="267"/>
  <c r="A1" i="266"/>
  <c r="A1" i="153"/>
  <c r="A1" i="152"/>
  <c r="A1" i="151"/>
  <c r="A1" i="265"/>
  <c r="A1" i="33"/>
  <c r="A1" i="149"/>
  <c r="A1" i="148"/>
  <c r="A1" i="147"/>
  <c r="A1" i="143"/>
  <c r="A1" i="142"/>
  <c r="A1" i="141"/>
  <c r="A1" i="274"/>
  <c r="A1" i="233"/>
  <c r="A1" i="232"/>
  <c r="A1" i="140"/>
  <c r="A1" i="236"/>
  <c r="A1" i="139"/>
  <c r="A1" i="235"/>
  <c r="A1" i="234"/>
  <c r="A1" i="138"/>
  <c r="A1" i="264"/>
  <c r="A1" i="137"/>
  <c r="A1" i="263"/>
  <c r="A1" i="135"/>
  <c r="A1" i="134"/>
  <c r="A1" i="132"/>
  <c r="A1" i="18"/>
  <c r="A1" i="131"/>
  <c r="A1" i="130"/>
  <c r="A1" i="129"/>
  <c r="A1" i="14"/>
  <c r="O1" i="222"/>
  <c r="A1" i="222"/>
  <c r="O1" i="125"/>
  <c r="A1" i="125"/>
  <c r="O1" i="221"/>
  <c r="A1" i="221"/>
  <c r="O1" i="123"/>
  <c r="A1" i="123"/>
  <c r="A1" i="122"/>
  <c r="A22" i="120"/>
  <c r="A1" i="120"/>
  <c r="A1" i="119"/>
  <c r="A1" i="118"/>
  <c r="A1" i="117"/>
  <c r="F35" i="245"/>
  <c r="E35" i="245"/>
  <c r="G29" i="245"/>
  <c r="F30" i="245"/>
  <c r="E30" i="245"/>
  <c r="C29" i="245"/>
  <c r="D29" i="245"/>
  <c r="C30" i="245"/>
  <c r="D30" i="245"/>
  <c r="G24" i="245"/>
  <c r="F25" i="245"/>
  <c r="E25" i="245"/>
  <c r="C24" i="245"/>
  <c r="D24" i="245"/>
  <c r="F17" i="245"/>
  <c r="E17" i="245"/>
  <c r="G11" i="245"/>
  <c r="F12" i="245"/>
  <c r="E12" i="245"/>
  <c r="C11" i="245"/>
  <c r="D11" i="245"/>
  <c r="C12" i="245"/>
  <c r="D12" i="245"/>
  <c r="G6" i="245"/>
  <c r="F7" i="245"/>
  <c r="C6" i="245"/>
  <c r="C7" i="245"/>
  <c r="E25" i="243"/>
  <c r="D25" i="243"/>
  <c r="C25" i="243"/>
  <c r="B25" i="243"/>
  <c r="G25" i="243"/>
  <c r="E24" i="243"/>
  <c r="D24" i="243"/>
  <c r="C24" i="243"/>
  <c r="B24" i="243"/>
  <c r="G24" i="243"/>
  <c r="E23" i="243"/>
  <c r="D23" i="243"/>
  <c r="C23" i="243"/>
  <c r="B23" i="243"/>
  <c r="E22" i="243"/>
  <c r="D22" i="243"/>
  <c r="C22" i="243"/>
  <c r="B22" i="243"/>
  <c r="G22" i="243"/>
  <c r="E21" i="243"/>
  <c r="D21" i="243"/>
  <c r="C21" i="243"/>
  <c r="G21" i="243"/>
  <c r="B21" i="243"/>
  <c r="E20" i="243"/>
  <c r="D20" i="243"/>
  <c r="C20" i="243"/>
  <c r="G20" i="243"/>
  <c r="B20" i="243"/>
  <c r="E19" i="243"/>
  <c r="D19" i="243"/>
  <c r="C19" i="243"/>
  <c r="B19" i="243"/>
  <c r="E18" i="243"/>
  <c r="D18" i="243"/>
  <c r="C18" i="243"/>
  <c r="G18" i="243"/>
  <c r="B18" i="243"/>
  <c r="E17" i="243"/>
  <c r="D17" i="243"/>
  <c r="C17" i="243"/>
  <c r="B17" i="243"/>
  <c r="E16" i="243"/>
  <c r="D16" i="243"/>
  <c r="C16" i="243"/>
  <c r="G16" i="243"/>
  <c r="B16" i="243"/>
  <c r="F13" i="243"/>
  <c r="F25" i="243"/>
  <c r="F12" i="243"/>
  <c r="F24" i="243"/>
  <c r="F11" i="243"/>
  <c r="F23" i="243"/>
  <c r="F10" i="243"/>
  <c r="F22" i="243"/>
  <c r="F9" i="243"/>
  <c r="F21" i="243"/>
  <c r="F8" i="243"/>
  <c r="F20" i="243"/>
  <c r="F7" i="243"/>
  <c r="F19" i="243"/>
  <c r="G19" i="243"/>
  <c r="F6" i="243"/>
  <c r="F18" i="243"/>
  <c r="F5" i="243"/>
  <c r="F17" i="243"/>
  <c r="F4" i="243"/>
  <c r="F16" i="243"/>
  <c r="F4" i="209"/>
  <c r="F15" i="209"/>
  <c r="F5" i="209"/>
  <c r="F16" i="209"/>
  <c r="F6" i="209"/>
  <c r="F17" i="209"/>
  <c r="F7" i="209"/>
  <c r="F18" i="209"/>
  <c r="F8" i="209"/>
  <c r="F19" i="209"/>
  <c r="G19" i="209"/>
  <c r="F9" i="209"/>
  <c r="F20" i="209"/>
  <c r="F10" i="209"/>
  <c r="F21" i="209"/>
  <c r="F11" i="209"/>
  <c r="F22" i="209"/>
  <c r="B15" i="209"/>
  <c r="G15" i="209"/>
  <c r="C15" i="209"/>
  <c r="D15" i="209"/>
  <c r="E15" i="209"/>
  <c r="B16" i="209"/>
  <c r="C16" i="209"/>
  <c r="D16" i="209"/>
  <c r="E16" i="209"/>
  <c r="B17" i="209"/>
  <c r="G17" i="209"/>
  <c r="C17" i="209"/>
  <c r="D17" i="209"/>
  <c r="E17" i="209"/>
  <c r="B18" i="209"/>
  <c r="G18" i="209"/>
  <c r="C18" i="209"/>
  <c r="D18" i="209"/>
  <c r="E18" i="209"/>
  <c r="B19" i="209"/>
  <c r="C19" i="209"/>
  <c r="D19" i="209"/>
  <c r="E19" i="209"/>
  <c r="B20" i="209"/>
  <c r="C20" i="209"/>
  <c r="D20" i="209"/>
  <c r="E20" i="209"/>
  <c r="B21" i="209"/>
  <c r="G21" i="209"/>
  <c r="C21" i="209"/>
  <c r="D21" i="209"/>
  <c r="E21" i="209"/>
  <c r="B22" i="209"/>
  <c r="C22" i="209"/>
  <c r="D22" i="209"/>
  <c r="G22" i="209"/>
  <c r="E22" i="209"/>
  <c r="G4" i="207"/>
  <c r="G14" i="207"/>
  <c r="G5" i="207"/>
  <c r="G15" i="207"/>
  <c r="G6" i="207"/>
  <c r="G16" i="207"/>
  <c r="G7" i="207"/>
  <c r="G17" i="207"/>
  <c r="G8" i="207"/>
  <c r="G18" i="207"/>
  <c r="G9" i="207"/>
  <c r="G19" i="207"/>
  <c r="G10" i="207"/>
  <c r="G20" i="207"/>
  <c r="B14" i="207"/>
  <c r="C14" i="207"/>
  <c r="H14" i="207"/>
  <c r="D14" i="207"/>
  <c r="E14" i="207"/>
  <c r="F14" i="207"/>
  <c r="B15" i="207"/>
  <c r="C15" i="207"/>
  <c r="D15" i="207"/>
  <c r="E15" i="207"/>
  <c r="F15" i="207"/>
  <c r="B16" i="207"/>
  <c r="C16" i="207"/>
  <c r="D16" i="207"/>
  <c r="E16" i="207"/>
  <c r="H16" i="207"/>
  <c r="F16" i="207"/>
  <c r="B17" i="207"/>
  <c r="C17" i="207"/>
  <c r="D17" i="207"/>
  <c r="E17" i="207"/>
  <c r="F17" i="207"/>
  <c r="B18" i="207"/>
  <c r="C18" i="207"/>
  <c r="H18" i="207"/>
  <c r="D18" i="207"/>
  <c r="E18" i="207"/>
  <c r="F18" i="207"/>
  <c r="B19" i="207"/>
  <c r="H19" i="207"/>
  <c r="C19" i="207"/>
  <c r="D19" i="207"/>
  <c r="E19" i="207"/>
  <c r="F19" i="207"/>
  <c r="B20" i="207"/>
  <c r="C20" i="207"/>
  <c r="D20" i="207"/>
  <c r="E20" i="207"/>
  <c r="F20" i="207"/>
  <c r="C51" i="245"/>
  <c r="C55" i="245"/>
  <c r="C53" i="245"/>
  <c r="E7" i="245"/>
  <c r="C12" i="209"/>
  <c r="C23" i="209"/>
  <c r="C54" i="245"/>
  <c r="B27" i="245"/>
  <c r="B29" i="245"/>
  <c r="B30" i="245"/>
  <c r="H30" i="245"/>
  <c r="J30" i="245"/>
  <c r="E12" i="209"/>
  <c r="E23" i="209"/>
  <c r="B51" i="245"/>
  <c r="B55" i="245"/>
  <c r="B12" i="209"/>
  <c r="B23" i="209"/>
  <c r="D12" i="209"/>
  <c r="G20" i="209"/>
  <c r="H17" i="207"/>
  <c r="H15" i="207"/>
  <c r="H20" i="207"/>
  <c r="G23" i="243"/>
  <c r="H29" i="245"/>
  <c r="B22" i="245"/>
  <c r="B24" i="245"/>
  <c r="G16" i="209"/>
  <c r="H24" i="245"/>
  <c r="B25" i="245"/>
  <c r="H25" i="245"/>
  <c r="J25" i="245"/>
  <c r="I24" i="245"/>
  <c r="B14" i="245"/>
  <c r="B16" i="245"/>
  <c r="D55" i="245"/>
  <c r="B32" i="245"/>
  <c r="C56" i="245"/>
  <c r="G17" i="243"/>
  <c r="D7" i="245"/>
  <c r="I29" i="245"/>
  <c r="C25" i="245"/>
  <c r="D25" i="245"/>
  <c r="B54" i="245"/>
  <c r="D6" i="245"/>
  <c r="B53" i="245"/>
  <c r="F12" i="209"/>
  <c r="F23" i="209"/>
  <c r="G23" i="209"/>
  <c r="D23" i="209"/>
  <c r="H16" i="245"/>
  <c r="J16" i="245"/>
  <c r="I16" i="245"/>
  <c r="B17" i="245"/>
  <c r="H17" i="245"/>
  <c r="J17" i="245"/>
  <c r="J24" i="245"/>
  <c r="D53" i="245"/>
  <c r="B4" i="245"/>
  <c r="B6" i="245"/>
  <c r="B56" i="245"/>
  <c r="D56" i="245"/>
  <c r="J29" i="245"/>
  <c r="B34" i="245"/>
  <c r="B9" i="245"/>
  <c r="B11" i="245"/>
  <c r="D54" i="245"/>
  <c r="J37" i="245"/>
  <c r="B12" i="245"/>
  <c r="H12" i="245"/>
  <c r="J12" i="245"/>
  <c r="L30" i="245"/>
  <c r="H11" i="245"/>
  <c r="J11" i="245"/>
  <c r="L29" i="245"/>
  <c r="I11" i="245"/>
  <c r="L28" i="245"/>
  <c r="I34" i="245"/>
  <c r="J38" i="245"/>
  <c r="H34" i="245"/>
  <c r="B35" i="245"/>
  <c r="H35" i="245"/>
  <c r="J35" i="245"/>
  <c r="B7" i="245"/>
  <c r="H7" i="245"/>
  <c r="J7" i="245"/>
  <c r="L25" i="245"/>
  <c r="H6" i="245"/>
  <c r="I6" i="245"/>
  <c r="L35" i="245"/>
  <c r="I18" i="245"/>
  <c r="J40" i="245"/>
  <c r="J41" i="245"/>
  <c r="L23" i="245"/>
  <c r="J6" i="245"/>
  <c r="H18" i="245"/>
  <c r="J42" i="245"/>
  <c r="J34" i="245"/>
  <c r="H36" i="245"/>
  <c r="L33" i="245"/>
  <c r="I36" i="245"/>
  <c r="L27" i="245"/>
  <c r="J36" i="245"/>
  <c r="J39" i="245"/>
  <c r="J43" i="245"/>
  <c r="L34" i="245"/>
  <c r="L32" i="245"/>
  <c r="J18" i="245"/>
  <c r="L24" i="245"/>
  <c r="L22" i="245"/>
  <c r="L36" i="245"/>
</calcChain>
</file>

<file path=xl/comments1.xml><?xml version="1.0" encoding="utf-8"?>
<comments xmlns="http://schemas.openxmlformats.org/spreadsheetml/2006/main">
  <authors>
    <author>Daniel Nahoopii</author>
  </authors>
  <commentList>
    <comment ref="C6" authorId="0" shapeId="0">
      <text>
        <r>
          <rPr>
            <b/>
            <sz val="8"/>
            <color indexed="81"/>
            <rFont val="Tahoma"/>
            <family val="2"/>
          </rPr>
          <t>Daniel Nahoopii:</t>
        </r>
        <r>
          <rPr>
            <sz val="8"/>
            <color indexed="81"/>
            <rFont val="Tahoma"/>
            <family val="2"/>
          </rPr>
          <t xml:space="preserve">
DMAI ExPact Report 2005. Events in Large Markets-US. Average length of stay 3.68 nights (delegates) so +1 for days.</t>
        </r>
      </text>
    </comment>
    <comment ref="G6" authorId="0" shapeId="0">
      <text>
        <r>
          <rPr>
            <b/>
            <sz val="8"/>
            <color indexed="81"/>
            <rFont val="Tahoma"/>
            <family val="2"/>
          </rPr>
          <t>Daniel Nahoopii:</t>
        </r>
        <r>
          <rPr>
            <sz val="8"/>
            <color indexed="81"/>
            <rFont val="Tahoma"/>
            <family val="2"/>
          </rPr>
          <t xml:space="preserve">
DMAI ExPact 2005 Update. Event Organizer Spending (per delegate) and Exhibiting Company Spending (per delegate) for Events in Large Markets - US. 2005$ inflated to 2011$ using Honolulu CPI-U Table 14.02 DBEDT Databook  2Q2012 Forecasted Honolulu CPI from DBEDT</t>
        </r>
      </text>
    </comment>
    <comment ref="C11" authorId="0" shapeId="0">
      <text>
        <r>
          <rPr>
            <b/>
            <sz val="8"/>
            <color indexed="81"/>
            <rFont val="Tahoma"/>
            <family val="2"/>
          </rPr>
          <t>Daniel Nahoopii:</t>
        </r>
        <r>
          <rPr>
            <sz val="8"/>
            <color indexed="81"/>
            <rFont val="Tahoma"/>
            <family val="2"/>
          </rPr>
          <t xml:space="preserve">
DMAI ExPact Report 2005. Events in Large Markets-US. Average length of stay 3.68 (delegates).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Daniel Nahoopii:</t>
        </r>
        <r>
          <rPr>
            <sz val="8"/>
            <color indexed="81"/>
            <rFont val="Tahoma"/>
            <family val="2"/>
          </rPr>
          <t xml:space="preserve">
DMAI ExPact 2005 Update. Event Organizer Spending (per delegate)  for Events in Large Markets - US. 2005$ inflated to 2011$ using Honolulu CPI-U Table 14.02 DBEDT Databook.
And  2Q2012 Forecasted Honolulu CPI from DBEDT</t>
        </r>
      </text>
    </comment>
    <comment ref="C24" authorId="0" shapeId="0">
      <text>
        <r>
          <rPr>
            <b/>
            <sz val="8"/>
            <color indexed="81"/>
            <rFont val="Tahoma"/>
            <family val="2"/>
          </rPr>
          <t>Daniel Nahoopii:</t>
        </r>
        <r>
          <rPr>
            <sz val="8"/>
            <color indexed="81"/>
            <rFont val="Tahoma"/>
            <family val="2"/>
          </rPr>
          <t xml:space="preserve">
DMAI ExPact Report 2005. Events in Large Markets-US. Average length of stay 3.68 (delegates).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Daniel Nahoopii:</t>
        </r>
        <r>
          <rPr>
            <sz val="8"/>
            <color indexed="81"/>
            <rFont val="Tahoma"/>
            <family val="2"/>
          </rPr>
          <t xml:space="preserve">
DMAI ExPact 2005 Update. Event Organizer Spending (per delegate) and Exhibiting Company Spending (per delegate) for Events in Large Markets - US. 2005$ inflated to 2011$ using Honolulu CPI-U Table 14.02 DBEDT Databook  2Q2012 Forecasted Honolulu CPI from DBEDT</t>
        </r>
      </text>
    </comment>
    <comment ref="C29" authorId="0" shapeId="0">
      <text>
        <r>
          <rPr>
            <b/>
            <sz val="8"/>
            <color indexed="81"/>
            <rFont val="Tahoma"/>
            <family val="2"/>
          </rPr>
          <t>Daniel Nahoopii:</t>
        </r>
        <r>
          <rPr>
            <sz val="8"/>
            <color indexed="81"/>
            <rFont val="Tahoma"/>
            <family val="2"/>
          </rPr>
          <t xml:space="preserve">
DMAI ExPact Report 2005. Events in Large Markets-US. Average length of stay 3.68 (delegates).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Daniel Nahoopii:</t>
        </r>
        <r>
          <rPr>
            <sz val="8"/>
            <color indexed="81"/>
            <rFont val="Tahoma"/>
            <family val="2"/>
          </rPr>
          <t xml:space="preserve">
DMAI ExPact 2005 Update. Event Organizer Spending (per delegate) and Exhibiting Company Spending (per delegate) for Events in Large Markets - US. 2005$ inflated to 2011$ using Honolulu CPI-U Table 14.02 DBEDT Databook  2Q2012 Forecasted Honolulu CPI from DBEDT</t>
        </r>
      </text>
    </comment>
    <comment ref="J43" authorId="0" shapeId="0">
      <text>
        <r>
          <rPr>
            <b/>
            <sz val="8"/>
            <color indexed="81"/>
            <rFont val="Tahoma"/>
            <family val="2"/>
          </rPr>
          <t>Daniel Nahoopii:</t>
        </r>
        <r>
          <rPr>
            <sz val="8"/>
            <color indexed="81"/>
            <rFont val="Tahoma"/>
            <family val="2"/>
          </rPr>
          <t xml:space="preserve">
Visitor Spending x State tax multiplier (2005 I/O model) 8/2011 DBEDT Event Economic impact calculator</t>
        </r>
      </text>
    </comment>
  </commentList>
</comments>
</file>

<file path=xl/sharedStrings.xml><?xml version="1.0" encoding="utf-8"?>
<sst xmlns="http://schemas.openxmlformats.org/spreadsheetml/2006/main" count="7056" uniqueCount="1165">
  <si>
    <t>Hawai'i Island</t>
  </si>
  <si>
    <t>Hawai'i Island (days)</t>
  </si>
  <si>
    <t xml:space="preserve">      HAWAI'I ISLAND</t>
  </si>
  <si>
    <t>HAWAI'I ISLAND</t>
  </si>
  <si>
    <t>Hawai'i Island Only</t>
  </si>
  <si>
    <r>
      <rPr>
        <vertAlign val="superscript"/>
        <sz val="10"/>
        <rFont val="Arial"/>
        <family val="2"/>
      </rPr>
      <t xml:space="preserve">1/ </t>
    </r>
    <r>
      <rPr>
        <sz val="10"/>
        <rFont val="Arial"/>
        <family val="2"/>
      </rPr>
      <t xml:space="preserve"> Includes cruise package and on-ship spending on U.S. Flagged Hawai'i home-ported ships.</t>
    </r>
  </si>
  <si>
    <t>Total Expenditures ($mil)</t>
  </si>
  <si>
    <t>From: 2007 Cruise PPPD FINAL rev2.xls</t>
  </si>
  <si>
    <t>Unallocated and on ship spending 1/</t>
  </si>
  <si>
    <t>State</t>
  </si>
  <si>
    <t>GET MARRIED</t>
  </si>
  <si>
    <t>Moloka'i only</t>
  </si>
  <si>
    <t>Table 74: 2007 Cruise Visitor Per Person Per Day Spending: All Cruise Visitors (in dollars)</t>
  </si>
  <si>
    <t>Table 75: 2007 Cruise Visitor Per Person Per Day Spending: US West Visitors (in dollars)</t>
  </si>
  <si>
    <t>Table 76: 2007 Cruise Visitor Per Person Per Day Spending: US East Visitors (in dollars)</t>
  </si>
  <si>
    <t>Table 77: 2007 Cruise Visitor Per Person Per Day Spending: Canadian Visitors (in dollars)</t>
  </si>
  <si>
    <t>Table 79: 2007 Cruise Visitor Per Person Per Day Spending: Other Visitors (in dollars)</t>
  </si>
  <si>
    <t>Table 78: 2007 Cruise Visitor Per Person Per Day Spending: European Visitors (in dollars)</t>
  </si>
  <si>
    <t>HOTEL-ONLY</t>
  </si>
  <si>
    <t>CONDO-ONLY</t>
  </si>
  <si>
    <t>TIMESHARE-ONLY</t>
  </si>
  <si>
    <t>FIRST-TIME</t>
  </si>
  <si>
    <t>REPEAT</t>
  </si>
  <si>
    <t>HAWAI'I (BIG ISLAND)</t>
  </si>
  <si>
    <t>VISIT FRIENDS AND RELATIVES</t>
  </si>
  <si>
    <t>…Apia</t>
  </si>
  <si>
    <t>Source: Hawaii Tourism Authority</t>
  </si>
  <si>
    <t>Note: Sums may not add up to total due to rounding errors.</t>
  </si>
  <si>
    <t>TABLE 1</t>
  </si>
  <si>
    <t>TABLE 2</t>
  </si>
  <si>
    <t>TABLE 3</t>
  </si>
  <si>
    <t>TABLE 4</t>
  </si>
  <si>
    <t>TABLE 5</t>
  </si>
  <si>
    <t>TABLE 6</t>
  </si>
  <si>
    <t>TABLE 7</t>
  </si>
  <si>
    <t>TABLE 8</t>
  </si>
  <si>
    <t>TABLE 9</t>
  </si>
  <si>
    <t>TABLE 10</t>
  </si>
  <si>
    <t>TABLE 11</t>
  </si>
  <si>
    <t>TABLE 12</t>
  </si>
  <si>
    <t>TABLE 13</t>
  </si>
  <si>
    <t>TABLE 14</t>
  </si>
  <si>
    <t>TABLE 15</t>
  </si>
  <si>
    <t>TABLE 16</t>
  </si>
  <si>
    <t>TABLE 17</t>
  </si>
  <si>
    <t>TABLE 18</t>
  </si>
  <si>
    <t>TABLE 19</t>
  </si>
  <si>
    <t>TABLE 20</t>
  </si>
  <si>
    <t>TABLE 21</t>
  </si>
  <si>
    <t>TABLE 22</t>
  </si>
  <si>
    <t>TABLE 23</t>
  </si>
  <si>
    <t>TABLE 25</t>
  </si>
  <si>
    <t>TABLE 26</t>
  </si>
  <si>
    <t>TABLE 27</t>
  </si>
  <si>
    <t>TABLE 28</t>
  </si>
  <si>
    <t>AIR VISITOR CHARACTERISTICS BY PURPOSE OF TRIP</t>
  </si>
  <si>
    <t>TABLE 29</t>
  </si>
  <si>
    <t>TABLE 30</t>
  </si>
  <si>
    <t>TABLE 31</t>
  </si>
  <si>
    <t>TABLE 32</t>
  </si>
  <si>
    <t>TABLE 33</t>
  </si>
  <si>
    <t>AIR VISITOR CHARACTERISTICS BY ACCOMMODATION</t>
  </si>
  <si>
    <t>TABLE 34</t>
  </si>
  <si>
    <t>TABLE 35</t>
  </si>
  <si>
    <t>TABLE 36</t>
  </si>
  <si>
    <t>AIR VISITOR CHARACTERISTICS BY FIRST-TIME/REPEAT STATUS</t>
  </si>
  <si>
    <t>TABLE 37</t>
  </si>
  <si>
    <t>TABLE 38</t>
  </si>
  <si>
    <t>ISLAND SUPPLEMENT</t>
  </si>
  <si>
    <t>TABLE 39</t>
  </si>
  <si>
    <t>TABLE 40</t>
  </si>
  <si>
    <t>TABLE 41</t>
  </si>
  <si>
    <t>TABLE 42</t>
  </si>
  <si>
    <t>TABLE 43</t>
  </si>
  <si>
    <t>TABLE 44</t>
  </si>
  <si>
    <t>TABLE 45</t>
  </si>
  <si>
    <t>TABLE 46</t>
  </si>
  <si>
    <t>TABLE 47</t>
  </si>
  <si>
    <t>TABLE 48</t>
  </si>
  <si>
    <t>TABLE 49</t>
  </si>
  <si>
    <t>TABLE 50</t>
  </si>
  <si>
    <t>TABLE 51</t>
  </si>
  <si>
    <t>TABLE 52</t>
  </si>
  <si>
    <t>TABLE 53</t>
  </si>
  <si>
    <t>TABLE 54</t>
  </si>
  <si>
    <t>TABLE 55</t>
  </si>
  <si>
    <t>TABLE 56</t>
  </si>
  <si>
    <t>TABLE 57</t>
  </si>
  <si>
    <t>TABLE 58</t>
  </si>
  <si>
    <t>TABLE 59</t>
  </si>
  <si>
    <t>VISITOR EXPENDITURES</t>
  </si>
  <si>
    <t>TABLE 60</t>
  </si>
  <si>
    <t>TABLE 61</t>
  </si>
  <si>
    <t>TABLE 62</t>
  </si>
  <si>
    <t>TABLE 63</t>
  </si>
  <si>
    <t>TABLE 64</t>
  </si>
  <si>
    <t>TABLE 65</t>
  </si>
  <si>
    <t>TABLE 66</t>
  </si>
  <si>
    <t>TABLE 67</t>
  </si>
  <si>
    <t>TABLE 68</t>
  </si>
  <si>
    <t>TABLE 69</t>
  </si>
  <si>
    <t>TABLE 70</t>
  </si>
  <si>
    <t>TABLE 71</t>
  </si>
  <si>
    <t>TABLE 72</t>
  </si>
  <si>
    <t>TABLE 73</t>
  </si>
  <si>
    <t>CRUISE VISITORS</t>
  </si>
  <si>
    <t>TABLE 74</t>
  </si>
  <si>
    <t>TABLE 75</t>
  </si>
  <si>
    <t>TABLE 76</t>
  </si>
  <si>
    <t>TABLE 77</t>
  </si>
  <si>
    <t>TABLE 78</t>
  </si>
  <si>
    <t>TABLE 79</t>
  </si>
  <si>
    <t>TABLE 80</t>
  </si>
  <si>
    <t>TABLE 81</t>
  </si>
  <si>
    <t>TABLE 82</t>
  </si>
  <si>
    <t>HOTEL OCCUPANCY AND ROOM RATES</t>
  </si>
  <si>
    <t>TABLE 83</t>
  </si>
  <si>
    <t>TABLE 84</t>
  </si>
  <si>
    <t>TABLE 85</t>
  </si>
  <si>
    <t>TABLE 86</t>
  </si>
  <si>
    <t>TABLE 87</t>
  </si>
  <si>
    <t>VISITOR PLANT INVENTORY</t>
  </si>
  <si>
    <t>TABLE 88</t>
  </si>
  <si>
    <t>TOTAL AIR SEATS OPERATED TO HAWAI‘I</t>
  </si>
  <si>
    <t>NA: Not Available.</t>
  </si>
  <si>
    <t>Average Daily Rate ($)</t>
  </si>
  <si>
    <t>RevPAR ($)</t>
  </si>
  <si>
    <t>Delete this sheet after you hard code all numbers in "Table 72-78 (2008)" sheet</t>
  </si>
  <si>
    <t xml:space="preserve"> Hawai'i Island</t>
  </si>
  <si>
    <t xml:space="preserve">     Kaua‘i</t>
  </si>
  <si>
    <t>Done 7/24/2009</t>
  </si>
  <si>
    <t>AIR VISITOR CHARACTERISTICS BY MAJOR MARKET AREA (MMA)</t>
  </si>
  <si>
    <t>TABLE 89</t>
  </si>
  <si>
    <t>TABLE 90</t>
  </si>
  <si>
    <t>TABLE 91</t>
  </si>
  <si>
    <t>TABLE 92</t>
  </si>
  <si>
    <t>Total Visitor Expenditures</t>
  </si>
  <si>
    <t>Other accomodation</t>
  </si>
  <si>
    <t>Type of Visitors</t>
  </si>
  <si>
    <t>First Timers</t>
  </si>
  <si>
    <t>Repeat Visitors</t>
  </si>
  <si>
    <t xml:space="preserve">    Number of tours, visitors, and visitor days include all ships.  Some ships came multiple times.</t>
  </si>
  <si>
    <t>AVERAGE LENGTH OF STAY (days)</t>
  </si>
  <si>
    <t xml:space="preserve">LENGTH OF STAY </t>
  </si>
  <si>
    <t>...Hilo (days)</t>
  </si>
  <si>
    <t>...Kona (days)</t>
  </si>
  <si>
    <t>Average Length of Stay (days)</t>
  </si>
  <si>
    <t>Convention / Conference</t>
  </si>
  <si>
    <t>Visit Friends or Relatives</t>
  </si>
  <si>
    <t>STATEWIDE</t>
  </si>
  <si>
    <t>KAHULUI</t>
  </si>
  <si>
    <t>%Chge</t>
  </si>
  <si>
    <t>TOTAL SEATS</t>
  </si>
  <si>
    <t>DOMESTIC SEATS</t>
  </si>
  <si>
    <t>…Denver</t>
  </si>
  <si>
    <t>…Los Angeles</t>
  </si>
  <si>
    <t>…Oakland</t>
  </si>
  <si>
    <t>…Phoenix</t>
  </si>
  <si>
    <t>…Portland</t>
  </si>
  <si>
    <t>…Sacramento</t>
  </si>
  <si>
    <t>…Salt Lake City</t>
  </si>
  <si>
    <t>…San Diego</t>
  </si>
  <si>
    <t>…San Francisco</t>
  </si>
  <si>
    <t>…San Jose</t>
  </si>
  <si>
    <t>…Seattle</t>
  </si>
  <si>
    <t>…Atlanta</t>
  </si>
  <si>
    <t>…Chicago</t>
  </si>
  <si>
    <t>…Dallas</t>
  </si>
  <si>
    <t>…Houston</t>
  </si>
  <si>
    <t>…Newark</t>
  </si>
  <si>
    <t>INTERNATIONAL SEATS</t>
  </si>
  <si>
    <t>…Nagoya</t>
  </si>
  <si>
    <t>…Osaka</t>
  </si>
  <si>
    <t>…Tokyo-NRT</t>
  </si>
  <si>
    <t>…Calgary</t>
  </si>
  <si>
    <t>…Vancouver</t>
  </si>
  <si>
    <t>…Seoul</t>
  </si>
  <si>
    <t>...Auckland</t>
  </si>
  <si>
    <t>…Sydney</t>
  </si>
  <si>
    <t>…Guam</t>
  </si>
  <si>
    <t>…Majuro</t>
  </si>
  <si>
    <t>…Manila</t>
  </si>
  <si>
    <t>…Nadi</t>
  </si>
  <si>
    <t>…Pago Pago</t>
  </si>
  <si>
    <t>…Papeete</t>
  </si>
  <si>
    <t>…Las Vegas</t>
  </si>
  <si>
    <t>% Change</t>
  </si>
  <si>
    <t>Rental House</t>
  </si>
  <si>
    <t>HONEYMOON</t>
  </si>
  <si>
    <t xml:space="preserve">  North Carolina</t>
  </si>
  <si>
    <t xml:space="preserve">  North Dakota</t>
  </si>
  <si>
    <t xml:space="preserve">  South Carolina</t>
  </si>
  <si>
    <t xml:space="preserve">  South Dakota</t>
  </si>
  <si>
    <t xml:space="preserve">  Washington D.C.</t>
  </si>
  <si>
    <t xml:space="preserve">Entertainment &amp; Recreation </t>
  </si>
  <si>
    <t>Entertainment &amp; Recreation</t>
  </si>
  <si>
    <t>.....Vacation</t>
  </si>
  <si>
    <t>.....Honeymoon</t>
  </si>
  <si>
    <t>...Timeshare Only</t>
  </si>
  <si>
    <t xml:space="preserve">  TOTAL</t>
  </si>
  <si>
    <t>TOTAL INT'L</t>
  </si>
  <si>
    <t>....Moloka'i</t>
  </si>
  <si>
    <t>....Lāna'i</t>
  </si>
  <si>
    <t>MOLOKA'I</t>
  </si>
  <si>
    <t>O'ahu Only</t>
  </si>
  <si>
    <t>Lāna'i Only</t>
  </si>
  <si>
    <t>Lāna'i</t>
  </si>
  <si>
    <t>Kaua'i Only</t>
  </si>
  <si>
    <t xml:space="preserve">    Hawai'i food products</t>
  </si>
  <si>
    <t>HAWAI'I COUNTY</t>
  </si>
  <si>
    <t>KAUA'I COUNTY</t>
  </si>
  <si>
    <t>LĪHU'E</t>
  </si>
  <si>
    <t>Total Length of Stay in Hawai'i</t>
  </si>
  <si>
    <t>Latin America</t>
  </si>
  <si>
    <t>TOTAL DOMESTIC</t>
  </si>
  <si>
    <t>UNITED KINGDOM</t>
  </si>
  <si>
    <t>NEW ZEALAND</t>
  </si>
  <si>
    <t>HONG KONG</t>
  </si>
  <si>
    <t>Canada</t>
  </si>
  <si>
    <t>Visitor Days</t>
  </si>
  <si>
    <t>Maui</t>
  </si>
  <si>
    <t>STATE</t>
  </si>
  <si>
    <t>JAN</t>
  </si>
  <si>
    <t>FEB</t>
  </si>
  <si>
    <t>MAR</t>
  </si>
  <si>
    <t>APR</t>
  </si>
  <si>
    <t>JUN</t>
  </si>
  <si>
    <t>JUL</t>
  </si>
  <si>
    <t>AUG</t>
  </si>
  <si>
    <t>SEPT</t>
  </si>
  <si>
    <t>OCT</t>
  </si>
  <si>
    <t>NOV</t>
  </si>
  <si>
    <t>DEC</t>
  </si>
  <si>
    <t>COUNTY</t>
  </si>
  <si>
    <t>KONA</t>
  </si>
  <si>
    <t>SIDE</t>
  </si>
  <si>
    <t>HILO</t>
  </si>
  <si>
    <t xml:space="preserve">JAN </t>
  </si>
  <si>
    <t xml:space="preserve">FEB </t>
  </si>
  <si>
    <t>SEP</t>
  </si>
  <si>
    <t>....Maui</t>
  </si>
  <si>
    <t>....Hilo</t>
  </si>
  <si>
    <t>Total</t>
  </si>
  <si>
    <t>Other Business</t>
  </si>
  <si>
    <t>Europe</t>
  </si>
  <si>
    <t xml:space="preserve">  INTERNATIONAL</t>
  </si>
  <si>
    <t xml:space="preserve">  DOMESTIC</t>
  </si>
  <si>
    <t>Japan</t>
  </si>
  <si>
    <t>Other</t>
  </si>
  <si>
    <t>NA</t>
  </si>
  <si>
    <t>MC&amp;I (Net)</t>
  </si>
  <si>
    <t>Moloka'i</t>
  </si>
  <si>
    <t>Lana'i</t>
  </si>
  <si>
    <t>Kaua'i</t>
  </si>
  <si>
    <t>Big Island - Kona</t>
  </si>
  <si>
    <t>Hawai'i (Big Island)</t>
  </si>
  <si>
    <t>Big Island - Hilo</t>
  </si>
  <si>
    <t>DOMESTIC</t>
  </si>
  <si>
    <t>INTERNATIONAL</t>
  </si>
  <si>
    <t>OTHER ASIA</t>
  </si>
  <si>
    <t>…Hilo</t>
  </si>
  <si>
    <t>BRAZIL</t>
  </si>
  <si>
    <t>Done by GL 7/15/10</t>
  </si>
  <si>
    <t>MEXICO</t>
  </si>
  <si>
    <t>EAST</t>
  </si>
  <si>
    <t>WEST</t>
  </si>
  <si>
    <t>Other Asia</t>
  </si>
  <si>
    <t>Visit Friends/Relatives</t>
  </si>
  <si>
    <t>Maui County Only</t>
  </si>
  <si>
    <t>…Kona</t>
  </si>
  <si>
    <t>.....Get Married</t>
  </si>
  <si>
    <t>TOTAL</t>
  </si>
  <si>
    <t>Total Visitors</t>
  </si>
  <si>
    <t>PARTY SIZE</t>
  </si>
  <si>
    <t>One</t>
  </si>
  <si>
    <t>Two</t>
  </si>
  <si>
    <t>Three or more</t>
  </si>
  <si>
    <t>Avg Party Size</t>
  </si>
  <si>
    <t>VISIT STATUS</t>
  </si>
  <si>
    <t>First-Time</t>
  </si>
  <si>
    <t>Repeat</t>
  </si>
  <si>
    <t>TRAVEL METHOD</t>
  </si>
  <si>
    <t>Group Tour</t>
  </si>
  <si>
    <t>Package</t>
  </si>
  <si>
    <t>Group Tour &amp; Pkg</t>
  </si>
  <si>
    <t>True Independent</t>
  </si>
  <si>
    <t>ISLANDS VISITED</t>
  </si>
  <si>
    <t>Maui County</t>
  </si>
  <si>
    <t xml:space="preserve">...Maui </t>
  </si>
  <si>
    <t xml:space="preserve">...Kona </t>
  </si>
  <si>
    <t xml:space="preserve">…Hilo </t>
  </si>
  <si>
    <t>Maui Only</t>
  </si>
  <si>
    <t>Maui (days)</t>
  </si>
  <si>
    <t>Statewide</t>
  </si>
  <si>
    <t>Total per person per day spending</t>
  </si>
  <si>
    <t>Food &amp; beverages</t>
  </si>
  <si>
    <t>Entertainment and Recreation</t>
  </si>
  <si>
    <t>Shore Tour</t>
  </si>
  <si>
    <t>All other spending outside ship</t>
  </si>
  <si>
    <t xml:space="preserve">    Restaurant</t>
  </si>
  <si>
    <t xml:space="preserve">    Dinner shows</t>
  </si>
  <si>
    <t xml:space="preserve">    Groceries/snacks</t>
  </si>
  <si>
    <t xml:space="preserve">    Inter-island airfare</t>
  </si>
  <si>
    <t xml:space="preserve">    Rental car/moped</t>
  </si>
  <si>
    <t xml:space="preserve">    Fashion&amp; clothing</t>
  </si>
  <si>
    <t xml:space="preserve">    Jewelry/watch</t>
  </si>
  <si>
    <t xml:space="preserve">    Cosmetics/perfumes</t>
  </si>
  <si>
    <t xml:space="preserve">    leather goods</t>
  </si>
  <si>
    <t>Statewide (days)</t>
  </si>
  <si>
    <t>ACCOMMODATIONS</t>
  </si>
  <si>
    <t>Hotel</t>
  </si>
  <si>
    <t>…Hotel Only</t>
  </si>
  <si>
    <t>Condo</t>
  </si>
  <si>
    <t>...Condo Only</t>
  </si>
  <si>
    <t>Apartment</t>
  </si>
  <si>
    <t>…Christmas</t>
  </si>
  <si>
    <t>Bed &amp; Breakfast</t>
  </si>
  <si>
    <t>Cruise Ship</t>
  </si>
  <si>
    <t>Friends or Relatives</t>
  </si>
  <si>
    <t>PURPOSE OF TRIP</t>
  </si>
  <si>
    <t>Pleasure (Net)</t>
  </si>
  <si>
    <t>.....Convention/Conf.</t>
  </si>
  <si>
    <t>.....Corp. Meetings</t>
  </si>
  <si>
    <t>.....Incentive</t>
  </si>
  <si>
    <t>Government/Military</t>
  </si>
  <si>
    <t>Attend School</t>
  </si>
  <si>
    <t>Female</t>
  </si>
  <si>
    <t>...Hotel Only</t>
  </si>
  <si>
    <t>YEAR</t>
  </si>
  <si>
    <t>OTHER</t>
  </si>
  <si>
    <t>CHINA</t>
  </si>
  <si>
    <t>KONG</t>
  </si>
  <si>
    <t>JAPAN</t>
  </si>
  <si>
    <t>KOREA</t>
  </si>
  <si>
    <t>PORE</t>
  </si>
  <si>
    <t>TAIWAN</t>
  </si>
  <si>
    <t>LAND</t>
  </si>
  <si>
    <t>KINGDOM</t>
  </si>
  <si>
    <t>GERMANY</t>
  </si>
  <si>
    <t>FRANCE</t>
  </si>
  <si>
    <t>ITALY</t>
  </si>
  <si>
    <t>ZEALAND</t>
  </si>
  <si>
    <t>CANADA</t>
  </si>
  <si>
    <t>VISITORS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</si>
  <si>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</si>
  <si>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</si>
  <si>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</si>
  <si>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</si>
  <si>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</si>
  <si>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</si>
  <si>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</si>
  <si>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</si>
  <si>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</si>
  <si>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</si>
  <si>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</si>
  <si>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</si>
  <si>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MAUI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</si>
  <si>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</si>
  <si>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</si>
  <si>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</si>
  <si>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</si>
  <si>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</si>
  <si>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</si>
  <si>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</si>
  <si>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</si>
  <si>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</si>
  <si>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</si>
  <si>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</si>
  <si>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</si>
  <si>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 </t>
  </si>
  <si>
    <t>%</t>
  </si>
  <si>
    <t>ISLAND</t>
  </si>
  <si>
    <t>MCI</t>
  </si>
  <si>
    <t>JAPAN MMA</t>
  </si>
  <si>
    <t>OTHER ASIA MMA</t>
  </si>
  <si>
    <t>EUROPE MMA</t>
  </si>
  <si>
    <t>OCEANIA MMA</t>
  </si>
  <si>
    <t>LATIN AMERICA MMA</t>
  </si>
  <si>
    <t>CANADA MMA</t>
  </si>
  <si>
    <t>OTHER MMA</t>
  </si>
  <si>
    <t>US WEST MMA</t>
  </si>
  <si>
    <t>US EAST MMA</t>
  </si>
  <si>
    <t>AMER. MMA</t>
  </si>
  <si>
    <t>US EAST</t>
  </si>
  <si>
    <t>SWITZER-LAND</t>
  </si>
  <si>
    <t>ARGEN-TINA</t>
  </si>
  <si>
    <t>SINGA-PORE</t>
  </si>
  <si>
    <t>TOTAL VISITORS</t>
  </si>
  <si>
    <t xml:space="preserve">TOTAL </t>
  </si>
  <si>
    <t>US   WEST</t>
  </si>
  <si>
    <t xml:space="preserve">      MAUI COUNTY</t>
  </si>
  <si>
    <t xml:space="preserve">          MAUI</t>
  </si>
  <si>
    <t xml:space="preserve">          HILO</t>
  </si>
  <si>
    <t xml:space="preserve">          KONA</t>
  </si>
  <si>
    <t>TOTAL VISITOR DAYS</t>
  </si>
  <si>
    <t>VISITOR ARRIVALS</t>
  </si>
  <si>
    <t>PER PERSON PER DAY SPENDING ($)</t>
  </si>
  <si>
    <t>PER PERSON PER TRIP SPENDING ($)</t>
  </si>
  <si>
    <t>TOTAL EXPENDITURES ($mil.)</t>
  </si>
  <si>
    <t>MOUNTAIN</t>
  </si>
  <si>
    <t>TOTAL ARRIVED</t>
  </si>
  <si>
    <t>Get Married</t>
  </si>
  <si>
    <t>Attend Wedding</t>
  </si>
  <si>
    <t>PPPD (On domestic ships, $)</t>
  </si>
  <si>
    <t>PPPD (On foreign ships, $)</t>
  </si>
  <si>
    <t xml:space="preserve">    Other transportation</t>
  </si>
  <si>
    <t>Supplement Bus</t>
  </si>
  <si>
    <t>Others</t>
  </si>
  <si>
    <t>IN</t>
  </si>
  <si>
    <t>Domestic Flights</t>
  </si>
  <si>
    <t>MAUI COUNTY</t>
  </si>
  <si>
    <t>Anchorage</t>
  </si>
  <si>
    <t>Atlanta</t>
  </si>
  <si>
    <t>Austin</t>
  </si>
  <si>
    <t>Bellingham</t>
  </si>
  <si>
    <t>Boston</t>
  </si>
  <si>
    <t>Chicago</t>
  </si>
  <si>
    <t>Dallas</t>
  </si>
  <si>
    <t>Denver</t>
  </si>
  <si>
    <t>Detroit</t>
  </si>
  <si>
    <t>Eugene</t>
  </si>
  <si>
    <t>Fresno</t>
  </si>
  <si>
    <t>Houston</t>
  </si>
  <si>
    <t>Indianapolis</t>
  </si>
  <si>
    <t>Kansas City</t>
  </si>
  <si>
    <t>Las Vegas</t>
  </si>
  <si>
    <t>Los Angeles</t>
  </si>
  <si>
    <t>Miami</t>
  </si>
  <si>
    <t>Minneapolis</t>
  </si>
  <si>
    <t>New York</t>
  </si>
  <si>
    <t>Philadelphia</t>
  </si>
  <si>
    <t>Phoenix</t>
  </si>
  <si>
    <t>Portland</t>
  </si>
  <si>
    <t>Provo</t>
  </si>
  <si>
    <t>Reno</t>
  </si>
  <si>
    <t>Sacramento</t>
  </si>
  <si>
    <t>Salinas</t>
  </si>
  <si>
    <t>Salt Lake City</t>
  </si>
  <si>
    <t>San Antonio</t>
  </si>
  <si>
    <t>San Diego</t>
  </si>
  <si>
    <t>San Francisco</t>
  </si>
  <si>
    <t>Seattle</t>
  </si>
  <si>
    <t>Spokane</t>
  </si>
  <si>
    <t>Stockton</t>
  </si>
  <si>
    <t>Tampa</t>
  </si>
  <si>
    <t>Tucson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</si>
  <si>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</si>
  <si>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</si>
  <si>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</si>
  <si>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</si>
  <si>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</si>
  <si>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</si>
  <si>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</si>
  <si>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</si>
  <si>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Florida</t>
  </si>
  <si>
    <t>Georgia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</si>
  <si>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</si>
  <si>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</si>
  <si>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</si>
  <si>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</si>
  <si>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</si>
  <si>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</si>
  <si>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</si>
  <si>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</si>
  <si>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</si>
  <si>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</si>
  <si>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</si>
  <si>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</si>
  <si>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</si>
  <si>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</si>
  <si>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</si>
  <si>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</si>
  <si>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</si>
  <si>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</si>
  <si>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</si>
  <si>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</si>
  <si>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</si>
  <si>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</si>
  <si>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</si>
  <si>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</si>
  <si>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</si>
  <si>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</si>
  <si>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</si>
  <si>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</si>
  <si>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</si>
  <si>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</si>
  <si>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</si>
  <si>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</si>
  <si>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</si>
  <si>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</si>
  <si>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</si>
  <si>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Washington, D.C.</t>
  </si>
  <si>
    <t>West Virginia</t>
  </si>
  <si>
    <t>Wisconsin</t>
  </si>
  <si>
    <t>Wyoming</t>
  </si>
  <si>
    <t>%           Change</t>
  </si>
  <si>
    <t xml:space="preserve">      TOTAL</t>
  </si>
  <si>
    <t xml:space="preserve">  TOTAL STATE</t>
  </si>
  <si>
    <t>EXPENDITURES</t>
  </si>
  <si>
    <t>U.S. WEST</t>
  </si>
  <si>
    <t>U.S. WEST MMA</t>
  </si>
  <si>
    <t>U.S. EAST MMA</t>
  </si>
  <si>
    <t>GRAND TOTAL</t>
  </si>
  <si>
    <t>Total Transportation</t>
  </si>
  <si>
    <t>% change</t>
  </si>
  <si>
    <t>Expenditure Type</t>
  </si>
  <si>
    <t>CHUBU</t>
  </si>
  <si>
    <t>KINKI</t>
  </si>
  <si>
    <t>TOHOKU</t>
  </si>
  <si>
    <t>KANTO</t>
  </si>
  <si>
    <t>CHUGOKU</t>
  </si>
  <si>
    <t>SHIKOKU</t>
  </si>
  <si>
    <t>KYUSHU</t>
  </si>
  <si>
    <t>HOKKAIDO</t>
  </si>
  <si>
    <t>OKINAWA</t>
  </si>
  <si>
    <t>Visitor Counts</t>
  </si>
  <si>
    <t xml:space="preserve">...Hilo </t>
  </si>
  <si>
    <t>Total Visitor Days</t>
  </si>
  <si>
    <t xml:space="preserve">     Maui</t>
  </si>
  <si>
    <t xml:space="preserve">     …Hilo</t>
  </si>
  <si>
    <t xml:space="preserve">     …Kona</t>
  </si>
  <si>
    <t xml:space="preserve"> DOMESTIC</t>
  </si>
  <si>
    <t>PACIFIC COAST</t>
  </si>
  <si>
    <t xml:space="preserve">  Alaska</t>
  </si>
  <si>
    <t xml:space="preserve">  California</t>
  </si>
  <si>
    <t xml:space="preserve">  Oregon</t>
  </si>
  <si>
    <t xml:space="preserve">  Washington</t>
  </si>
  <si>
    <t xml:space="preserve">  Arizona</t>
  </si>
  <si>
    <t xml:space="preserve">  Colorado</t>
  </si>
  <si>
    <t xml:space="preserve">  Idaho</t>
  </si>
  <si>
    <t xml:space="preserve">  Montana</t>
  </si>
  <si>
    <t xml:space="preserve">  Nevada</t>
  </si>
  <si>
    <t xml:space="preserve">  New Mexico</t>
  </si>
  <si>
    <t xml:space="preserve">  Utah</t>
  </si>
  <si>
    <t xml:space="preserve">  Wyoming</t>
  </si>
  <si>
    <t>W.N. CENTRAL</t>
  </si>
  <si>
    <t xml:space="preserve">  Iowa</t>
  </si>
  <si>
    <t xml:space="preserve">  Kansas</t>
  </si>
  <si>
    <t xml:space="preserve">  Minnesota</t>
  </si>
  <si>
    <t xml:space="preserve">  Missouri</t>
  </si>
  <si>
    <t xml:space="preserve">  Nebraska</t>
  </si>
  <si>
    <t xml:space="preserve">  N. Dakota</t>
  </si>
  <si>
    <t xml:space="preserve">  S. Dakota</t>
  </si>
  <si>
    <t>W.S. CENTRAL</t>
  </si>
  <si>
    <t xml:space="preserve">  Arkansas</t>
  </si>
  <si>
    <t xml:space="preserve">  Louisiana</t>
  </si>
  <si>
    <t xml:space="preserve">  Oklahoma</t>
  </si>
  <si>
    <t xml:space="preserve">  Texas</t>
  </si>
  <si>
    <t>E.N. CENTRAL</t>
  </si>
  <si>
    <t xml:space="preserve">  Illinois</t>
  </si>
  <si>
    <t xml:space="preserve">  Indiana</t>
  </si>
  <si>
    <t xml:space="preserve">  Michigan</t>
  </si>
  <si>
    <t xml:space="preserve">  Ohio</t>
  </si>
  <si>
    <t xml:space="preserve">  Wisconsin</t>
  </si>
  <si>
    <t>E.S. CENTRAL</t>
  </si>
  <si>
    <t xml:space="preserve">  Alabama</t>
  </si>
  <si>
    <t xml:space="preserve">  Kentucky</t>
  </si>
  <si>
    <t xml:space="preserve">  Mississippi</t>
  </si>
  <si>
    <t xml:space="preserve">  Tennessee</t>
  </si>
  <si>
    <t>NEW ENGLAND</t>
  </si>
  <si>
    <t xml:space="preserve">  Connecticut</t>
  </si>
  <si>
    <t xml:space="preserve">  Maine</t>
  </si>
  <si>
    <t xml:space="preserve">  Massachusetts</t>
  </si>
  <si>
    <t xml:space="preserve">  New Hampshire</t>
  </si>
  <si>
    <t xml:space="preserve">  Rhode Island</t>
  </si>
  <si>
    <t xml:space="preserve">  Vermont</t>
  </si>
  <si>
    <t>MID ATLANTIC</t>
  </si>
  <si>
    <t xml:space="preserve">  New Jersey</t>
  </si>
  <si>
    <t xml:space="preserve">  New York</t>
  </si>
  <si>
    <t xml:space="preserve">  Pennsylvania</t>
  </si>
  <si>
    <t>S. ATLANTIC</t>
  </si>
  <si>
    <t xml:space="preserve">  Delaware</t>
  </si>
  <si>
    <t xml:space="preserve">  Washington,D.C.</t>
  </si>
  <si>
    <t xml:space="preserve">  Florida</t>
  </si>
  <si>
    <t xml:space="preserve">  Georgia</t>
  </si>
  <si>
    <t xml:space="preserve">  Maryland</t>
  </si>
  <si>
    <t xml:space="preserve">  N. Carolina</t>
  </si>
  <si>
    <t xml:space="preserve">  S. Carolina</t>
  </si>
  <si>
    <t xml:space="preserve">  Virginia</t>
  </si>
  <si>
    <t xml:space="preserve">  West Virginia</t>
  </si>
  <si>
    <t xml:space="preserve">     O'ahu</t>
  </si>
  <si>
    <t xml:space="preserve">     Moloka'i</t>
  </si>
  <si>
    <t xml:space="preserve">     Kaua'i</t>
  </si>
  <si>
    <t>O'ahu</t>
  </si>
  <si>
    <t xml:space="preserve">...Moloka'i </t>
  </si>
  <si>
    <t xml:space="preserve">...Lāna'i </t>
  </si>
  <si>
    <t>O'ahu (days)</t>
  </si>
  <si>
    <t>Moloka'i (days)</t>
  </si>
  <si>
    <t>Lāna'i (days)</t>
  </si>
  <si>
    <t>Kaua'i (days)</t>
  </si>
  <si>
    <t xml:space="preserve">      O'AHU</t>
  </si>
  <si>
    <t xml:space="preserve">          MOLOKA'I</t>
  </si>
  <si>
    <t xml:space="preserve">          LĀNA'I</t>
  </si>
  <si>
    <t xml:space="preserve">      KAUA'I</t>
  </si>
  <si>
    <t>total</t>
  </si>
  <si>
    <t>L.O.S. IN HAWAI'I</t>
  </si>
  <si>
    <t xml:space="preserve">     Lāna'i</t>
  </si>
  <si>
    <t>O'AHU</t>
  </si>
  <si>
    <t>KAUA'I</t>
  </si>
  <si>
    <t>KA'I</t>
  </si>
  <si>
    <t>LĀNA'I</t>
  </si>
  <si>
    <t>UNITED STATES</t>
  </si>
  <si>
    <t>% ONE</t>
  </si>
  <si>
    <t>N.I.</t>
  </si>
  <si>
    <t>FIRST-</t>
  </si>
  <si>
    <t>HOTEL</t>
  </si>
  <si>
    <t>CONDO</t>
  </si>
  <si>
    <t>HONEY-</t>
  </si>
  <si>
    <t>ISLES</t>
  </si>
  <si>
    <t># OF</t>
  </si>
  <si>
    <t>STATE &amp; REGION</t>
  </si>
  <si>
    <t>HAWAII</t>
  </si>
  <si>
    <t>ONLY</t>
  </si>
  <si>
    <t>TIME</t>
  </si>
  <si>
    <t>MOON</t>
  </si>
  <si>
    <t>VISITED</t>
  </si>
  <si>
    <t>TRIPS</t>
  </si>
  <si>
    <t>Honeymoon</t>
  </si>
  <si>
    <t>EAST NORTH CENTRAL</t>
  </si>
  <si>
    <t>WEST NORTH CENTRAL</t>
  </si>
  <si>
    <t>SOUTH ATLANTIC</t>
  </si>
  <si>
    <t>EAST SOUTH CENTRAL</t>
  </si>
  <si>
    <t>WEST SOUTH CENTRAL</t>
  </si>
  <si>
    <t>MIDDLE ATLANTIC</t>
  </si>
  <si>
    <t>RANK</t>
  </si>
  <si>
    <t>METRO AREA</t>
  </si>
  <si>
    <t>% CHNG</t>
  </si>
  <si>
    <t>Population (1000)¹</t>
  </si>
  <si>
    <t>All other expenses 1/</t>
  </si>
  <si>
    <t>EUROPE</t>
  </si>
  <si>
    <t>OCEANIA</t>
  </si>
  <si>
    <t>LATIN AMERICA</t>
  </si>
  <si>
    <t>Per Person Per Day ($)</t>
  </si>
  <si>
    <t>Per Person Per Trip ($)</t>
  </si>
  <si>
    <t>Total Expenditures ($ mil.)</t>
  </si>
  <si>
    <t>VISITOR DAYS</t>
  </si>
  <si>
    <t>% MCI</t>
  </si>
  <si>
    <t xml:space="preserve"> %       Change</t>
  </si>
  <si>
    <t>Change</t>
  </si>
  <si>
    <t>(%) Change</t>
  </si>
  <si>
    <t>TOTAL U.S. WEST</t>
  </si>
  <si>
    <t>REGION/STATE</t>
  </si>
  <si>
    <t>TOTAL DOM and INT'L</t>
  </si>
  <si>
    <t>Timeshare</t>
  </si>
  <si>
    <t>Occupancy (%)</t>
  </si>
  <si>
    <t>TOTAL U.S. EAST</t>
  </si>
  <si>
    <t>AUSTRA-LIA</t>
  </si>
  <si>
    <t>TYPE</t>
  </si>
  <si>
    <t>STATE TOTAL</t>
  </si>
  <si>
    <t>CLASS</t>
  </si>
  <si>
    <t>…Victoria</t>
  </si>
  <si>
    <t>UNITS</t>
  </si>
  <si>
    <t xml:space="preserve">% SHARE </t>
  </si>
  <si>
    <t>% SHARE</t>
  </si>
  <si>
    <t>BOTH DIRECTIONS</t>
  </si>
  <si>
    <t>Visitors</t>
  </si>
  <si>
    <t>% Change from</t>
  </si>
  <si>
    <t>Previous Year</t>
  </si>
  <si>
    <t>Age</t>
  </si>
  <si>
    <t>&gt;60</t>
  </si>
  <si>
    <t>All Visitors</t>
  </si>
  <si>
    <t>U.S. West</t>
  </si>
  <si>
    <t>U.S. East</t>
  </si>
  <si>
    <t>Oceania</t>
  </si>
  <si>
    <t>Lodging</t>
  </si>
  <si>
    <t>Average # of Trips</t>
  </si>
  <si>
    <t>NUMBER OF TOURS</t>
  </si>
  <si>
    <t>…Get Married</t>
  </si>
  <si>
    <t>Sport Events</t>
  </si>
  <si>
    <t>Visitor arrivals by air</t>
  </si>
  <si>
    <t>Visitor arrivals by cruise ships</t>
  </si>
  <si>
    <t>Total Food and beverage</t>
  </si>
  <si>
    <t>Total Shopping</t>
  </si>
  <si>
    <t xml:space="preserve">    Restaurant food</t>
  </si>
  <si>
    <t xml:space="preserve">    Dinner shows and cruises</t>
  </si>
  <si>
    <t xml:space="preserve">    Groceries and snacks</t>
  </si>
  <si>
    <t xml:space="preserve">    Interisland airfare</t>
  </si>
  <si>
    <t xml:space="preserve">    Ground transportation</t>
  </si>
  <si>
    <t xml:space="preserve">    Gasoline, parking, etc.</t>
  </si>
  <si>
    <t xml:space="preserve">    Fashion and clothing</t>
  </si>
  <si>
    <t xml:space="preserve">    Jewelry and watches</t>
  </si>
  <si>
    <t xml:space="preserve">    Cosmetics, perfume</t>
  </si>
  <si>
    <t xml:space="preserve">    Leather goods</t>
  </si>
  <si>
    <t xml:space="preserve">    Souvenirs</t>
  </si>
  <si>
    <t xml:space="preserve">    Rental vehicles</t>
  </si>
  <si>
    <t>Supplemental business</t>
  </si>
  <si>
    <t>&lt;=12</t>
  </si>
  <si>
    <t>13-17</t>
  </si>
  <si>
    <t>18-24</t>
  </si>
  <si>
    <t>25-40</t>
  </si>
  <si>
    <t>41-59</t>
  </si>
  <si>
    <t>SHIP ARRIVALS FROM OUT-OF-STATE  1/</t>
  </si>
  <si>
    <t>AVERAGE LENGTH OF STAY (DAYS)</t>
  </si>
  <si>
    <t>ARRIVED BY SHIPS</t>
  </si>
  <si>
    <t>ARRIVED BY AIR</t>
  </si>
  <si>
    <t>HONOLULU</t>
  </si>
  <si>
    <t>(Arrivals by air)</t>
  </si>
  <si>
    <t>Absolute Change</t>
  </si>
  <si>
    <t>US West</t>
  </si>
  <si>
    <t>US East</t>
  </si>
  <si>
    <t>Total Passengers</t>
  </si>
  <si>
    <t>Island Visitation (Number of Passengers)</t>
  </si>
  <si>
    <t>Purpose of Trip (Number of Passengers)</t>
  </si>
  <si>
    <t>Business</t>
  </si>
  <si>
    <t>Friends &amp; relatives</t>
  </si>
  <si>
    <t>Play Golf</t>
  </si>
  <si>
    <t>Leisure</t>
  </si>
  <si>
    <t>Hotel only</t>
  </si>
  <si>
    <t>Condo only</t>
  </si>
  <si>
    <t>Timeshare Only</t>
  </si>
  <si>
    <t>Cruise only</t>
  </si>
  <si>
    <t>Bed &amp; Breakfast only</t>
  </si>
  <si>
    <t>Rental house</t>
  </si>
  <si>
    <t>.....Getting Married</t>
  </si>
  <si>
    <t>1995*</t>
  </si>
  <si>
    <t>* HVCB did not conduct an update survey in 1995</t>
  </si>
  <si>
    <t xml:space="preserve">     Hawai'i Island</t>
  </si>
  <si>
    <t>True independent</t>
  </si>
  <si>
    <t>...Anchorage</t>
  </si>
  <si>
    <t xml:space="preserve">   Scheduled Seats</t>
  </si>
  <si>
    <t>…Tokyo-HND</t>
  </si>
  <si>
    <t>…Edmonton</t>
  </si>
  <si>
    <t>Note: Sums may not add up to total due to rounding.</t>
  </si>
  <si>
    <t>HTA</t>
  </si>
  <si>
    <t>Source: Hawai‘i Tourism Authority</t>
  </si>
  <si>
    <t>Source: Hawai‘i Tourism Authority and Hawai'i State Department of Transportation, Harbors Division.</t>
  </si>
  <si>
    <t xml:space="preserve">   Charter seats</t>
  </si>
  <si>
    <t>…Bellingham</t>
  </si>
  <si>
    <t>…Fukuoka</t>
  </si>
  <si>
    <t>…Shanghai</t>
  </si>
  <si>
    <t>…Brisbane</t>
  </si>
  <si>
    <t>…Melbourne</t>
  </si>
  <si>
    <t>2010R</t>
  </si>
  <si>
    <t>AUSTRALIA</t>
  </si>
  <si>
    <t xml:space="preserve">Male </t>
  </si>
  <si>
    <t>Convention/Conference</t>
  </si>
  <si>
    <t>Party Size</t>
  </si>
  <si>
    <t>ALL VISITORS</t>
  </si>
  <si>
    <t xml:space="preserve">Group tour status: </t>
  </si>
  <si>
    <t xml:space="preserve">     Organized group tour</t>
  </si>
  <si>
    <t xml:space="preserve">     Individually arranged</t>
  </si>
  <si>
    <t xml:space="preserve">Arrived on package tour:  </t>
  </si>
  <si>
    <t xml:space="preserve">     Yes</t>
  </si>
  <si>
    <t xml:space="preserve">     No</t>
  </si>
  <si>
    <t>Accommodations:</t>
  </si>
  <si>
    <t xml:space="preserve">     Hotel</t>
  </si>
  <si>
    <t xml:space="preserve">     Condo</t>
  </si>
  <si>
    <t xml:space="preserve">     Guests of friends and relatives</t>
  </si>
  <si>
    <t xml:space="preserve">     Timeshare</t>
  </si>
  <si>
    <t xml:space="preserve">Previous visits:  </t>
  </si>
  <si>
    <t xml:space="preserve">     First trip</t>
  </si>
  <si>
    <t xml:space="preserve">     Repeat visitors</t>
  </si>
  <si>
    <t>Purpose of trip:</t>
  </si>
  <si>
    <t xml:space="preserve">     Pleasure</t>
  </si>
  <si>
    <t xml:space="preserve">     Business, meetings, </t>
  </si>
  <si>
    <t xml:space="preserve">     Conventions, incentive</t>
  </si>
  <si>
    <t xml:space="preserve">     Honeymoon</t>
  </si>
  <si>
    <t>2011 DOMESTIC</t>
  </si>
  <si>
    <t>LOS FOR EVENT</t>
  </si>
  <si>
    <t>LOS BEFORE OR AFTER EVENTS</t>
  </si>
  <si>
    <t>TOTAL LOS</t>
  </si>
  <si>
    <t xml:space="preserve">PER PERSON PER DAY PERSONAL SPENDING $ </t>
  </si>
  <si>
    <t>PER PERSON PER DAY SUPPLEMENTAL BUSINESS $</t>
  </si>
  <si>
    <t>TOTAL PERSONAL SPENDING $</t>
  </si>
  <si>
    <t>TOTAL BUSINESS PENDING  $</t>
  </si>
  <si>
    <t>TOTAL SPENDING $</t>
  </si>
  <si>
    <t xml:space="preserve">  Delegates</t>
  </si>
  <si>
    <t xml:space="preserve">  Companions</t>
  </si>
  <si>
    <t>Corporate Meeting</t>
  </si>
  <si>
    <t>Incentive</t>
  </si>
  <si>
    <t>MCI DOMESTIC TOTAL</t>
  </si>
  <si>
    <t>2011 INTERNATIONAL</t>
  </si>
  <si>
    <t>MCI INTERNATIONAL TOTAL</t>
  </si>
  <si>
    <t>TOTAL ATTENDEES:</t>
  </si>
  <si>
    <t>TOTAL DELEGATES:</t>
  </si>
  <si>
    <t>VISITOR SPENDING:</t>
  </si>
  <si>
    <t>TOTAL MC&amp;I SUPPL:</t>
  </si>
  <si>
    <t xml:space="preserve">    MC&amp;I SUPPL ($MIL):</t>
  </si>
  <si>
    <t>JUST PERSONAL</t>
  </si>
  <si>
    <t>STATE TAXES:</t>
  </si>
  <si>
    <t>D</t>
  </si>
  <si>
    <t>I</t>
  </si>
  <si>
    <t>LEGEND:</t>
  </si>
  <si>
    <t>red numbers  =</t>
  </si>
  <si>
    <t>input by user</t>
  </si>
  <si>
    <t>blue numbers =</t>
  </si>
  <si>
    <t>automatically calculated</t>
  </si>
  <si>
    <t>Adjusted</t>
  </si>
  <si>
    <t>Table ____: 2011 Meeting and Convention Visitor Spending</t>
  </si>
  <si>
    <t>…Eugene</t>
  </si>
  <si>
    <t>…Fresno</t>
  </si>
  <si>
    <t>…Santa Maria</t>
  </si>
  <si>
    <t>…New York JFK</t>
  </si>
  <si>
    <t>…Washington D.C.</t>
  </si>
  <si>
    <t>…Sapporo</t>
  </si>
  <si>
    <t xml:space="preserve"> Hawaiʻi Residents</t>
  </si>
  <si>
    <t>Hawaiʻi Island</t>
  </si>
  <si>
    <t>LOS in Hawaiʻi Before Cruise</t>
  </si>
  <si>
    <t>LOS in Hawaiʻi During Cruise</t>
  </si>
  <si>
    <t>LOS in Hawaiʻi After Cruise</t>
  </si>
  <si>
    <t>Maui County (days)</t>
  </si>
  <si>
    <t>Alberta</t>
  </si>
  <si>
    <t>British Columbia</t>
  </si>
  <si>
    <t>Manitoba</t>
  </si>
  <si>
    <t>New Brunswick</t>
  </si>
  <si>
    <t>Newfoundland and Labrador</t>
  </si>
  <si>
    <t>Northwest Territories</t>
  </si>
  <si>
    <t>Nova Scotia</t>
  </si>
  <si>
    <t>Ontario</t>
  </si>
  <si>
    <t>Prince Edward Island</t>
  </si>
  <si>
    <t>Quebec</t>
  </si>
  <si>
    <t>Saskatchewan</t>
  </si>
  <si>
    <t>Yukon Territory</t>
  </si>
  <si>
    <t>Unknown Canada zip</t>
  </si>
  <si>
    <t>Source: HTA</t>
  </si>
  <si>
    <t>1/  Includes cruise package spending on U.S. Flagged Hawai'i home-ported ships.</t>
  </si>
  <si>
    <t>Does not include Supplemental business expenditures</t>
  </si>
  <si>
    <t>MCI TOTAL</t>
  </si>
  <si>
    <t>Sums may not add up to total due to rounding.</t>
  </si>
  <si>
    <t>Total by air</t>
  </si>
  <si>
    <t>AVERAGE LENGTH OF STAY</t>
  </si>
  <si>
    <t>Supplemental business (all MMAs)</t>
  </si>
  <si>
    <t>TOTAL EXPENDITURES ($mil, AIR + SHIP)</t>
  </si>
  <si>
    <t>Avg. of Age</t>
  </si>
  <si>
    <t>Repeater</t>
  </si>
  <si>
    <t>…Boise</t>
  </si>
  <si>
    <t>…Phoenix Mesa</t>
  </si>
  <si>
    <t>…Spokane</t>
  </si>
  <si>
    <t>…Stockton</t>
  </si>
  <si>
    <t>…Taipei</t>
  </si>
  <si>
    <t>Source: Scheduled seats from Diio MI schedules, charter seats estimated based on reports from State of Hawai'i DOT Airports Division</t>
  </si>
  <si>
    <t>Baltimore</t>
  </si>
  <si>
    <t>Boise City</t>
  </si>
  <si>
    <t>Bremerton</t>
  </si>
  <si>
    <t>Ogden</t>
  </si>
  <si>
    <t>Olympia</t>
  </si>
  <si>
    <t>Oxnard</t>
  </si>
  <si>
    <t>Riverside-San Bernardino</t>
  </si>
  <si>
    <t>Salem</t>
  </si>
  <si>
    <t>San Jose</t>
  </si>
  <si>
    <t>Santa Cruz</t>
  </si>
  <si>
    <t>Santa Maria</t>
  </si>
  <si>
    <t>Santa Rosa</t>
  </si>
  <si>
    <t>St. Louis</t>
  </si>
  <si>
    <t>Vallejo</t>
  </si>
  <si>
    <t>Cincinnati OH-KY-IN</t>
  </si>
  <si>
    <t>San Luis Obispo-Paso Robles-Arroyo Grande CA</t>
  </si>
  <si>
    <t>Salinas CA</t>
  </si>
  <si>
    <t>Modesto CA</t>
  </si>
  <si>
    <t>Pittsburgh PA</t>
  </si>
  <si>
    <t>Orlando-Kissimmee-Sanford FL</t>
  </si>
  <si>
    <t>Virginia Beach-Norfolk-Newport News VA-NC</t>
  </si>
  <si>
    <t>Bakersfield CA</t>
  </si>
  <si>
    <t>Charlotte-Concord-Gastonia NC-SC</t>
  </si>
  <si>
    <t>Source: Smith Travel Research, Hospitality Advisors, LLC</t>
  </si>
  <si>
    <t>Oʻahu</t>
  </si>
  <si>
    <t>Apartment/Hotel</t>
  </si>
  <si>
    <t xml:space="preserve">Bed &amp; Breakfast </t>
  </si>
  <si>
    <t>Condominium Hotel</t>
  </si>
  <si>
    <t>Hostel</t>
  </si>
  <si>
    <t>Individual Vacation Unit*</t>
  </si>
  <si>
    <t>Kauaʻi</t>
  </si>
  <si>
    <t>Molokaʻi</t>
  </si>
  <si>
    <t>Lānaʻi</t>
  </si>
  <si>
    <t>* Cabins, Individual Condo Units, Vacation House/Villa/Cottage were combined.</t>
  </si>
  <si>
    <t>2013 PROPERTIES</t>
  </si>
  <si>
    <t>2013 UNITS</t>
  </si>
  <si>
    <r>
      <t>PERCENT OF TOTAL UNITS</t>
    </r>
    <r>
      <rPr>
        <b/>
        <vertAlign val="superscript"/>
        <sz val="9"/>
        <color indexed="9"/>
        <rFont val="Arial"/>
        <family val="2"/>
      </rPr>
      <t>[1]</t>
    </r>
  </si>
  <si>
    <t>Budget (Up to $100)</t>
  </si>
  <si>
    <t>Standard ($101 to $250)</t>
  </si>
  <si>
    <t>Deluxe ($251 to $500)</t>
  </si>
  <si>
    <t>Luxury (Over $500/night)</t>
  </si>
  <si>
    <r>
      <rPr>
        <vertAlign val="superscript"/>
        <sz val="9"/>
        <rFont val="Arial"/>
        <family val="2"/>
      </rPr>
      <t xml:space="preserve">[1] </t>
    </r>
    <r>
      <rPr>
        <sz val="9"/>
        <rFont val="Arial"/>
        <family val="2"/>
      </rPr>
      <t>Totals may not sum to 100% due to rounding.</t>
    </r>
  </si>
  <si>
    <t xml:space="preserve"> TOTAL</t>
  </si>
  <si>
    <t>Anchorage AK</t>
  </si>
  <si>
    <t>Atlanta-Sandy Springs-Roswell GA</t>
  </si>
  <si>
    <t>Austin-Round Rock TX</t>
  </si>
  <si>
    <t>Baltimore-Columbia-Towson MD</t>
  </si>
  <si>
    <t>Bellingham WA</t>
  </si>
  <si>
    <t>Boise City ID</t>
  </si>
  <si>
    <t>Boston-Cambridge-Newton MA-NH</t>
  </si>
  <si>
    <t>Bremerton-Silverdale WA</t>
  </si>
  <si>
    <t>Chicago-Naperville-Elgin IL-IN-WI</t>
  </si>
  <si>
    <t>Colorado Springs CO</t>
  </si>
  <si>
    <t>Dallas-Fort Worth-Arlington TX</t>
  </si>
  <si>
    <t>Denver-Aurora-Lakewood CO</t>
  </si>
  <si>
    <t>Detroit-Warren-Dearborn MI</t>
  </si>
  <si>
    <t>Eugene OR</t>
  </si>
  <si>
    <t>Fresno CA</t>
  </si>
  <si>
    <t>Houston-The Woodlands-Sugar Land TX</t>
  </si>
  <si>
    <t>Indianapolis-Carmel-Anderson IN</t>
  </si>
  <si>
    <t>Kansas City MO-KS</t>
  </si>
  <si>
    <t>Las Vegas-Henderson-Paradise NV</t>
  </si>
  <si>
    <t>Los Angeles-Long Beach-Anaheim CA</t>
  </si>
  <si>
    <t>Miami-Fort Lauderdale-West Palm Beach FL</t>
  </si>
  <si>
    <t>Minneapolis-St. Paul-Bloomington MN-WI</t>
  </si>
  <si>
    <t>New York-Newark-Jersey City NY-NJ-PA</t>
  </si>
  <si>
    <t>Ogden-Clearfield UT</t>
  </si>
  <si>
    <t>Olympia-Tumwater WA</t>
  </si>
  <si>
    <t>Oxnard-Thousand Oaks-Ventura CA</t>
  </si>
  <si>
    <t>Philadelphia-Camden-Wilmington PA-NJ-DE-MD</t>
  </si>
  <si>
    <t>Phoenix-Mesa-Scottsdale AZ</t>
  </si>
  <si>
    <t>Portland-Vancouver-Hillsboro OR-WA</t>
  </si>
  <si>
    <t>Provo-Orem UT</t>
  </si>
  <si>
    <t>Reno NV</t>
  </si>
  <si>
    <t>Riverside-San Bernardino-Ontario CA</t>
  </si>
  <si>
    <t>Sacramento--Roseville--Arden-Arcade CA</t>
  </si>
  <si>
    <t>Salem OR</t>
  </si>
  <si>
    <t>Salt Lake City UT</t>
  </si>
  <si>
    <t>San Antonio-New Braunfels TX</t>
  </si>
  <si>
    <t>San Diego-Carlsbad CA</t>
  </si>
  <si>
    <t>San Francisco-Oakland-Hayward CA</t>
  </si>
  <si>
    <t>San Jose-Sunnyvale-Santa Clara CA</t>
  </si>
  <si>
    <t>Santa Cruz-Watsonville CA</t>
  </si>
  <si>
    <t>Santa Maria-Santa Barbara CA</t>
  </si>
  <si>
    <t>Santa Rosa CA</t>
  </si>
  <si>
    <t>Seattle-Tacoma-Bellevue WA</t>
  </si>
  <si>
    <t>Spokane-Spokane Valley WA</t>
  </si>
  <si>
    <t>St. Louis MO-IL</t>
  </si>
  <si>
    <t>Stockton-Lodi CA</t>
  </si>
  <si>
    <t>Tampa-St. Petersburg-Clearwater FL</t>
  </si>
  <si>
    <t>Tucson AZ</t>
  </si>
  <si>
    <t>Vallejo-Fairfield CA</t>
  </si>
  <si>
    <t>Washington-Arlington-Alexandria DC-VA-MD-WV</t>
  </si>
  <si>
    <t xml:space="preserve"> Washington D.C.</t>
  </si>
  <si>
    <t>¹ Based on 2010 population data</t>
  </si>
  <si>
    <t>Cincinnati</t>
  </si>
  <si>
    <t>San Luis</t>
  </si>
  <si>
    <t>Modesto</t>
  </si>
  <si>
    <t>Pittsburgh</t>
  </si>
  <si>
    <t>Orlando</t>
  </si>
  <si>
    <t>Virginia Beach</t>
  </si>
  <si>
    <t>Bakersfield</t>
  </si>
  <si>
    <t>Charlotte</t>
  </si>
  <si>
    <t>Cleveland</t>
  </si>
  <si>
    <t>2014 VS. 2013</t>
  </si>
  <si>
    <t>2014 PROPERTIES</t>
  </si>
  <si>
    <t>CHANGE FROM 2013</t>
  </si>
  <si>
    <t>2014 UNITS</t>
  </si>
  <si>
    <t>2013[3]</t>
  </si>
  <si>
    <r>
      <t>2014</t>
    </r>
    <r>
      <rPr>
        <b/>
        <vertAlign val="superscript"/>
        <sz val="9"/>
        <color indexed="9"/>
        <rFont val="Arial"/>
        <family val="2"/>
      </rPr>
      <t>[2]</t>
    </r>
  </si>
  <si>
    <t>% CHANGE FROM 2013</t>
  </si>
  <si>
    <t>…Toronto</t>
  </si>
  <si>
    <t>…Beijing</t>
  </si>
  <si>
    <t/>
  </si>
  <si>
    <r>
      <rPr>
        <vertAlign val="superscript"/>
        <sz val="9"/>
        <rFont val="Arial"/>
        <family val="2"/>
      </rPr>
      <t xml:space="preserve">[2] </t>
    </r>
    <r>
      <rPr>
        <sz val="9"/>
        <rFont val="Arial"/>
        <family val="2"/>
      </rPr>
      <t xml:space="preserve">Based on 61,765 units (84% percent of the total units in 2013) for which information on the class of units was available. </t>
    </r>
  </si>
  <si>
    <r>
      <rPr>
        <vertAlign val="superscript"/>
        <sz val="9"/>
        <rFont val="Arial"/>
        <family val="2"/>
      </rPr>
      <t xml:space="preserve">[3] </t>
    </r>
    <r>
      <rPr>
        <sz val="9"/>
        <rFont val="Arial"/>
        <family val="2"/>
      </rPr>
      <t xml:space="preserve">Based on 73,656 units (99.7% percent of the total units in 2014) for which information on the class was available. </t>
    </r>
  </si>
  <si>
    <t>Est. 2014 Penetration per 1,000</t>
  </si>
  <si>
    <t>Cleveland-Elyria OH</t>
  </si>
  <si>
    <t>JAPAN BY REGION</t>
  </si>
  <si>
    <t>Washington D.C.</t>
  </si>
  <si>
    <t xml:space="preserve"> % Change</t>
  </si>
  <si>
    <t>Note: Sums may not total to total MMA due to rounding.</t>
  </si>
  <si>
    <t>Visitor expenditure by air</t>
  </si>
  <si>
    <t>Visitor expenditure by cruise ships</t>
  </si>
  <si>
    <t>Visitor arrivals of stay by air</t>
  </si>
  <si>
    <t>Visitor arrivals of stay by cruise ships</t>
  </si>
  <si>
    <t xml:space="preserve">Canada MMA Visitor Characteristics by Region </t>
  </si>
  <si>
    <t>TABLE 24</t>
  </si>
  <si>
    <t>TABLE 93</t>
  </si>
  <si>
    <t>TABLE 94</t>
  </si>
  <si>
    <t>TABLE 95</t>
  </si>
  <si>
    <t>TABLE 96</t>
  </si>
  <si>
    <t>TABLE 97</t>
  </si>
  <si>
    <t>TABLE 98</t>
  </si>
  <si>
    <t>TABLE 99</t>
  </si>
  <si>
    <t>TABLE 100</t>
  </si>
  <si>
    <t>TABLE 101</t>
  </si>
  <si>
    <t>TABLE 102</t>
  </si>
  <si>
    <t>Summary of Visitor Statistics: 2014 vs. 2013</t>
  </si>
  <si>
    <t>Summary of Visitor Characteristics: 2014 vs. 2013</t>
  </si>
  <si>
    <t>Summary of Visitor Characteristics (Percentage of Total): 2014 vs. 2013</t>
  </si>
  <si>
    <t>Visitor Days by Island: 2014 vs. 2013</t>
  </si>
  <si>
    <t>Visitor Days by Month: 2014 vs. 2013</t>
  </si>
  <si>
    <t>Average Daily Census by Island: 2014 vs. 2013</t>
  </si>
  <si>
    <t>Average Daily Census by Month: 2014 vs. 2013</t>
  </si>
  <si>
    <t>2014 Visitor Days by Month and MMA</t>
  </si>
  <si>
    <t>2014 Visitor Days Growth by Month and MMA</t>
  </si>
  <si>
    <t>2014 Visitor Arrivals by Month and MMA</t>
  </si>
  <si>
    <t>2014 Visitor Arrivals Growth by Month and MMA</t>
  </si>
  <si>
    <t>2014 Domestic U.S. West MMA Visitor Arrivals by Month and State</t>
  </si>
  <si>
    <t>2014 Domestic U.S. East MMA Visitor Arrivals by Month and State</t>
  </si>
  <si>
    <t>2014 Domestic U.S. Visitor Characteristics by State</t>
  </si>
  <si>
    <t>2014 Market Penetration for Top U.S. CBSAs</t>
  </si>
  <si>
    <t>2014 Visitor Age Distribution by MMA (Percentage of MMA Total)</t>
  </si>
  <si>
    <t>Average Daily Census by Island and Month 2014</t>
  </si>
  <si>
    <t>Domestic U.S. Visitor Arrivals by Island and State of Residence 2014</t>
  </si>
  <si>
    <t>Domestic U.S. Visitor Length of Stay (in days) by Island and State 2014</t>
  </si>
  <si>
    <t>Visitor Days by Island and MMA 2014</t>
  </si>
  <si>
    <t>Visitor Arrivals by Island and MMA 2014</t>
  </si>
  <si>
    <t>Air Visitor Personal Daily Spending by Category and Island 2014</t>
  </si>
  <si>
    <t>Meeting, Convention and Incentive (MCI) Visitor Characteristics and Spending 2014</t>
  </si>
  <si>
    <t>Cruise Ship Visitors 2014</t>
  </si>
  <si>
    <t>Total Cruise Ship Passengers by MMA 2014</t>
  </si>
  <si>
    <t>Cruise Visitor Per Person Per Day Spending – All Cruise Visitors 2014</t>
  </si>
  <si>
    <t xml:space="preserve">2014 Total Air Seats Operated to Hawai‘i </t>
  </si>
  <si>
    <t xml:space="preserve">2014 Domestic Air Seats Operated to Hawai‘i </t>
  </si>
  <si>
    <t>2014 International Air Seats Operated to Hawai‘i</t>
  </si>
  <si>
    <t xml:space="preserve">Visitor Plant Inventory - Available Units by County 1965 - 2014 </t>
  </si>
  <si>
    <t>U.S. West MMA Visitor Characteristics: 2014 vs. 2013</t>
  </si>
  <si>
    <t>U.S. East MMA Visitor Characteristics: 2014 vs. 2013</t>
  </si>
  <si>
    <t>Japan MMA Visitor Characteristics: 2014 vs. 2013</t>
  </si>
  <si>
    <t>Canada MMA Visitor Characteristics: 2014 vs. 2013</t>
  </si>
  <si>
    <t>Europe MMA Visitor Characteristics: 2014 vs. 2013</t>
  </si>
  <si>
    <t>United Kingdom Visitor Characteristics 2014 vs. 2013</t>
  </si>
  <si>
    <t>Germany Visitor Characteristics 2014 vs. 2013</t>
  </si>
  <si>
    <t>Oceania MMA Visitor Characteristics: 2014 vs. 2013</t>
  </si>
  <si>
    <t>Australia Visitor Characteristics 2014 vs. 2013</t>
  </si>
  <si>
    <t>New Zealand Visitor Characteristics 2014 vs. 2013</t>
  </si>
  <si>
    <t>Other Asia MMA Visitor Characteristics: 2014 vs. 2013</t>
  </si>
  <si>
    <t>Korea Visitor Characteristics 2014 vs. 2013</t>
  </si>
  <si>
    <t>China Visitor Characteristics 2014 vs. 2013</t>
  </si>
  <si>
    <t>Taiwan Visitor Characteristics 2014 vs. 2013</t>
  </si>
  <si>
    <t>Latin American MMA Visitor Characteristics: 2014 vs. 2013</t>
  </si>
  <si>
    <t>Other MMA Visitor Characteristics: 2014 vs. 2013</t>
  </si>
  <si>
    <t>Honeymoon Visitor Characteristics: 2014 vs. 2013</t>
  </si>
  <si>
    <t>Get Married Visitor Characteristics: 2014 vs. 2013</t>
  </si>
  <si>
    <t>Meetings, Conventions and Incentives Visitor Characteristics: 2014 vs. 2013</t>
  </si>
  <si>
    <t>Visiting Friends or Relatives Visitor Characteristics: 2014 vs. 2013</t>
  </si>
  <si>
    <t>Family Visitor Characteristics:  2014 vs. 2013</t>
  </si>
  <si>
    <t>Hotel-Only Visitor Characteristics: 2014 vs. 2013</t>
  </si>
  <si>
    <t>Condo-Only Visitor Characteristics: 2014 vs. 2013</t>
  </si>
  <si>
    <t>Timeshare-Only Visitor Characteristics: 2014 vs. 2013</t>
  </si>
  <si>
    <t>First-Time Visitor Characteristics: 2014 vs. 2013</t>
  </si>
  <si>
    <t>Repeat Visitor Characteristics: 2014 vs. 2013</t>
  </si>
  <si>
    <t>Visitor Arrivals by Island and Month 2014 vs. 2013</t>
  </si>
  <si>
    <t>Domestic U.S. Visitor Arrival Growth by Island and Top CBSA 2014 vs. 2013</t>
  </si>
  <si>
    <t>Domestic U.S. Visitor Arrival Growth by Island and State of Residence 2014 vs. 2013</t>
  </si>
  <si>
    <t>O‘ahu Visitor Characteristics 2014 vs. 2013</t>
  </si>
  <si>
    <t>Maui County Visitor Characteristics 2014 vs. 2013</t>
  </si>
  <si>
    <t>Maui Island Visitor Characteristics 2014 vs. 2013</t>
  </si>
  <si>
    <t>Moloka'i Visitor Characteristics 2014 vs. 2013</t>
  </si>
  <si>
    <t>Lāna'i Visitor Characteristics 2014 vs. 2013</t>
  </si>
  <si>
    <t>Kaua'i Visitor Characteristics 2014 vs. 2013</t>
  </si>
  <si>
    <t>Hawai'i Island Visitor Characteristics 2014 vs. 2013</t>
  </si>
  <si>
    <t>Hilo Visitor Characteristics 2014 vs. 2013</t>
  </si>
  <si>
    <t>Kona Visitor Characteristics 2014 vs. 2013</t>
  </si>
  <si>
    <t>Visitor Days Growth by Island and MMA 2014 vs. 2013</t>
  </si>
  <si>
    <t>Visitor Arrival Growth by Island and MMA 2014 vs. 2013</t>
  </si>
  <si>
    <t>Total Visitor Expenditures by Category 2014 vs. 2013</t>
  </si>
  <si>
    <t>Total Air Visitor Personal Daily Spending 2014 vs. 2013</t>
  </si>
  <si>
    <t>U.S. West MMA Air Visitor Personal Daily Spending 2014 vs. 2013</t>
  </si>
  <si>
    <t>U.S. East MMA Air Visitor Personal Daily Spending 2014 vs. 2013</t>
  </si>
  <si>
    <t>Japan MMA Air Visitor Personal Daily Spending 2014 vs. 2013</t>
  </si>
  <si>
    <t>Canada MMA Air Visitor Personal Daily Spending 2014 vs. 2013</t>
  </si>
  <si>
    <t>Europe MMA Air Visitor Personal Daily Spending 2014 vs. 2013</t>
  </si>
  <si>
    <t>Oceania MMA Air Visitor Personal Daily Spending 2014 vs. 2013</t>
  </si>
  <si>
    <t>Other Asia MMA Air Visitor Personal Daily Spending 2014 vs. 2013</t>
  </si>
  <si>
    <t>Latin America MMA Air Visitor Personal Daily Spending 2014 vs. 2013</t>
  </si>
  <si>
    <t>Other MMA Air Visitor Personal Daily Spending 2014 vs. 2013</t>
  </si>
  <si>
    <t>China Air Visitor Personal Daily Spending 2014 vs. 2013</t>
  </si>
  <si>
    <t>Korea Air Visitor Personal Daily Spending 2014 vs. 2013</t>
  </si>
  <si>
    <t>Taiwan Air Visitor Personal Daily Spending 2014 vs. 2013</t>
  </si>
  <si>
    <t>Australia Air Visitor Personal Daily Spending 2014 vs. 2013</t>
  </si>
  <si>
    <t>New Zealand Air Visitor Personal Daily Spending 2014 vs. 2013</t>
  </si>
  <si>
    <t>Air Visitor Personal Daily Spending by Category and Island Growth 2014 vs. 2013</t>
  </si>
  <si>
    <t>Air Visitor Personal Daily Spending by Visitor and Trip Characteristics 2014 vs. 2013</t>
  </si>
  <si>
    <t>Cruise Ship Visitor Growth 2014 vs. 2013</t>
  </si>
  <si>
    <t>State Hotel Occupancy Rate: 2014 vs. 2013</t>
  </si>
  <si>
    <t>O‘ahu Hotel Occupancy Rate: 2014 vs. 2013</t>
  </si>
  <si>
    <t>Maui Hotel Occupancy Rate: 2014 vs. 2013</t>
  </si>
  <si>
    <t>Kaua‘i Hotel Occupancy Rate: 2014 vs. 2013</t>
  </si>
  <si>
    <t>Hawai‘i Island Occupancy Rate: 2014 vs. 2013</t>
  </si>
  <si>
    <t>Visitor Plant Inventory – Existing Inventory by Island and Property 2014 vs. 2013</t>
  </si>
  <si>
    <t>Visitor Plant Inventory – Existing Inventory by Island and Unit 2014 vs. 2013</t>
  </si>
  <si>
    <t>Visitor Plant Inventory - Class of Units by Island 2014 vs. 2013</t>
  </si>
  <si>
    <t>% change 2014 vs. 2013</t>
  </si>
  <si>
    <t>TABLE 55:  Domestic U.S. Visitor Length of Stay (in Days) by Island and State (Arrivals by air)</t>
  </si>
  <si>
    <t>MEETING, CONVENTION &amp; INCENTIVE</t>
  </si>
  <si>
    <t>ISLAND (Air &amp; Ship)</t>
  </si>
  <si>
    <t>TABLE 29:  New Zealand MMA Visitor Characteristics (Arrivals by air)</t>
  </si>
  <si>
    <t>TABLE 103</t>
  </si>
  <si>
    <t>TABLE 104</t>
  </si>
  <si>
    <t>SUMMARY OF 2014 VISITORS TO HAWAI‘I</t>
  </si>
  <si>
    <t>VISITOR SATISFACTION</t>
  </si>
  <si>
    <t>LIST OF TABLES</t>
  </si>
  <si>
    <t>MMA (Air &amp; Ship)</t>
  </si>
  <si>
    <t>( Arrivals by Air)</t>
  </si>
  <si>
    <t>(Arrivals by Air)</t>
  </si>
  <si>
    <t xml:space="preserve">   (Arrivals by air)</t>
  </si>
  <si>
    <t>TABLE 6:  Average Daily Census by Island:  2013 vs. 2012</t>
  </si>
  <si>
    <t xml:space="preserve">      (Arrivals by air)</t>
  </si>
  <si>
    <t>TABLE 7: Average Daily Census by Month:  2013 vs. 2012</t>
  </si>
  <si>
    <t xml:space="preserve">              (Arrivals by air)</t>
  </si>
  <si>
    <t>Visitors Staying Overnight or Longer: 1955 - 2014</t>
  </si>
  <si>
    <t xml:space="preserve">          (Arrivals by air)</t>
  </si>
  <si>
    <t xml:space="preserve">    (Arrivals by air)</t>
  </si>
  <si>
    <t xml:space="preserve"> (Arrivals by air)</t>
  </si>
  <si>
    <t xml:space="preserve">        (Arrivals by air)</t>
  </si>
  <si>
    <t>AVERAGE</t>
  </si>
  <si>
    <t>Rental House-Only Visitor Characteristics: 2014 vs. 2013</t>
  </si>
  <si>
    <t>Bed and Breakfast-Only Visitor Characteristics: 2014 vs. 2013</t>
  </si>
  <si>
    <t>Average Age</t>
  </si>
  <si>
    <t>2014 International Japan MMA Visitor Characteristics by Region</t>
  </si>
  <si>
    <t>RENTAL HOUSE-ONLY</t>
  </si>
  <si>
    <t>B &amp; B-ONLY</t>
  </si>
  <si>
    <t>Domestic U.S. Visitor Arrivals by Island and Top CBSA</t>
  </si>
  <si>
    <t>CBSA= A Core Based Statistics Area is a U.S. geographic area defined by the Office of Management and Budget based around an urban center</t>
  </si>
  <si>
    <t>of at least 10,000 people and adjacent areas that are socioeconomically tied to the urban center by commuting</t>
  </si>
  <si>
    <t>Source: Hawai‘i Tourism Authority and U.S. Bureau of the Census</t>
  </si>
  <si>
    <t>Kaua‘i (days)</t>
  </si>
  <si>
    <t>Total Visitor Days 1/</t>
  </si>
  <si>
    <t>ACCOMMODATIONS 2/</t>
  </si>
  <si>
    <t xml:space="preserve">1/ Total Visitor Days represent days on O‘ahu and not statewide </t>
  </si>
  <si>
    <t>2/ Accommodations here do not indicate the number of visitors who used a particular accommodation just on O'ahu but statewide.</t>
  </si>
  <si>
    <t xml:space="preserve">1/ Total Visitor Days represent days on Maui County and not statewide </t>
  </si>
  <si>
    <t>2/ Accommodations here do not indicate the number of visitors who used a particular accommodation just on Maui County but statewide.</t>
  </si>
  <si>
    <t xml:space="preserve">1/ Total Visitor Days represent days on Maui and not statewide </t>
  </si>
  <si>
    <t>2/ Accommodations here do not indicate the number of visitors who used a particular accommodation just on Maui Island but statewide.</t>
  </si>
  <si>
    <t xml:space="preserve">1/ Total Visitor Days represent days on Moloka‘i and not statewide </t>
  </si>
  <si>
    <t>2/ Accommodations here do not indicate the number of visitors who used a particular accommodation just on Moloka'i but statewide.</t>
  </si>
  <si>
    <t xml:space="preserve">1/ Total Visitor Days represent days on Lāna‘i and not statewide </t>
  </si>
  <si>
    <t>2/ Accommodations here do not indicate the number of visitors who used a particular accommodation just on Lāna'i but statewide.</t>
  </si>
  <si>
    <t>Lāna‘i (days)</t>
  </si>
  <si>
    <t xml:space="preserve">1/ Total Visitor Days represent days on Kaua‘i and not statewide </t>
  </si>
  <si>
    <t>2/ Accommodations here do not indicate the number of visitors who used a particular accommodation just on Kaua'i but statewide.</t>
  </si>
  <si>
    <t xml:space="preserve">1/ Total Visitor Days represent days on Hawai‘i Island and not statewide </t>
  </si>
  <si>
    <t>2/ Accommodations here do not indicate the number of visitors who used a particular accommodation just on the Hawai'i Island but statewide.</t>
  </si>
  <si>
    <t>1/ Total Visitor Days represent days in Hilo and not statewide</t>
  </si>
  <si>
    <t>2/ Accommodations here do not indicate the number of visitors who used a particular accommodation just in Hilo but statewide.</t>
  </si>
  <si>
    <t>1/ Total Visitor Days represent days in Kona and not statewide</t>
  </si>
  <si>
    <t>2/ Accommodations here do not indicate the number of visitors who used a particular accommodation just in Kona but statewide.</t>
  </si>
  <si>
    <t>(Total Air and Cruise Visitor Spending in millions of dollars)</t>
  </si>
  <si>
    <r>
      <rPr>
        <vertAlign val="superscript"/>
        <sz val="9"/>
        <rFont val="Arial"/>
        <family val="2"/>
        <scheme val="minor"/>
      </rPr>
      <t xml:space="preserve">1/ </t>
    </r>
    <r>
      <rPr>
        <sz val="9"/>
        <rFont val="Arial"/>
        <family val="2"/>
        <scheme val="minor"/>
      </rPr>
      <t xml:space="preserve"> Includes cruise package and on-ship spending on U.S. Flagged Hawai'i home-ported ships.</t>
    </r>
  </si>
  <si>
    <t>(Arrivals by air, in dollars)</t>
  </si>
  <si>
    <r>
      <rPr>
        <vertAlign val="superscript"/>
        <sz val="9"/>
        <rFont val="Arial"/>
        <family val="2"/>
      </rPr>
      <t xml:space="preserve">1/ </t>
    </r>
    <r>
      <rPr>
        <sz val="9"/>
        <rFont val="Arial"/>
        <family val="2"/>
      </rPr>
      <t xml:space="preserve"> Includes cruise package and on-ship spending on U.S. Flagged Hawai'i home-ported ships.</t>
    </r>
  </si>
  <si>
    <t>1/  Does not include cruise package and on-ship spending on U.S. Flagged Hawai'i home-ported ships.</t>
  </si>
  <si>
    <t>(% change 2014 vs. 2013)</t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</si>
  <si>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Ship arrivals excluded the U.S. Flagged Hawai'i home-ported ships Pride of America.  </t>
    </r>
  </si>
  <si>
    <r>
      <rPr>
        <vertAlign val="superscript"/>
        <sz val="9"/>
        <rFont val="Arial"/>
        <family val="2"/>
        <scheme val="minor"/>
      </rPr>
      <t>1/</t>
    </r>
    <r>
      <rPr>
        <sz val="9"/>
        <rFont val="Arial"/>
        <family val="2"/>
        <scheme val="minor"/>
      </rPr>
      <t xml:space="preserve"> Ship arrivals excluded the U.S. Flagged Hawai'i home-ported ships Pride of America.  </t>
    </r>
  </si>
  <si>
    <t>Type of Accomodation Before or After Cruise (Number of Passengers)</t>
  </si>
  <si>
    <t>PPPD ( All visitors, $)</t>
  </si>
  <si>
    <r>
      <t xml:space="preserve">% </t>
    </r>
    <r>
      <rPr>
        <b/>
        <sz val="9"/>
        <color indexed="9"/>
        <rFont val="Arial"/>
        <family val="2"/>
        <scheme val="minor"/>
      </rPr>
      <t>Change</t>
    </r>
  </si>
  <si>
    <t>TABLE 106</t>
  </si>
  <si>
    <t>TABLE 105</t>
  </si>
  <si>
    <t>TABLE 107</t>
  </si>
  <si>
    <t>TABLE 108</t>
  </si>
  <si>
    <t>1/ Includes cruise package spending on U.S. Flagged Hawai‘i home-ported ships.</t>
  </si>
  <si>
    <t>Excellent</t>
  </si>
  <si>
    <t>Above Average</t>
  </si>
  <si>
    <t>Below Average</t>
  </si>
  <si>
    <t>Poor</t>
  </si>
  <si>
    <t>Exceeded your expectations</t>
  </si>
  <si>
    <t>Met your expectations</t>
  </si>
  <si>
    <t>Did not meet your expectations</t>
  </si>
  <si>
    <t>Very likely</t>
  </si>
  <si>
    <t>Somewhat likely</t>
  </si>
  <si>
    <t>Not too likely</t>
  </si>
  <si>
    <t>Not at all likely</t>
  </si>
  <si>
    <t xml:space="preserve">Overall Rating of Most Recent Vacation to Hawaiʻi </t>
  </si>
  <si>
    <t>(Percentage of  2014 Air Visitors by MMA)</t>
  </si>
  <si>
    <t>(Percentage of 2014 Air Visitors by MMA)</t>
  </si>
  <si>
    <t xml:space="preserve">Expectations of Vacation </t>
  </si>
  <si>
    <t xml:space="preserve">Likelihood to Recommend Hawaiʻi  </t>
  </si>
  <si>
    <t>Likelihood to Revisit  Hawaiʻi in the Next 5 Years</t>
  </si>
  <si>
    <t>MOLOKA‘I</t>
  </si>
  <si>
    <t>NA = Not Applicable</t>
  </si>
  <si>
    <t>TOTAL EUROPE</t>
  </si>
  <si>
    <t>TOTAL OCEANIA</t>
  </si>
  <si>
    <t>TOTAL OTHER ASIA</t>
  </si>
  <si>
    <t>TOTAL LATIN AMERICA</t>
  </si>
  <si>
    <t xml:space="preserve">U.S. EAST            </t>
  </si>
  <si>
    <t>Domestic U.S. Visitors by State: 2005 - 2014</t>
  </si>
  <si>
    <t>FAMILY</t>
  </si>
  <si>
    <t>TOTAL SUPPLEMENTAL BUSINESS SPENDING  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</si>
</sst>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0.0"/>
    <numFmt numFmtId="167" formatCode="_(* #,##0.0_);_(* \(#,##0.0\);_(* &quot;-&quot;??_);_(@_)"/>
    <numFmt numFmtId="168" formatCode="#,##0.0"/>
    <numFmt numFmtId="169" formatCode="0.0%__"/>
    <numFmt numFmtId="170" formatCode="0.0______"/>
    <numFmt numFmtId="171" formatCode="#."/>
    <numFmt numFmtId="172" formatCode="#,##0.0_);\(#,##0.0\)"/>
    <numFmt numFmtId="173" formatCode="#,##0____"/>
    <numFmt numFmtId="174" formatCode="_(* #,##0____"/>
    <numFmt numFmtId="175" formatCode="#,##0______"/>
    <numFmt numFmtId="176" formatCode="\ \ \ \ \ @"/>
    <numFmt numFmtId="177" formatCode="\ \ \ \ \ \ \ \ \ \ \ \ @"/>
    <numFmt numFmtId="178" formatCode="\ \ \ \ \ \ \ \ \ @"/>
    <numFmt numFmtId="179" formatCode="\ \ \ \ \ \ @"/>
    <numFmt numFmtId="180" formatCode="\ \ \ @"/>
    <numFmt numFmtId="181" formatCode="\ \ \ \ \ \ \ \ \ \ \ \ \ \ \ @"/>
    <numFmt numFmtId="182" formatCode="\ \ \ \ \ \ \ \ \ \ \ \ \ \ \ \ \ \ @"/>
    <numFmt numFmtId="183" formatCode="0.0%______"/>
    <numFmt numFmtId="184" formatCode="#,##0.0____"/>
    <numFmt numFmtId="185" formatCode="0.000000%"/>
    <numFmt numFmtId="186" formatCode="0.0____"/>
    <numFmt numFmtId="187" formatCode="#,##0.00____"/>
    <numFmt numFmtId="188" formatCode="0.0__"/>
    <numFmt numFmtId="189" formatCode="&quot;$&quot;#,##0"/>
    <numFmt numFmtId="190" formatCode="0.000"/>
    <numFmt numFmtId="191" formatCode="@__"/>
    <numFmt numFmtId="192" formatCode="_(* #,##0_);_(* \(#,##0\);_(* &quot;0&quot;_);_(@_)"/>
    <numFmt numFmtId="193" formatCode="&quot;$&quot;#,##0.0_);\(&quot;$&quot;#,##0.0\)"/>
    <numFmt numFmtId="194" formatCode="0.000000000000000%"/>
    <numFmt numFmtId="195" formatCode="_(* #,##0.0_);_(* \(#,##0.0\);_(* &quot;-&quot;?_);_(@_)"/>
    <numFmt numFmtId="196" formatCode="&quot;$&quot;#,##0.0"/>
    <numFmt numFmtId="197" formatCode="_(* #,##0.00_);_(* \(#,##0.00\);_(* &quot;0&quot;_);_(@_)"/>
  </numFmts>
  <fonts count="129" x14ac:knownFonts="1">
    <font>
      <sz val="10"/>
      <name val="Arial"/>
    </font>
    <font>
      <sz val="9"/>
      <color theme="1"/>
      <name val="Arial"/>
      <family val="2"/>
    </font>
    <font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9"/>
      <name val="Arial"/>
      <family val="2"/>
    </font>
    <font>
      <sz val="8"/>
      <color indexed="8"/>
      <name val="Arial"/>
      <family val="2"/>
    </font>
    <font>
      <sz val="10"/>
      <color indexed="22"/>
      <name val="Courier"/>
      <family val="3"/>
    </font>
    <font>
      <b/>
      <sz val="8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sz val="10"/>
      <color indexed="24"/>
      <name val="Courier"/>
      <family val="3"/>
    </font>
    <font>
      <b/>
      <sz val="10"/>
      <name val="Arial"/>
      <family val="2"/>
    </font>
    <font>
      <sz val="10"/>
      <color indexed="48"/>
      <name val="Arial"/>
      <family val="2"/>
    </font>
    <font>
      <sz val="10"/>
      <color indexed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9"/>
      <color indexed="48"/>
      <name val="Arial"/>
      <family val="2"/>
    </font>
    <font>
      <sz val="11"/>
      <color indexed="10"/>
      <name val="Arial"/>
      <family val="2"/>
    </font>
    <font>
      <sz val="8"/>
      <color indexed="12"/>
      <name val="Arial"/>
      <family val="2"/>
    </font>
    <font>
      <sz val="9"/>
      <color indexed="12"/>
      <name val="Arial"/>
      <family val="2"/>
    </font>
    <font>
      <sz val="11"/>
      <color indexed="12"/>
      <name val="Arial"/>
      <family val="2"/>
    </font>
    <font>
      <sz val="10"/>
      <color indexed="12"/>
      <name val="Arial"/>
      <family val="2"/>
    </font>
    <font>
      <sz val="9"/>
      <color indexed="10"/>
      <name val="Arial"/>
      <family val="2"/>
    </font>
    <font>
      <b/>
      <sz val="12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u/>
      <sz val="12"/>
      <color indexed="12"/>
      <name val="Courier"/>
      <family val="3"/>
    </font>
    <font>
      <b/>
      <sz val="11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10"/>
      <name val="Arial"/>
      <family val="2"/>
    </font>
    <font>
      <b/>
      <sz val="10"/>
      <color indexed="10"/>
      <name val="Arial"/>
      <family val="2"/>
    </font>
    <font>
      <sz val="12"/>
      <color indexed="12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vertAlign val="superscript"/>
      <sz val="10"/>
      <name val="Arial"/>
      <family val="2"/>
    </font>
    <font>
      <sz val="8"/>
      <color indexed="10"/>
      <name val="Arial"/>
      <family val="2"/>
    </font>
    <font>
      <b/>
      <sz val="12"/>
      <color indexed="8"/>
      <name val="Garamond"/>
      <family val="1"/>
    </font>
    <font>
      <b/>
      <sz val="12"/>
      <name val="Garamond"/>
      <family val="1"/>
    </font>
    <font>
      <b/>
      <sz val="11"/>
      <color indexed="10"/>
      <name val="Arial"/>
      <family val="2"/>
    </font>
    <font>
      <sz val="9"/>
      <color indexed="17"/>
      <name val="Arial"/>
      <family val="2"/>
    </font>
    <font>
      <b/>
      <vertAlign val="superscript"/>
      <sz val="9"/>
      <color indexed="9"/>
      <name val="Arial"/>
      <family val="2"/>
    </font>
    <font>
      <vertAlign val="superscript"/>
      <sz val="9"/>
      <name val="Arial"/>
      <family val="2"/>
    </font>
    <font>
      <sz val="10"/>
      <name val="Arial"/>
      <family val="2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4"/>
      <name val="Garamond"/>
      <family val="1"/>
    </font>
    <font>
      <sz val="10"/>
      <name val="Arial"/>
      <family val="2"/>
    </font>
    <font>
      <sz val="12"/>
      <name val="Garamond"/>
      <family val="1"/>
    </font>
    <font>
      <sz val="10"/>
      <color indexed="30"/>
      <name val="Arial"/>
      <family val="2"/>
    </font>
    <font>
      <u/>
      <sz val="12"/>
      <color indexed="12"/>
      <name val="Garamond"/>
      <family val="1"/>
    </font>
    <font>
      <sz val="10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2"/>
      <name val="Courier"/>
      <family val="3"/>
    </font>
    <font>
      <sz val="10"/>
      <name val="Arial"/>
      <family val="2"/>
    </font>
    <font>
      <sz val="10"/>
      <name val="Arial"/>
      <family val="2"/>
    </font>
    <font>
      <b/>
      <sz val="11"/>
      <color indexed="17"/>
      <name val="Arial"/>
      <family val="2"/>
    </font>
    <font>
      <b/>
      <u/>
      <sz val="11"/>
      <color indexed="12"/>
      <name val="Arial"/>
      <family val="2"/>
    </font>
    <font>
      <b/>
      <sz val="12"/>
      <color indexed="10"/>
      <name val="Garamond"/>
      <family val="1"/>
    </font>
    <font>
      <sz val="10"/>
      <name val="Arial"/>
      <family val="2"/>
    </font>
    <font>
      <b/>
      <sz val="10"/>
      <color indexed="10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b/>
      <i/>
      <sz val="9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9"/>
      <color indexed="12"/>
      <name val="Arial"/>
      <family val="2"/>
    </font>
    <font>
      <sz val="9"/>
      <color indexed="10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9"/>
      <color indexed="9"/>
      <name val="Arial"/>
      <family val="2"/>
    </font>
    <font>
      <sz val="9"/>
      <color indexed="8"/>
      <name val="Calibri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8"/>
      <color indexed="10"/>
      <name val="Arial"/>
      <family val="2"/>
    </font>
    <font>
      <sz val="10"/>
      <color indexed="30"/>
      <name val="Arial"/>
      <family val="2"/>
    </font>
    <font>
      <sz val="11"/>
      <color theme="1"/>
      <name val="Arial"/>
      <family val="2"/>
      <scheme val="minor"/>
    </font>
    <font>
      <sz val="10"/>
      <color rgb="FFFF0000"/>
      <name val="Arial"/>
      <family val="2"/>
    </font>
    <font>
      <sz val="12"/>
      <name val="Arial"/>
      <family val="2"/>
    </font>
    <font>
      <b/>
      <sz val="9"/>
      <color theme="0"/>
      <name val="Arial"/>
      <family val="2"/>
    </font>
    <font>
      <sz val="9"/>
      <name val="Calibri"/>
      <family val="2"/>
    </font>
    <font>
      <b/>
      <sz val="12"/>
      <color indexed="10"/>
      <name val="Arial"/>
      <family val="2"/>
    </font>
    <font>
      <sz val="9"/>
      <color theme="1"/>
      <name val="Arial"/>
      <family val="2"/>
      <scheme val="minor"/>
    </font>
    <font>
      <sz val="10"/>
      <name val="Garamond"/>
      <family val="1"/>
    </font>
    <font>
      <sz val="12"/>
      <color indexed="8"/>
      <name val="Arial"/>
      <family val="2"/>
    </font>
    <font>
      <sz val="12"/>
      <color indexed="10"/>
      <name val="Arial"/>
      <family val="2"/>
    </font>
    <font>
      <sz val="9"/>
      <color theme="6"/>
      <name val="Arial"/>
      <family val="2"/>
    </font>
    <font>
      <b/>
      <sz val="12"/>
      <color theme="1"/>
      <name val="Garamond"/>
      <family val="1"/>
    </font>
    <font>
      <sz val="12"/>
      <color theme="1"/>
      <name val="Arial"/>
      <family val="2"/>
    </font>
    <font>
      <b/>
      <sz val="9"/>
      <color theme="1"/>
      <name val="Arial"/>
      <family val="2"/>
    </font>
    <font>
      <b/>
      <sz val="9"/>
      <name val="Garamond"/>
      <family val="1"/>
    </font>
    <font>
      <sz val="9"/>
      <name val="Arial"/>
      <family val="2"/>
      <scheme val="minor"/>
    </font>
    <font>
      <sz val="9"/>
      <color indexed="10"/>
      <name val="Arial"/>
      <family val="2"/>
      <scheme val="minor"/>
    </font>
    <font>
      <sz val="9"/>
      <color indexed="48"/>
      <name val="Arial"/>
      <family val="2"/>
      <scheme val="minor"/>
    </font>
    <font>
      <b/>
      <sz val="9"/>
      <color indexed="10"/>
      <name val="Arial"/>
      <family val="2"/>
      <scheme val="minor"/>
    </font>
    <font>
      <b/>
      <sz val="9"/>
      <name val="Arial"/>
      <family val="2"/>
      <scheme val="minor"/>
    </font>
    <font>
      <b/>
      <sz val="9"/>
      <color theme="0"/>
      <name val="Arial"/>
      <family val="2"/>
      <scheme val="minor"/>
    </font>
    <font>
      <sz val="9"/>
      <color indexed="8"/>
      <name val="Arial"/>
      <family val="2"/>
      <scheme val="minor"/>
    </font>
    <font>
      <b/>
      <sz val="9"/>
      <color indexed="8"/>
      <name val="Arial"/>
      <family val="2"/>
      <scheme val="minor"/>
    </font>
    <font>
      <sz val="9"/>
      <color indexed="17"/>
      <name val="Arial"/>
      <family val="2"/>
      <scheme val="minor"/>
    </font>
    <font>
      <sz val="9"/>
      <color indexed="12"/>
      <name val="Arial"/>
      <family val="2"/>
      <scheme val="minor"/>
    </font>
    <font>
      <sz val="9"/>
      <color rgb="FFFF0000"/>
      <name val="Arial"/>
      <family val="2"/>
      <scheme val="minor"/>
    </font>
    <font>
      <b/>
      <sz val="9"/>
      <color rgb="FFFF0000"/>
      <name val="Arial"/>
      <family val="2"/>
      <scheme val="minor"/>
    </font>
    <font>
      <sz val="9"/>
      <color rgb="FFFF0000"/>
      <name val="Arial"/>
      <family val="2"/>
    </font>
    <font>
      <b/>
      <sz val="12"/>
      <color rgb="FFFF0000"/>
      <name val="Garamond"/>
      <family val="1"/>
    </font>
    <font>
      <sz val="11"/>
      <color rgb="FFFF0000"/>
      <name val="Arial"/>
      <family val="2"/>
    </font>
    <font>
      <vertAlign val="superscript"/>
      <sz val="9"/>
      <name val="Arial"/>
      <family val="2"/>
      <scheme val="minor"/>
    </font>
    <font>
      <sz val="12"/>
      <color indexed="12"/>
      <name val="Garamond"/>
      <family val="1"/>
    </font>
    <font>
      <b/>
      <sz val="9"/>
      <color indexed="9"/>
      <name val="Arial"/>
      <family val="2"/>
      <scheme val="minor"/>
    </font>
    <font>
      <sz val="9"/>
      <color indexed="10"/>
      <name val="Calibri"/>
      <family val="2"/>
    </font>
    <font>
      <i/>
      <sz val="9"/>
      <color indexed="10"/>
      <name val="Arial"/>
      <family val="2"/>
    </font>
    <font>
      <b/>
      <sz val="12"/>
      <name val="Garamond"/>
      <family val="1"/>
      <scheme val="major"/>
    </font>
    <font>
      <sz val="12"/>
      <name val="Garamond"/>
      <family val="1"/>
      <scheme val="major"/>
    </font>
    <font>
      <u/>
      <sz val="12"/>
      <color indexed="12"/>
      <name val="Garamond"/>
      <family val="1"/>
      <scheme val="major"/>
    </font>
  </fonts>
  <fills count="10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gray0625">
        <fgColor indexed="6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gray0625">
        <fgColor indexed="65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76">
    <xf numFmtId="0" fontId="0" fillId="0" borderId="0"/>
    <xf numFmtId="180" fontId="6" fillId="0" borderId="1" applyBorder="0"/>
    <xf numFmtId="180" fontId="18" fillId="0" borderId="1" applyBorder="0"/>
    <xf numFmtId="180" fontId="18" fillId="0" borderId="1" applyBorder="0"/>
    <xf numFmtId="180" fontId="53" fillId="0" borderId="1" applyBorder="0"/>
    <xf numFmtId="180" fontId="18" fillId="0" borderId="1" applyBorder="0"/>
    <xf numFmtId="180" fontId="53" fillId="0" borderId="1" applyBorder="0"/>
    <xf numFmtId="180" fontId="18" fillId="0" borderId="1" applyBorder="0"/>
    <xf numFmtId="180" fontId="18" fillId="0" borderId="1" applyBorder="0"/>
    <xf numFmtId="180" fontId="79" fillId="0" borderId="1" applyBorder="0"/>
    <xf numFmtId="179" fontId="6" fillId="0" borderId="1" applyBorder="0"/>
    <xf numFmtId="179" fontId="18" fillId="0" borderId="1" applyBorder="0"/>
    <xf numFmtId="179" fontId="18" fillId="0" borderId="1" applyBorder="0"/>
    <xf numFmtId="179" fontId="53" fillId="0" borderId="1" applyBorder="0"/>
    <xf numFmtId="179" fontId="18" fillId="0" borderId="1" applyBorder="0"/>
    <xf numFmtId="179" fontId="53" fillId="0" borderId="1" applyBorder="0"/>
    <xf numFmtId="179" fontId="18" fillId="0" borderId="1" applyBorder="0"/>
    <xf numFmtId="179" fontId="18" fillId="0" borderId="1" applyBorder="0"/>
    <xf numFmtId="179" fontId="79" fillId="0" borderId="1" applyBorder="0"/>
    <xf numFmtId="178" fontId="6" fillId="0" borderId="1"/>
    <xf numFmtId="178" fontId="18" fillId="0" borderId="1"/>
    <xf numFmtId="178" fontId="18" fillId="0" borderId="1"/>
    <xf numFmtId="178" fontId="53" fillId="0" borderId="1"/>
    <xf numFmtId="178" fontId="18" fillId="0" borderId="1"/>
    <xf numFmtId="178" fontId="53" fillId="0" borderId="1"/>
    <xf numFmtId="178" fontId="18" fillId="0" borderId="1"/>
    <xf numFmtId="178" fontId="18" fillId="0" borderId="1"/>
    <xf numFmtId="178" fontId="79" fillId="0" borderId="1"/>
    <xf numFmtId="177" fontId="6" fillId="0" borderId="1"/>
    <xf numFmtId="177" fontId="18" fillId="0" borderId="1"/>
    <xf numFmtId="177" fontId="18" fillId="0" borderId="1"/>
    <xf numFmtId="177" fontId="53" fillId="0" borderId="1"/>
    <xf numFmtId="177" fontId="18" fillId="0" borderId="1"/>
    <xf numFmtId="177" fontId="53" fillId="0" borderId="1"/>
    <xf numFmtId="177" fontId="18" fillId="0" borderId="1"/>
    <xf numFmtId="177" fontId="18" fillId="0" borderId="1"/>
    <xf numFmtId="177" fontId="79" fillId="0" borderId="1"/>
    <xf numFmtId="181" fontId="6" fillId="0" borderId="1"/>
    <xf numFmtId="181" fontId="18" fillId="0" borderId="1"/>
    <xf numFmtId="181" fontId="18" fillId="0" borderId="1"/>
    <xf numFmtId="181" fontId="53" fillId="0" borderId="1"/>
    <xf numFmtId="181" fontId="18" fillId="0" borderId="1"/>
    <xf numFmtId="181" fontId="53" fillId="0" borderId="1"/>
    <xf numFmtId="181" fontId="18" fillId="0" borderId="1"/>
    <xf numFmtId="181" fontId="18" fillId="0" borderId="1"/>
    <xf numFmtId="181" fontId="79" fillId="0" borderId="1"/>
    <xf numFmtId="182" fontId="6" fillId="0" borderId="1"/>
    <xf numFmtId="182" fontId="18" fillId="0" borderId="1"/>
    <xf numFmtId="182" fontId="18" fillId="0" borderId="1"/>
    <xf numFmtId="182" fontId="53" fillId="0" borderId="1"/>
    <xf numFmtId="182" fontId="18" fillId="0" borderId="1"/>
    <xf numFmtId="182" fontId="53" fillId="0" borderId="1"/>
    <xf numFmtId="182" fontId="18" fillId="0" borderId="1"/>
    <xf numFmtId="182" fontId="18" fillId="0" borderId="1"/>
    <xf numFmtId="182" fontId="79" fillId="0" borderId="1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35" fillId="0" borderId="0">
      <protection locked="0"/>
    </xf>
    <xf numFmtId="171" fontId="54" fillId="0" borderId="0">
      <protection locked="0"/>
    </xf>
    <xf numFmtId="171" fontId="35" fillId="0" borderId="0">
      <protection locked="0"/>
    </xf>
    <xf numFmtId="171" fontId="54" fillId="0" borderId="0">
      <protection locked="0"/>
    </xf>
    <xf numFmtId="171" fontId="35" fillId="0" borderId="0">
      <protection locked="0"/>
    </xf>
    <xf numFmtId="171" fontId="35" fillId="0" borderId="0">
      <protection locked="0"/>
    </xf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79" fillId="0" borderId="0" applyFont="0" applyFill="0" applyBorder="0" applyAlignment="0" applyProtection="0"/>
    <xf numFmtId="171" fontId="35" fillId="0" borderId="0">
      <protection locked="0"/>
    </xf>
    <xf numFmtId="171" fontId="54" fillId="0" borderId="0">
      <protection locked="0"/>
    </xf>
    <xf numFmtId="171" fontId="35" fillId="0" borderId="0">
      <protection locked="0"/>
    </xf>
    <xf numFmtId="171" fontId="54" fillId="0" borderId="0">
      <protection locked="0"/>
    </xf>
    <xf numFmtId="171" fontId="35" fillId="0" borderId="0">
      <protection locked="0"/>
    </xf>
    <xf numFmtId="171" fontId="35" fillId="0" borderId="0">
      <protection locked="0"/>
    </xf>
    <xf numFmtId="171" fontId="35" fillId="0" borderId="0">
      <protection locked="0"/>
    </xf>
    <xf numFmtId="171" fontId="54" fillId="0" borderId="0">
      <protection locked="0"/>
    </xf>
    <xf numFmtId="171" fontId="35" fillId="0" borderId="0">
      <protection locked="0"/>
    </xf>
    <xf numFmtId="171" fontId="54" fillId="0" borderId="0">
      <protection locked="0"/>
    </xf>
    <xf numFmtId="171" fontId="35" fillId="0" borderId="0">
      <protection locked="0"/>
    </xf>
    <xf numFmtId="171" fontId="35" fillId="0" borderId="0">
      <protection locked="0"/>
    </xf>
    <xf numFmtId="171" fontId="35" fillId="0" borderId="0">
      <protection locked="0"/>
    </xf>
    <xf numFmtId="171" fontId="54" fillId="0" borderId="0">
      <protection locked="0"/>
    </xf>
    <xf numFmtId="171" fontId="35" fillId="0" borderId="0">
      <protection locked="0"/>
    </xf>
    <xf numFmtId="171" fontId="54" fillId="0" borderId="0">
      <protection locked="0"/>
    </xf>
    <xf numFmtId="171" fontId="35" fillId="0" borderId="0">
      <protection locked="0"/>
    </xf>
    <xf numFmtId="171" fontId="35" fillId="0" borderId="0">
      <protection locked="0"/>
    </xf>
    <xf numFmtId="176" fontId="44" fillId="0" borderId="0"/>
    <xf numFmtId="0" fontId="48" fillId="0" borderId="0">
      <alignment horizontal="center" wrapText="1"/>
    </xf>
    <xf numFmtId="171" fontId="35" fillId="0" borderId="0">
      <protection locked="0"/>
    </xf>
    <xf numFmtId="171" fontId="35" fillId="0" borderId="0">
      <protection locked="0"/>
    </xf>
    <xf numFmtId="171" fontId="35" fillId="0" borderId="0">
      <protection locked="0"/>
    </xf>
    <xf numFmtId="171" fontId="54" fillId="0" borderId="0">
      <protection locked="0"/>
    </xf>
    <xf numFmtId="171" fontId="35" fillId="0" borderId="0">
      <protection locked="0"/>
    </xf>
    <xf numFmtId="171" fontId="54" fillId="0" borderId="0">
      <protection locked="0"/>
    </xf>
    <xf numFmtId="171" fontId="35" fillId="0" borderId="0">
      <protection locked="0"/>
    </xf>
    <xf numFmtId="171" fontId="35" fillId="0" borderId="0">
      <protection locked="0"/>
    </xf>
    <xf numFmtId="171" fontId="36" fillId="0" borderId="0">
      <protection locked="0"/>
    </xf>
    <xf numFmtId="171" fontId="36" fillId="0" borderId="0">
      <protection locked="0"/>
    </xf>
    <xf numFmtId="171" fontId="36" fillId="0" borderId="0">
      <protection locked="0"/>
    </xf>
    <xf numFmtId="171" fontId="55" fillId="0" borderId="0">
      <protection locked="0"/>
    </xf>
    <xf numFmtId="171" fontId="36" fillId="0" borderId="0">
      <protection locked="0"/>
    </xf>
    <xf numFmtId="171" fontId="55" fillId="0" borderId="0">
      <protection locked="0"/>
    </xf>
    <xf numFmtId="171" fontId="36" fillId="0" borderId="0">
      <protection locked="0"/>
    </xf>
    <xf numFmtId="171" fontId="36" fillId="0" borderId="0"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6" fillId="0" borderId="0"/>
    <xf numFmtId="0" fontId="18" fillId="0" borderId="0"/>
    <xf numFmtId="0" fontId="18" fillId="0" borderId="0"/>
    <xf numFmtId="0" fontId="6" fillId="0" borderId="0"/>
    <xf numFmtId="0" fontId="56" fillId="0" borderId="0"/>
    <xf numFmtId="0" fontId="56" fillId="0" borderId="0"/>
    <xf numFmtId="37" fontId="68" fillId="0" borderId="0"/>
    <xf numFmtId="0" fontId="91" fillId="0" borderId="0"/>
    <xf numFmtId="0" fontId="18" fillId="0" borderId="0"/>
    <xf numFmtId="0" fontId="6" fillId="0" borderId="0"/>
    <xf numFmtId="0" fontId="14" fillId="0" borderId="0"/>
    <xf numFmtId="0" fontId="19" fillId="0" borderId="0"/>
    <xf numFmtId="9" fontId="6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2" fillId="0" borderId="0">
      <alignment wrapText="1"/>
    </xf>
    <xf numFmtId="0" fontId="32" fillId="0" borderId="0">
      <alignment wrapText="1"/>
    </xf>
    <xf numFmtId="0" fontId="32" fillId="0" borderId="0">
      <alignment wrapText="1"/>
    </xf>
    <xf numFmtId="171" fontId="35" fillId="0" borderId="2">
      <protection locked="0"/>
    </xf>
    <xf numFmtId="171" fontId="35" fillId="0" borderId="2">
      <protection locked="0"/>
    </xf>
    <xf numFmtId="171" fontId="35" fillId="0" borderId="2">
      <protection locked="0"/>
    </xf>
    <xf numFmtId="171" fontId="54" fillId="0" borderId="2">
      <protection locked="0"/>
    </xf>
    <xf numFmtId="171" fontId="35" fillId="0" borderId="2">
      <protection locked="0"/>
    </xf>
    <xf numFmtId="171" fontId="54" fillId="0" borderId="2">
      <protection locked="0"/>
    </xf>
    <xf numFmtId="171" fontId="35" fillId="0" borderId="2">
      <protection locked="0"/>
    </xf>
    <xf numFmtId="171" fontId="35" fillId="0" borderId="2">
      <protection locked="0"/>
    </xf>
    <xf numFmtId="168" fontId="94" fillId="9" borderId="8" applyNumberFormat="0" applyBorder="0" applyAlignment="0" applyProtection="0"/>
    <xf numFmtId="0" fontId="6" fillId="0" borderId="0" applyNumberFormat="0" applyFill="0" applyBorder="0" applyAlignment="0" applyProtection="0"/>
  </cellStyleXfs>
  <cellXfs count="1794">
    <xf numFmtId="0" fontId="0" fillId="0" borderId="0" xfId="0"/>
    <xf numFmtId="0" fontId="7" fillId="0" borderId="0" xfId="0" applyFont="1"/>
    <xf numFmtId="0" fontId="8" fillId="0" borderId="0" xfId="0" applyFont="1"/>
    <xf numFmtId="0" fontId="7" fillId="0" borderId="0" xfId="0" applyFont="1" applyFill="1" applyBorder="1"/>
    <xf numFmtId="0" fontId="10" fillId="0" borderId="0" xfId="0" applyFont="1"/>
    <xf numFmtId="0" fontId="10" fillId="0" borderId="6" xfId="0" applyFont="1" applyBorder="1" applyAlignment="1">
      <alignment horizontal="center" wrapText="1"/>
    </xf>
    <xf numFmtId="0" fontId="10" fillId="0" borderId="0" xfId="0" applyFont="1" applyBorder="1" applyAlignment="1">
      <alignment horizontal="right" wrapText="1"/>
    </xf>
    <xf numFmtId="164" fontId="10" fillId="0" borderId="1" xfId="0" applyNumberFormat="1" applyFont="1" applyBorder="1" applyAlignment="1">
      <alignment horizontal="right" wrapText="1"/>
    </xf>
    <xf numFmtId="0" fontId="10" fillId="0" borderId="7" xfId="0" applyFont="1" applyBorder="1"/>
    <xf numFmtId="0" fontId="10" fillId="0" borderId="7" xfId="0" applyFont="1" applyFill="1" applyBorder="1" applyAlignment="1">
      <alignment horizontal="left"/>
    </xf>
    <xf numFmtId="0" fontId="10" fillId="0" borderId="0" xfId="0" applyFont="1" applyBorder="1"/>
    <xf numFmtId="0" fontId="10" fillId="0" borderId="8" xfId="0" applyFont="1" applyBorder="1"/>
    <xf numFmtId="0" fontId="10" fillId="0" borderId="8" xfId="0" applyFont="1" applyFill="1" applyBorder="1" applyAlignment="1">
      <alignment horizontal="left"/>
    </xf>
    <xf numFmtId="3" fontId="13" fillId="3" borderId="0" xfId="141" applyNumberFormat="1" applyFont="1" applyFill="1" applyAlignment="1">
      <alignment vertical="center"/>
    </xf>
    <xf numFmtId="0" fontId="10" fillId="0" borderId="0" xfId="0" applyFont="1" applyAlignment="1">
      <alignment horizontal="center" wrapText="1"/>
    </xf>
    <xf numFmtId="165" fontId="10" fillId="0" borderId="0" xfId="55" applyNumberFormat="1" applyFont="1" applyBorder="1"/>
    <xf numFmtId="3" fontId="0" fillId="0" borderId="0" xfId="0" applyNumberFormat="1"/>
    <xf numFmtId="0" fontId="8" fillId="0" borderId="0" xfId="0" applyFont="1" applyBorder="1"/>
    <xf numFmtId="0" fontId="0" fillId="0" borderId="0" xfId="0" applyBorder="1"/>
    <xf numFmtId="0" fontId="18" fillId="0" borderId="0" xfId="0" applyFont="1"/>
    <xf numFmtId="38" fontId="10" fillId="0" borderId="0" xfId="0" applyNumberFormat="1" applyFont="1" applyFill="1" applyBorder="1" applyAlignment="1">
      <alignment horizontal="right" wrapText="1"/>
    </xf>
    <xf numFmtId="164" fontId="10" fillId="0" borderId="0" xfId="0" applyNumberFormat="1" applyFont="1" applyBorder="1" applyAlignment="1">
      <alignment horizontal="right" wrapText="1"/>
    </xf>
    <xf numFmtId="164" fontId="10" fillId="0" borderId="10" xfId="0" applyNumberFormat="1" applyFont="1" applyFill="1" applyBorder="1" applyAlignment="1">
      <alignment horizontal="right" wrapText="1"/>
    </xf>
    <xf numFmtId="0" fontId="10" fillId="0" borderId="0" xfId="0" applyFont="1" applyBorder="1" applyAlignment="1">
      <alignment horizontal="center" wrapText="1"/>
    </xf>
    <xf numFmtId="38" fontId="0" fillId="0" borderId="0" xfId="0" applyNumberFormat="1"/>
    <xf numFmtId="0" fontId="10" fillId="0" borderId="0" xfId="0" applyFont="1" applyAlignment="1"/>
    <xf numFmtId="0" fontId="10" fillId="0" borderId="0" xfId="0" applyFont="1" applyFill="1" applyBorder="1"/>
    <xf numFmtId="0" fontId="15" fillId="0" borderId="0" xfId="0" applyFont="1" applyFill="1" applyBorder="1"/>
    <xf numFmtId="0" fontId="10" fillId="0" borderId="0" xfId="0" applyFont="1" applyBorder="1" applyAlignment="1">
      <alignment horizontal="left" wrapText="1"/>
    </xf>
    <xf numFmtId="3" fontId="16" fillId="3" borderId="0" xfId="141" applyNumberFormat="1" applyFont="1" applyFill="1" applyAlignment="1">
      <alignment vertical="center"/>
    </xf>
    <xf numFmtId="0" fontId="10" fillId="0" borderId="0" xfId="0" applyFont="1" applyBorder="1" applyAlignment="1"/>
    <xf numFmtId="0" fontId="10" fillId="0" borderId="7" xfId="0" applyFont="1" applyFill="1" applyBorder="1" applyAlignment="1"/>
    <xf numFmtId="0" fontId="10" fillId="0" borderId="7" xfId="0" applyFont="1" applyBorder="1" applyAlignment="1"/>
    <xf numFmtId="0" fontId="10" fillId="0" borderId="8" xfId="0" applyFont="1" applyBorder="1" applyAlignment="1"/>
    <xf numFmtId="0" fontId="10" fillId="0" borderId="8" xfId="0" applyFont="1" applyFill="1" applyBorder="1" applyAlignment="1"/>
    <xf numFmtId="0" fontId="25" fillId="0" borderId="0" xfId="0" applyFont="1"/>
    <xf numFmtId="0" fontId="25" fillId="0" borderId="0" xfId="0" applyFont="1" applyBorder="1"/>
    <xf numFmtId="0" fontId="25" fillId="0" borderId="0" xfId="0" applyFont="1" applyAlignment="1"/>
    <xf numFmtId="0" fontId="10" fillId="0" borderId="1" xfId="0" applyFont="1" applyBorder="1" applyAlignment="1"/>
    <xf numFmtId="165" fontId="0" fillId="0" borderId="0" xfId="0" applyNumberFormat="1"/>
    <xf numFmtId="38" fontId="28" fillId="0" borderId="0" xfId="0" applyNumberFormat="1" applyFont="1" applyBorder="1" applyAlignment="1">
      <alignment horizontal="right" wrapText="1"/>
    </xf>
    <xf numFmtId="0" fontId="30" fillId="0" borderId="0" xfId="0" applyFont="1"/>
    <xf numFmtId="165" fontId="6" fillId="0" borderId="0" xfId="55" applyNumberFormat="1" applyFont="1"/>
    <xf numFmtId="3" fontId="10" fillId="0" borderId="0" xfId="0" applyNumberFormat="1" applyFont="1" applyFill="1" applyBorder="1"/>
    <xf numFmtId="3" fontId="33" fillId="3" borderId="0" xfId="141" applyNumberFormat="1" applyFont="1" applyFill="1" applyAlignment="1">
      <alignment vertical="center"/>
    </xf>
    <xf numFmtId="0" fontId="33" fillId="0" borderId="10" xfId="0" applyFont="1" applyBorder="1" applyAlignment="1">
      <alignment horizontal="center" wrapText="1"/>
    </xf>
    <xf numFmtId="0" fontId="33" fillId="0" borderId="0" xfId="0" applyFont="1" applyBorder="1"/>
    <xf numFmtId="3" fontId="33" fillId="3" borderId="0" xfId="141" applyNumberFormat="1" applyFont="1" applyFill="1" applyBorder="1" applyAlignment="1">
      <alignment vertical="center"/>
    </xf>
    <xf numFmtId="0" fontId="20" fillId="0" borderId="0" xfId="0" applyFont="1"/>
    <xf numFmtId="0" fontId="0" fillId="0" borderId="8" xfId="0" applyBorder="1"/>
    <xf numFmtId="0" fontId="20" fillId="0" borderId="8" xfId="0" applyFont="1" applyBorder="1"/>
    <xf numFmtId="0" fontId="0" fillId="0" borderId="11" xfId="0" applyBorder="1"/>
    <xf numFmtId="0" fontId="10" fillId="0" borderId="0" xfId="0" applyNumberFormat="1" applyFont="1" applyAlignment="1">
      <alignment horizontal="center"/>
    </xf>
    <xf numFmtId="0" fontId="10" fillId="0" borderId="0" xfId="0" applyNumberFormat="1" applyFont="1"/>
    <xf numFmtId="0" fontId="10" fillId="0" borderId="0" xfId="0" applyFont="1" applyFill="1" applyBorder="1" applyAlignment="1">
      <alignment horizontal="right"/>
    </xf>
    <xf numFmtId="0" fontId="9" fillId="0" borderId="0" xfId="0" applyFont="1"/>
    <xf numFmtId="0" fontId="9" fillId="0" borderId="0" xfId="0" applyFont="1" applyAlignment="1">
      <alignment horizontal="center"/>
    </xf>
    <xf numFmtId="0" fontId="11" fillId="0" borderId="0" xfId="0" applyFont="1"/>
    <xf numFmtId="164" fontId="10" fillId="0" borderId="0" xfId="0" applyNumberFormat="1" applyFont="1" applyFill="1" applyBorder="1" applyAlignment="1">
      <alignment horizontal="right" wrapText="1"/>
    </xf>
    <xf numFmtId="0" fontId="10" fillId="0" borderId="0" xfId="0" applyFont="1" applyFill="1" applyBorder="1" applyAlignment="1">
      <alignment horizontal="right" wrapText="1"/>
    </xf>
    <xf numFmtId="164" fontId="10" fillId="0" borderId="1" xfId="0" applyNumberFormat="1" applyFont="1" applyFill="1" applyBorder="1" applyAlignment="1">
      <alignment horizontal="right" wrapText="1"/>
    </xf>
    <xf numFmtId="166" fontId="0" fillId="0" borderId="0" xfId="0" applyNumberFormat="1"/>
    <xf numFmtId="0" fontId="18" fillId="0" borderId="0" xfId="0" applyFont="1" applyBorder="1"/>
    <xf numFmtId="38" fontId="21" fillId="0" borderId="0" xfId="0" applyNumberFormat="1" applyFont="1" applyFill="1" applyBorder="1" applyAlignment="1">
      <alignment horizontal="right" wrapText="1"/>
    </xf>
    <xf numFmtId="0" fontId="0" fillId="0" borderId="0" xfId="0" applyFill="1"/>
    <xf numFmtId="3" fontId="28" fillId="0" borderId="0" xfId="0" applyNumberFormat="1" applyFont="1" applyBorder="1"/>
    <xf numFmtId="3" fontId="10" fillId="0" borderId="4" xfId="0" applyNumberFormat="1" applyFont="1" applyFill="1" applyBorder="1"/>
    <xf numFmtId="0" fontId="10" fillId="0" borderId="10" xfId="0" applyFont="1" applyFill="1" applyBorder="1" applyAlignment="1">
      <alignment horizontal="right" wrapText="1"/>
    </xf>
    <xf numFmtId="3" fontId="10" fillId="0" borderId="7" xfId="0" applyNumberFormat="1" applyFont="1" applyFill="1" applyBorder="1"/>
    <xf numFmtId="164" fontId="10" fillId="0" borderId="1" xfId="0" applyNumberFormat="1" applyFont="1" applyFill="1" applyBorder="1"/>
    <xf numFmtId="0" fontId="10" fillId="0" borderId="10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0" fontId="18" fillId="0" borderId="0" xfId="0" applyFont="1" applyAlignment="1"/>
    <xf numFmtId="0" fontId="10" fillId="0" borderId="0" xfId="0" applyFont="1" applyBorder="1" applyAlignment="1">
      <alignment wrapText="1"/>
    </xf>
    <xf numFmtId="0" fontId="28" fillId="0" borderId="0" xfId="0" applyFont="1" applyBorder="1"/>
    <xf numFmtId="0" fontId="28" fillId="0" borderId="0" xfId="0" applyFont="1"/>
    <xf numFmtId="1" fontId="27" fillId="3" borderId="0" xfId="141" applyNumberFormat="1" applyFont="1" applyFill="1" applyAlignment="1">
      <alignment horizontal="center" vertical="center"/>
    </xf>
    <xf numFmtId="0" fontId="28" fillId="0" borderId="0" xfId="0" applyFont="1" applyAlignment="1"/>
    <xf numFmtId="0" fontId="28" fillId="0" borderId="0" xfId="0" applyNumberFormat="1" applyFont="1" applyAlignment="1">
      <alignment horizontal="center"/>
    </xf>
    <xf numFmtId="165" fontId="10" fillId="0" borderId="0" xfId="55" applyNumberFormat="1" applyFont="1"/>
    <xf numFmtId="0" fontId="31" fillId="0" borderId="0" xfId="0" applyFont="1" applyBorder="1"/>
    <xf numFmtId="164" fontId="18" fillId="0" borderId="0" xfId="0" applyNumberFormat="1" applyFont="1" applyAlignment="1"/>
    <xf numFmtId="0" fontId="12" fillId="0" borderId="0" xfId="0" applyFont="1" applyBorder="1"/>
    <xf numFmtId="0" fontId="18" fillId="4" borderId="0" xfId="0" applyFont="1" applyFill="1" applyAlignment="1"/>
    <xf numFmtId="0" fontId="18" fillId="4" borderId="0" xfId="0" applyFont="1" applyFill="1" applyBorder="1" applyAlignment="1"/>
    <xf numFmtId="0" fontId="28" fillId="0" borderId="0" xfId="0" applyFont="1" applyBorder="1" applyAlignment="1"/>
    <xf numFmtId="164" fontId="28" fillId="0" borderId="0" xfId="0" applyNumberFormat="1" applyFont="1" applyBorder="1" applyAlignment="1">
      <alignment horizontal="right" wrapText="1"/>
    </xf>
    <xf numFmtId="0" fontId="48" fillId="0" borderId="0" xfId="0" applyFont="1" applyAlignment="1">
      <alignment horizontal="centerContinuous"/>
    </xf>
    <xf numFmtId="0" fontId="0" fillId="0" borderId="1" xfId="0" applyBorder="1"/>
    <xf numFmtId="0" fontId="33" fillId="0" borderId="0" xfId="0" applyFont="1" applyFill="1" applyBorder="1" applyAlignment="1">
      <alignment horizontal="right"/>
    </xf>
    <xf numFmtId="0" fontId="18" fillId="4" borderId="0" xfId="0" applyFont="1" applyFill="1"/>
    <xf numFmtId="0" fontId="41" fillId="0" borderId="0" xfId="0" applyFont="1"/>
    <xf numFmtId="0" fontId="22" fillId="0" borderId="0" xfId="0" applyFont="1"/>
    <xf numFmtId="0" fontId="33" fillId="0" borderId="0" xfId="0" applyFont="1"/>
    <xf numFmtId="0" fontId="18" fillId="0" borderId="0" xfId="142" applyFont="1" applyFill="1" applyAlignment="1">
      <alignment vertical="center"/>
    </xf>
    <xf numFmtId="40" fontId="10" fillId="0" borderId="0" xfId="0" applyNumberFormat="1" applyFont="1" applyFill="1" applyBorder="1" applyAlignment="1">
      <alignment horizontal="right" wrapText="1"/>
    </xf>
    <xf numFmtId="164" fontId="10" fillId="0" borderId="6" xfId="0" applyNumberFormat="1" applyFont="1" applyFill="1" applyBorder="1" applyAlignment="1">
      <alignment horizontal="right" wrapText="1"/>
    </xf>
    <xf numFmtId="3" fontId="28" fillId="0" borderId="0" xfId="0" applyNumberFormat="1" applyFont="1" applyFill="1" applyBorder="1"/>
    <xf numFmtId="38" fontId="25" fillId="0" borderId="0" xfId="0" applyNumberFormat="1" applyFont="1"/>
    <xf numFmtId="0" fontId="0" fillId="0" borderId="0" xfId="0" applyAlignment="1">
      <alignment horizontal="left"/>
    </xf>
    <xf numFmtId="164" fontId="6" fillId="0" borderId="0" xfId="143" applyNumberFormat="1"/>
    <xf numFmtId="0" fontId="48" fillId="0" borderId="0" xfId="0" applyFont="1"/>
    <xf numFmtId="3" fontId="34" fillId="3" borderId="0" xfId="141" applyNumberFormat="1" applyFont="1" applyFill="1" applyBorder="1" applyAlignment="1">
      <alignment vertical="center"/>
    </xf>
    <xf numFmtId="174" fontId="28" fillId="0" borderId="0" xfId="0" applyNumberFormat="1" applyFont="1"/>
    <xf numFmtId="38" fontId="10" fillId="0" borderId="7" xfId="0" applyNumberFormat="1" applyFont="1" applyFill="1" applyBorder="1" applyAlignment="1">
      <alignment horizontal="right" wrapText="1"/>
    </xf>
    <xf numFmtId="165" fontId="6" fillId="0" borderId="0" xfId="55" applyNumberFormat="1"/>
    <xf numFmtId="0" fontId="10" fillId="0" borderId="0" xfId="0" applyFont="1" applyFill="1"/>
    <xf numFmtId="0" fontId="18" fillId="0" borderId="0" xfId="0" applyFont="1" applyFill="1"/>
    <xf numFmtId="164" fontId="10" fillId="0" borderId="4" xfId="0" applyNumberFormat="1" applyFont="1" applyFill="1" applyBorder="1" applyAlignment="1">
      <alignment horizontal="right" wrapText="1"/>
    </xf>
    <xf numFmtId="3" fontId="10" fillId="0" borderId="8" xfId="0" applyNumberFormat="1" applyFont="1" applyFill="1" applyBorder="1"/>
    <xf numFmtId="0" fontId="18" fillId="0" borderId="11" xfId="0" applyFont="1" applyBorder="1"/>
    <xf numFmtId="2" fontId="10" fillId="0" borderId="0" xfId="0" applyNumberFormat="1" applyFont="1" applyFill="1" applyBorder="1"/>
    <xf numFmtId="38" fontId="33" fillId="0" borderId="0" xfId="0" applyNumberFormat="1" applyFont="1" applyFill="1" applyBorder="1" applyAlignment="1">
      <alignment horizontal="right" wrapText="1"/>
    </xf>
    <xf numFmtId="0" fontId="33" fillId="0" borderId="0" xfId="0" applyFont="1" applyFill="1" applyBorder="1" applyAlignment="1">
      <alignment horizontal="right" wrapText="1"/>
    </xf>
    <xf numFmtId="164" fontId="33" fillId="0" borderId="0" xfId="0" applyNumberFormat="1" applyFont="1" applyFill="1" applyBorder="1" applyAlignment="1">
      <alignment horizontal="right" wrapText="1"/>
    </xf>
    <xf numFmtId="168" fontId="10" fillId="0" borderId="0" xfId="0" applyNumberFormat="1" applyFont="1" applyFill="1" applyBorder="1" applyAlignment="1">
      <alignment horizontal="right" wrapText="1"/>
    </xf>
    <xf numFmtId="168" fontId="10" fillId="0" borderId="10" xfId="0" applyNumberFormat="1" applyFont="1" applyFill="1" applyBorder="1" applyAlignment="1">
      <alignment horizontal="right" wrapText="1"/>
    </xf>
    <xf numFmtId="38" fontId="25" fillId="0" borderId="0" xfId="0" applyNumberFormat="1" applyFont="1" applyBorder="1" applyAlignment="1">
      <alignment horizontal="right" wrapText="1"/>
    </xf>
    <xf numFmtId="38" fontId="50" fillId="0" borderId="0" xfId="0" applyNumberFormat="1" applyFont="1" applyBorder="1" applyAlignment="1">
      <alignment horizontal="right" wrapText="1"/>
    </xf>
    <xf numFmtId="3" fontId="10" fillId="0" borderId="0" xfId="0" applyNumberFormat="1" applyFont="1" applyFill="1" applyBorder="1" applyAlignment="1">
      <alignment wrapText="1"/>
    </xf>
    <xf numFmtId="3" fontId="10" fillId="0" borderId="12" xfId="0" applyNumberFormat="1" applyFont="1" applyFill="1" applyBorder="1"/>
    <xf numFmtId="3" fontId="10" fillId="0" borderId="10" xfId="0" applyNumberFormat="1" applyFont="1" applyFill="1" applyBorder="1"/>
    <xf numFmtId="0" fontId="10" fillId="0" borderId="12" xfId="0" applyFont="1" applyFill="1" applyBorder="1" applyAlignment="1"/>
    <xf numFmtId="0" fontId="17" fillId="2" borderId="4" xfId="0" applyFont="1" applyFill="1" applyBorder="1" applyAlignment="1">
      <alignment horizontal="center"/>
    </xf>
    <xf numFmtId="0" fontId="17" fillId="2" borderId="5" xfId="0" applyFont="1" applyFill="1" applyBorder="1" applyAlignment="1">
      <alignment horizontal="center"/>
    </xf>
    <xf numFmtId="166" fontId="0" fillId="0" borderId="10" xfId="0" applyNumberFormat="1" applyBorder="1"/>
    <xf numFmtId="166" fontId="0" fillId="0" borderId="6" xfId="0" applyNumberFormat="1" applyBorder="1"/>
    <xf numFmtId="0" fontId="17" fillId="2" borderId="9" xfId="0" applyFont="1" applyFill="1" applyBorder="1"/>
    <xf numFmtId="165" fontId="10" fillId="0" borderId="0" xfId="0" applyNumberFormat="1" applyFont="1" applyFill="1" applyBorder="1" applyAlignment="1">
      <alignment horizontal="right" wrapText="1"/>
    </xf>
    <xf numFmtId="43" fontId="10" fillId="0" borderId="0" xfId="0" applyNumberFormat="1" applyFont="1" applyFill="1" applyBorder="1" applyAlignment="1">
      <alignment horizontal="right" wrapText="1"/>
    </xf>
    <xf numFmtId="165" fontId="33" fillId="0" borderId="0" xfId="0" applyNumberFormat="1" applyFont="1" applyFill="1" applyBorder="1" applyAlignment="1">
      <alignment horizontal="right" wrapText="1"/>
    </xf>
    <xf numFmtId="38" fontId="33" fillId="0" borderId="4" xfId="0" applyNumberFormat="1" applyFont="1" applyFill="1" applyBorder="1" applyAlignment="1">
      <alignment horizontal="right" wrapText="1"/>
    </xf>
    <xf numFmtId="167" fontId="6" fillId="0" borderId="0" xfId="55" applyNumberFormat="1"/>
    <xf numFmtId="164" fontId="6" fillId="0" borderId="0" xfId="143" applyNumberFormat="1" applyFont="1"/>
    <xf numFmtId="165" fontId="6" fillId="0" borderId="0" xfId="55" applyNumberFormat="1" applyFill="1"/>
    <xf numFmtId="0" fontId="10" fillId="0" borderId="0" xfId="0" applyFont="1" applyFill="1" applyBorder="1" applyAlignment="1"/>
    <xf numFmtId="165" fontId="0" fillId="0" borderId="0" xfId="55" applyNumberFormat="1" applyFont="1"/>
    <xf numFmtId="0" fontId="57" fillId="0" borderId="0" xfId="0" applyFont="1"/>
    <xf numFmtId="0" fontId="18" fillId="0" borderId="0" xfId="132"/>
    <xf numFmtId="166" fontId="25" fillId="0" borderId="0" xfId="0" applyNumberFormat="1" applyFont="1" applyBorder="1" applyAlignment="1">
      <alignment horizontal="right" wrapText="1"/>
    </xf>
    <xf numFmtId="166" fontId="10" fillId="0" borderId="0" xfId="0" applyNumberFormat="1" applyFont="1" applyBorder="1"/>
    <xf numFmtId="166" fontId="10" fillId="0" borderId="0" xfId="0" applyNumberFormat="1" applyFont="1" applyBorder="1" applyAlignment="1">
      <alignment horizontal="right" wrapText="1"/>
    </xf>
    <xf numFmtId="166" fontId="50" fillId="0" borderId="0" xfId="0" applyNumberFormat="1" applyFont="1" applyBorder="1" applyAlignment="1">
      <alignment horizontal="right" wrapText="1"/>
    </xf>
    <xf numFmtId="164" fontId="10" fillId="0" borderId="0" xfId="0" applyNumberFormat="1" applyFont="1" applyFill="1" applyBorder="1"/>
    <xf numFmtId="3" fontId="16" fillId="0" borderId="0" xfId="141" applyNumberFormat="1" applyFont="1" applyFill="1" applyAlignment="1">
      <alignment vertical="center"/>
    </xf>
    <xf numFmtId="0" fontId="61" fillId="0" borderId="0" xfId="0" applyFont="1"/>
    <xf numFmtId="166" fontId="20" fillId="0" borderId="0" xfId="88" applyNumberFormat="1" applyFont="1" applyBorder="1"/>
    <xf numFmtId="166" fontId="20" fillId="0" borderId="1" xfId="88" applyNumberFormat="1" applyFont="1" applyBorder="1"/>
    <xf numFmtId="166" fontId="59" fillId="0" borderId="0" xfId="88" applyNumberFormat="1" applyBorder="1"/>
    <xf numFmtId="166" fontId="59" fillId="0" borderId="1" xfId="88" applyNumberFormat="1" applyBorder="1"/>
    <xf numFmtId="166" fontId="20" fillId="0" borderId="0" xfId="88" applyNumberFormat="1" applyFont="1" applyFill="1" applyBorder="1"/>
    <xf numFmtId="166" fontId="20" fillId="0" borderId="1" xfId="88" applyNumberFormat="1" applyFont="1" applyFill="1" applyBorder="1"/>
    <xf numFmtId="166" fontId="59" fillId="0" borderId="0" xfId="88" applyNumberFormat="1" applyFill="1" applyBorder="1"/>
    <xf numFmtId="2" fontId="33" fillId="0" borderId="0" xfId="0" applyNumberFormat="1" applyFont="1" applyFill="1" applyBorder="1" applyAlignment="1">
      <alignment horizontal="right" wrapText="1"/>
    </xf>
    <xf numFmtId="165" fontId="33" fillId="0" borderId="0" xfId="66" applyNumberFormat="1" applyFont="1" applyFill="1" applyBorder="1" applyAlignment="1">
      <alignment horizontal="right" wrapText="1"/>
    </xf>
    <xf numFmtId="40" fontId="33" fillId="0" borderId="0" xfId="0" applyNumberFormat="1" applyFont="1" applyFill="1" applyBorder="1" applyAlignment="1">
      <alignment horizontal="right" wrapText="1"/>
    </xf>
    <xf numFmtId="166" fontId="25" fillId="0" borderId="0" xfId="0" applyNumberFormat="1" applyFont="1" applyBorder="1"/>
    <xf numFmtId="166" fontId="28" fillId="0" borderId="0" xfId="0" applyNumberFormat="1" applyFont="1" applyBorder="1"/>
    <xf numFmtId="0" fontId="64" fillId="0" borderId="0" xfId="0" applyFont="1"/>
    <xf numFmtId="0" fontId="41" fillId="0" borderId="0" xfId="0" applyFont="1" applyAlignment="1"/>
    <xf numFmtId="166" fontId="59" fillId="0" borderId="1" xfId="88" applyNumberFormat="1" applyFill="1" applyBorder="1"/>
    <xf numFmtId="3" fontId="10" fillId="0" borderId="1" xfId="0" applyNumberFormat="1" applyFont="1" applyFill="1" applyBorder="1"/>
    <xf numFmtId="164" fontId="10" fillId="0" borderId="5" xfId="0" applyNumberFormat="1" applyFont="1" applyFill="1" applyBorder="1"/>
    <xf numFmtId="3" fontId="10" fillId="0" borderId="11" xfId="0" applyNumberFormat="1" applyFont="1" applyFill="1" applyBorder="1"/>
    <xf numFmtId="164" fontId="10" fillId="0" borderId="4" xfId="0" applyNumberFormat="1" applyFont="1" applyFill="1" applyBorder="1"/>
    <xf numFmtId="3" fontId="10" fillId="0" borderId="9" xfId="0" applyNumberFormat="1" applyFont="1" applyFill="1" applyBorder="1"/>
    <xf numFmtId="164" fontId="10" fillId="0" borderId="6" xfId="0" applyNumberFormat="1" applyFont="1" applyFill="1" applyBorder="1"/>
    <xf numFmtId="0" fontId="10" fillId="0" borderId="4" xfId="0" applyFont="1" applyFill="1" applyBorder="1" applyAlignment="1">
      <alignment horizontal="right" wrapText="1"/>
    </xf>
    <xf numFmtId="0" fontId="20" fillId="0" borderId="0" xfId="0" applyFont="1" applyFill="1"/>
    <xf numFmtId="3" fontId="13" fillId="0" borderId="0" xfId="141" applyNumberFormat="1" applyFont="1" applyFill="1" applyAlignment="1">
      <alignment vertical="center"/>
    </xf>
    <xf numFmtId="3" fontId="34" fillId="3" borderId="0" xfId="141" applyNumberFormat="1" applyFont="1" applyFill="1" applyBorder="1" applyAlignment="1">
      <alignment horizontal="right" vertical="center"/>
    </xf>
    <xf numFmtId="3" fontId="10" fillId="0" borderId="3" xfId="0" applyNumberFormat="1" applyFont="1" applyFill="1" applyBorder="1"/>
    <xf numFmtId="0" fontId="33" fillId="0" borderId="10" xfId="0" applyFont="1" applyFill="1" applyBorder="1" applyAlignment="1">
      <alignment horizontal="right" wrapText="1"/>
    </xf>
    <xf numFmtId="3" fontId="33" fillId="4" borderId="0" xfId="141" applyNumberFormat="1" applyFont="1" applyFill="1" applyBorder="1" applyAlignment="1">
      <alignment horizontal="right" vertical="center"/>
    </xf>
    <xf numFmtId="2" fontId="10" fillId="0" borderId="10" xfId="0" applyNumberFormat="1" applyFont="1" applyFill="1" applyBorder="1"/>
    <xf numFmtId="2" fontId="10" fillId="0" borderId="5" xfId="0" applyNumberFormat="1" applyFont="1" applyFill="1" applyBorder="1"/>
    <xf numFmtId="3" fontId="10" fillId="0" borderId="5" xfId="0" applyNumberFormat="1" applyFont="1" applyFill="1" applyBorder="1"/>
    <xf numFmtId="3" fontId="10" fillId="0" borderId="14" xfId="0" applyNumberFormat="1" applyFont="1" applyFill="1" applyBorder="1"/>
    <xf numFmtId="0" fontId="10" fillId="0" borderId="7" xfId="0" applyFont="1" applyBorder="1" applyAlignment="1">
      <alignment horizontal="left" indent="2"/>
    </xf>
    <xf numFmtId="0" fontId="10" fillId="0" borderId="12" xfId="0" applyFont="1" applyBorder="1" applyAlignment="1">
      <alignment horizontal="left" indent="2"/>
    </xf>
    <xf numFmtId="3" fontId="10" fillId="0" borderId="6" xfId="0" applyNumberFormat="1" applyFont="1" applyFill="1" applyBorder="1"/>
    <xf numFmtId="0" fontId="10" fillId="0" borderId="3" xfId="0" applyFont="1" applyBorder="1" applyAlignment="1">
      <alignment horizontal="left" indent="2"/>
    </xf>
    <xf numFmtId="164" fontId="10" fillId="0" borderId="7" xfId="0" applyNumberFormat="1" applyFont="1" applyFill="1" applyBorder="1"/>
    <xf numFmtId="164" fontId="10" fillId="0" borderId="3" xfId="0" applyNumberFormat="1" applyFont="1" applyFill="1" applyBorder="1"/>
    <xf numFmtId="164" fontId="10" fillId="0" borderId="12" xfId="0" applyNumberFormat="1" applyFont="1" applyFill="1" applyBorder="1"/>
    <xf numFmtId="164" fontId="10" fillId="0" borderId="10" xfId="0" applyNumberFormat="1" applyFont="1" applyFill="1" applyBorder="1"/>
    <xf numFmtId="2" fontId="10" fillId="0" borderId="4" xfId="0" applyNumberFormat="1" applyFont="1" applyFill="1" applyBorder="1"/>
    <xf numFmtId="2" fontId="10" fillId="0" borderId="1" xfId="0" applyNumberFormat="1" applyFont="1" applyFill="1" applyBorder="1"/>
    <xf numFmtId="2" fontId="10" fillId="0" borderId="6" xfId="0" applyNumberFormat="1" applyFont="1" applyFill="1" applyBorder="1"/>
    <xf numFmtId="0" fontId="60" fillId="0" borderId="0" xfId="0" applyFont="1"/>
    <xf numFmtId="0" fontId="62" fillId="0" borderId="0" xfId="129" applyFont="1" applyAlignment="1" applyProtection="1"/>
    <xf numFmtId="0" fontId="48" fillId="0" borderId="0" xfId="129" applyFont="1" applyAlignment="1" applyProtection="1"/>
    <xf numFmtId="167" fontId="6" fillId="0" borderId="0" xfId="55" applyNumberFormat="1" applyFill="1"/>
    <xf numFmtId="165" fontId="6" fillId="0" borderId="0" xfId="55" applyNumberFormat="1" applyFont="1" applyFill="1"/>
    <xf numFmtId="0" fontId="18" fillId="0" borderId="0" xfId="0" applyFont="1" applyAlignment="1" applyProtection="1"/>
    <xf numFmtId="165" fontId="30" fillId="0" borderId="0" xfId="68" applyNumberFormat="1" applyFont="1"/>
    <xf numFmtId="38" fontId="33" fillId="0" borderId="7" xfId="0" applyNumberFormat="1" applyFont="1" applyFill="1" applyBorder="1" applyAlignment="1">
      <alignment horizontal="right" wrapText="1"/>
    </xf>
    <xf numFmtId="2" fontId="33" fillId="0" borderId="7" xfId="0" applyNumberFormat="1" applyFont="1" applyFill="1" applyBorder="1" applyAlignment="1">
      <alignment horizontal="right" wrapText="1"/>
    </xf>
    <xf numFmtId="40" fontId="33" fillId="0" borderId="7" xfId="0" applyNumberFormat="1" applyFont="1" applyFill="1" applyBorder="1" applyAlignment="1">
      <alignment horizontal="right" wrapText="1"/>
    </xf>
    <xf numFmtId="164" fontId="33" fillId="0" borderId="10" xfId="0" applyNumberFormat="1" applyFont="1" applyFill="1" applyBorder="1" applyAlignment="1">
      <alignment horizontal="right" wrapText="1"/>
    </xf>
    <xf numFmtId="165" fontId="10" fillId="0" borderId="12" xfId="0" applyNumberFormat="1" applyFont="1" applyFill="1" applyBorder="1" applyAlignment="1">
      <alignment horizontal="right" wrapText="1"/>
    </xf>
    <xf numFmtId="0" fontId="10" fillId="0" borderId="3" xfId="0" applyFont="1" applyFill="1" applyBorder="1" applyAlignment="1"/>
    <xf numFmtId="0" fontId="60" fillId="0" borderId="0" xfId="0" applyFont="1" applyFill="1"/>
    <xf numFmtId="167" fontId="67" fillId="0" borderId="0" xfId="55" applyNumberFormat="1" applyFont="1" applyFill="1"/>
    <xf numFmtId="183" fontId="33" fillId="0" borderId="0" xfId="0" applyNumberFormat="1" applyFont="1" applyFill="1" applyBorder="1" applyAlignment="1" applyProtection="1"/>
    <xf numFmtId="0" fontId="75" fillId="0" borderId="0" xfId="0" applyFont="1"/>
    <xf numFmtId="0" fontId="0" fillId="4" borderId="0" xfId="0" applyFill="1"/>
    <xf numFmtId="0" fontId="10" fillId="4" borderId="0" xfId="0" applyFont="1" applyFill="1"/>
    <xf numFmtId="2" fontId="10" fillId="4" borderId="0" xfId="0" applyNumberFormat="1" applyFont="1" applyFill="1"/>
    <xf numFmtId="0" fontId="77" fillId="0" borderId="0" xfId="0" applyFont="1"/>
    <xf numFmtId="0" fontId="77" fillId="0" borderId="0" xfId="0" applyFont="1" applyBorder="1"/>
    <xf numFmtId="165" fontId="69" fillId="0" borderId="0" xfId="55" applyNumberFormat="1" applyFont="1" applyFill="1"/>
    <xf numFmtId="0" fontId="10" fillId="0" borderId="0" xfId="132" applyFont="1"/>
    <xf numFmtId="0" fontId="10" fillId="0" borderId="0" xfId="132" applyFont="1" applyBorder="1"/>
    <xf numFmtId="0" fontId="10" fillId="0" borderId="0" xfId="132" applyFont="1" applyFill="1" applyBorder="1"/>
    <xf numFmtId="165" fontId="10" fillId="0" borderId="7" xfId="0" applyNumberFormat="1" applyFont="1" applyFill="1" applyBorder="1" applyAlignment="1">
      <alignment horizontal="right" wrapText="1"/>
    </xf>
    <xf numFmtId="0" fontId="10" fillId="0" borderId="7" xfId="0" applyFont="1" applyFill="1" applyBorder="1" applyAlignment="1">
      <alignment horizontal="left" wrapText="1"/>
    </xf>
    <xf numFmtId="0" fontId="10" fillId="0" borderId="0" xfId="0" applyFont="1" applyFill="1" applyBorder="1" applyAlignment="1">
      <alignment horizontal="center" wrapText="1"/>
    </xf>
    <xf numFmtId="0" fontId="10" fillId="0" borderId="0" xfId="0" applyFont="1" applyFill="1" applyAlignment="1">
      <alignment horizontal="center" wrapText="1"/>
    </xf>
    <xf numFmtId="0" fontId="77" fillId="0" borderId="0" xfId="55" applyNumberFormat="1" applyFont="1" applyBorder="1"/>
    <xf numFmtId="0" fontId="10" fillId="0" borderId="0" xfId="143" applyNumberFormat="1" applyFont="1" applyBorder="1"/>
    <xf numFmtId="175" fontId="18" fillId="0" borderId="0" xfId="0" applyNumberFormat="1" applyFont="1" applyAlignment="1" applyProtection="1"/>
    <xf numFmtId="0" fontId="77" fillId="0" borderId="0" xfId="0" applyFont="1" applyAlignment="1"/>
    <xf numFmtId="0" fontId="77" fillId="0" borderId="0" xfId="143" applyNumberFormat="1" applyFont="1" applyBorder="1"/>
    <xf numFmtId="38" fontId="33" fillId="0" borderId="10" xfId="0" applyNumberFormat="1" applyFont="1" applyFill="1" applyBorder="1" applyAlignment="1">
      <alignment horizontal="right" wrapText="1"/>
    </xf>
    <xf numFmtId="38" fontId="10" fillId="0" borderId="10" xfId="0" applyNumberFormat="1" applyFont="1" applyFill="1" applyBorder="1" applyAlignment="1">
      <alignment horizontal="right" wrapText="1"/>
    </xf>
    <xf numFmtId="0" fontId="77" fillId="0" borderId="0" xfId="147" quotePrefix="1" applyNumberFormat="1" applyFont="1" applyBorder="1"/>
    <xf numFmtId="165" fontId="77" fillId="0" borderId="0" xfId="55" applyNumberFormat="1" applyFont="1"/>
    <xf numFmtId="0" fontId="10" fillId="0" borderId="11" xfId="0" applyFont="1" applyFill="1" applyBorder="1" applyAlignment="1"/>
    <xf numFmtId="165" fontId="70" fillId="0" borderId="0" xfId="77" applyNumberFormat="1"/>
    <xf numFmtId="165" fontId="70" fillId="0" borderId="0" xfId="77" applyNumberFormat="1" applyFont="1"/>
    <xf numFmtId="165" fontId="70" fillId="0" borderId="0" xfId="77" applyNumberFormat="1" applyFill="1"/>
    <xf numFmtId="165" fontId="70" fillId="0" borderId="0" xfId="77" applyNumberFormat="1" applyFont="1" applyFill="1"/>
    <xf numFmtId="165" fontId="18" fillId="0" borderId="0" xfId="77" applyNumberFormat="1" applyFont="1" applyFill="1"/>
    <xf numFmtId="164" fontId="70" fillId="0" borderId="0" xfId="157" applyNumberFormat="1"/>
    <xf numFmtId="164" fontId="70" fillId="0" borderId="0" xfId="157" applyNumberFormat="1" applyFont="1"/>
    <xf numFmtId="165" fontId="10" fillId="0" borderId="10" xfId="0" applyNumberFormat="1" applyFont="1" applyFill="1" applyBorder="1" applyAlignment="1">
      <alignment horizontal="right" wrapText="1"/>
    </xf>
    <xf numFmtId="165" fontId="22" fillId="0" borderId="0" xfId="55" applyNumberFormat="1" applyFont="1"/>
    <xf numFmtId="0" fontId="8" fillId="0" borderId="0" xfId="132" applyFont="1"/>
    <xf numFmtId="0" fontId="9" fillId="5" borderId="14" xfId="132" applyNumberFormat="1" applyFont="1" applyFill="1" applyBorder="1" applyAlignment="1">
      <alignment wrapText="1"/>
    </xf>
    <xf numFmtId="0" fontId="9" fillId="5" borderId="15" xfId="132" applyNumberFormat="1" applyFont="1" applyFill="1" applyBorder="1" applyAlignment="1">
      <alignment horizontal="right" wrapText="1"/>
    </xf>
    <xf numFmtId="0" fontId="9" fillId="0" borderId="0" xfId="132" applyNumberFormat="1" applyFont="1"/>
    <xf numFmtId="0" fontId="9" fillId="0" borderId="14" xfId="132" applyNumberFormat="1" applyFont="1" applyBorder="1"/>
    <xf numFmtId="5" fontId="8" fillId="0" borderId="0" xfId="132" applyNumberFormat="1" applyFont="1"/>
    <xf numFmtId="168" fontId="8" fillId="0" borderId="0" xfId="132" applyNumberFormat="1" applyFont="1"/>
    <xf numFmtId="0" fontId="8" fillId="0" borderId="3" xfId="132" applyNumberFormat="1" applyFont="1" applyBorder="1"/>
    <xf numFmtId="0" fontId="8" fillId="0" borderId="4" xfId="132" applyFont="1" applyBorder="1"/>
    <xf numFmtId="3" fontId="38" fillId="0" borderId="4" xfId="132" applyNumberFormat="1" applyFont="1" applyBorder="1"/>
    <xf numFmtId="3" fontId="38" fillId="0" borderId="5" xfId="132" applyNumberFormat="1" applyFont="1" applyBorder="1"/>
    <xf numFmtId="0" fontId="8" fillId="0" borderId="7" xfId="132" applyNumberFormat="1" applyFont="1" applyBorder="1"/>
    <xf numFmtId="0" fontId="8" fillId="0" borderId="0" xfId="132" applyFont="1" applyBorder="1"/>
    <xf numFmtId="3" fontId="38" fillId="0" borderId="0" xfId="132" applyNumberFormat="1" applyFont="1" applyBorder="1"/>
    <xf numFmtId="3" fontId="38" fillId="0" borderId="1" xfId="132" applyNumberFormat="1" applyFont="1" applyBorder="1"/>
    <xf numFmtId="0" fontId="9" fillId="0" borderId="7" xfId="132" applyNumberFormat="1" applyFont="1" applyBorder="1"/>
    <xf numFmtId="5" fontId="71" fillId="0" borderId="0" xfId="132" applyNumberFormat="1" applyFont="1" applyBorder="1"/>
    <xf numFmtId="5" fontId="71" fillId="0" borderId="1" xfId="132" applyNumberFormat="1" applyFont="1" applyBorder="1"/>
    <xf numFmtId="5" fontId="72" fillId="0" borderId="0" xfId="132" applyNumberFormat="1" applyFont="1" applyBorder="1"/>
    <xf numFmtId="193" fontId="9" fillId="0" borderId="0" xfId="132" applyNumberFormat="1" applyFont="1" applyFill="1" applyBorder="1"/>
    <xf numFmtId="5" fontId="72" fillId="0" borderId="1" xfId="132" applyNumberFormat="1" applyFont="1" applyBorder="1"/>
    <xf numFmtId="193" fontId="72" fillId="0" borderId="1" xfId="132" applyNumberFormat="1" applyFont="1" applyBorder="1"/>
    <xf numFmtId="5" fontId="38" fillId="0" borderId="0" xfId="132" applyNumberFormat="1" applyFont="1" applyBorder="1"/>
    <xf numFmtId="5" fontId="38" fillId="0" borderId="1" xfId="132" applyNumberFormat="1" applyFont="1" applyBorder="1"/>
    <xf numFmtId="0" fontId="9" fillId="0" borderId="12" xfId="132" applyNumberFormat="1" applyFont="1" applyBorder="1"/>
    <xf numFmtId="0" fontId="8" fillId="0" borderId="10" xfId="132" applyFont="1" applyBorder="1"/>
    <xf numFmtId="5" fontId="71" fillId="0" borderId="10" xfId="132" applyNumberFormat="1" applyFont="1" applyBorder="1"/>
    <xf numFmtId="5" fontId="71" fillId="0" borderId="6" xfId="132" applyNumberFormat="1" applyFont="1" applyBorder="1"/>
    <xf numFmtId="0" fontId="8" fillId="0" borderId="7" xfId="132" applyFont="1" applyBorder="1" applyAlignment="1"/>
    <xf numFmtId="38" fontId="26" fillId="0" borderId="0" xfId="132" applyNumberFormat="1" applyFont="1" applyFill="1" applyBorder="1" applyAlignment="1">
      <alignment horizontal="right" wrapText="1"/>
    </xf>
    <xf numFmtId="0" fontId="9" fillId="0" borderId="17" xfId="132" applyFont="1" applyBorder="1"/>
    <xf numFmtId="0" fontId="8" fillId="0" borderId="18" xfId="132" applyFont="1" applyBorder="1"/>
    <xf numFmtId="0" fontId="8" fillId="0" borderId="19" xfId="132" applyFont="1" applyBorder="1"/>
    <xf numFmtId="0" fontId="49" fillId="0" borderId="20" xfId="132" applyFont="1" applyBorder="1"/>
    <xf numFmtId="49" fontId="8" fillId="0" borderId="0" xfId="132" applyNumberFormat="1" applyFont="1" applyBorder="1"/>
    <xf numFmtId="0" fontId="8" fillId="0" borderId="21" xfId="132" applyFont="1" applyBorder="1"/>
    <xf numFmtId="0" fontId="38" fillId="0" borderId="22" xfId="132" applyFont="1" applyBorder="1"/>
    <xf numFmtId="49" fontId="8" fillId="0" borderId="23" xfId="132" applyNumberFormat="1" applyFont="1" applyBorder="1"/>
    <xf numFmtId="0" fontId="8" fillId="0" borderId="24" xfId="132" applyFont="1" applyBorder="1"/>
    <xf numFmtId="38" fontId="8" fillId="0" borderId="0" xfId="132" applyNumberFormat="1" applyFont="1"/>
    <xf numFmtId="38" fontId="8" fillId="6" borderId="0" xfId="132" applyNumberFormat="1" applyFont="1" applyFill="1"/>
    <xf numFmtId="0" fontId="8" fillId="0" borderId="1" xfId="132" applyFont="1" applyBorder="1"/>
    <xf numFmtId="4" fontId="49" fillId="0" borderId="0" xfId="132" applyNumberFormat="1" applyFont="1" applyFill="1" applyBorder="1"/>
    <xf numFmtId="0" fontId="8" fillId="0" borderId="0" xfId="132" applyNumberFormat="1" applyFont="1" applyBorder="1"/>
    <xf numFmtId="3" fontId="38" fillId="0" borderId="0" xfId="132" applyNumberFormat="1" applyFont="1" applyBorder="1" applyProtection="1">
      <protection locked="0"/>
    </xf>
    <xf numFmtId="168" fontId="38" fillId="0" borderId="0" xfId="132" applyNumberFormat="1" applyFont="1" applyBorder="1"/>
    <xf numFmtId="168" fontId="38" fillId="0" borderId="0" xfId="132" applyNumberFormat="1" applyFont="1" applyBorder="1" applyProtection="1">
      <protection locked="0"/>
    </xf>
    <xf numFmtId="2" fontId="49" fillId="0" borderId="0" xfId="132" applyNumberFormat="1" applyFont="1" applyFill="1" applyBorder="1"/>
    <xf numFmtId="7" fontId="8" fillId="0" borderId="0" xfId="132" applyNumberFormat="1" applyFont="1" applyBorder="1"/>
    <xf numFmtId="7" fontId="8" fillId="0" borderId="0" xfId="132" applyNumberFormat="1" applyFont="1" applyFill="1" applyBorder="1"/>
    <xf numFmtId="5" fontId="8" fillId="0" borderId="0" xfId="132" applyNumberFormat="1" applyFont="1" applyBorder="1"/>
    <xf numFmtId="5" fontId="8" fillId="0" borderId="1" xfId="132" applyNumberFormat="1" applyFont="1" applyBorder="1"/>
    <xf numFmtId="2" fontId="29" fillId="0" borderId="0" xfId="132" applyNumberFormat="1" applyFont="1" applyBorder="1"/>
    <xf numFmtId="168" fontId="8" fillId="0" borderId="0" xfId="132" applyNumberFormat="1" applyFont="1" applyBorder="1"/>
    <xf numFmtId="0" fontId="29" fillId="0" borderId="0" xfId="132" applyFont="1" applyBorder="1"/>
    <xf numFmtId="0" fontId="29" fillId="0" borderId="0" xfId="132" applyNumberFormat="1" applyFont="1" applyBorder="1"/>
    <xf numFmtId="168" fontId="49" fillId="0" borderId="0" xfId="132" applyNumberFormat="1" applyFont="1" applyBorder="1" applyProtection="1">
      <protection locked="0"/>
    </xf>
    <xf numFmtId="0" fontId="9" fillId="5" borderId="12" xfId="132" applyNumberFormat="1" applyFont="1" applyFill="1" applyBorder="1"/>
    <xf numFmtId="3" fontId="8" fillId="5" borderId="10" xfId="132" applyNumberFormat="1" applyFont="1" applyFill="1" applyBorder="1"/>
    <xf numFmtId="168" fontId="8" fillId="5" borderId="10" xfId="132" applyNumberFormat="1" applyFont="1" applyFill="1" applyBorder="1"/>
    <xf numFmtId="0" fontId="8" fillId="5" borderId="10" xfId="132" applyNumberFormat="1" applyFont="1" applyFill="1" applyBorder="1"/>
    <xf numFmtId="5" fontId="9" fillId="5" borderId="10" xfId="132" applyNumberFormat="1" applyFont="1" applyFill="1" applyBorder="1"/>
    <xf numFmtId="5" fontId="9" fillId="5" borderId="6" xfId="132" applyNumberFormat="1" applyFont="1" applyFill="1" applyBorder="1"/>
    <xf numFmtId="0" fontId="9" fillId="5" borderId="13" xfId="132" applyNumberFormat="1" applyFont="1" applyFill="1" applyBorder="1" applyAlignment="1">
      <alignment horizontal="right" wrapText="1"/>
    </xf>
    <xf numFmtId="0" fontId="9" fillId="5" borderId="14" xfId="132" applyNumberFormat="1" applyFont="1" applyFill="1" applyBorder="1" applyAlignment="1">
      <alignment horizontal="right" wrapText="1"/>
    </xf>
    <xf numFmtId="168" fontId="8" fillId="0" borderId="8" xfId="132" applyNumberFormat="1" applyFont="1" applyBorder="1"/>
    <xf numFmtId="168" fontId="38" fillId="0" borderId="8" xfId="132" applyNumberFormat="1" applyFont="1" applyBorder="1"/>
    <xf numFmtId="168" fontId="49" fillId="0" borderId="8" xfId="132" applyNumberFormat="1" applyFont="1" applyBorder="1" applyProtection="1">
      <protection locked="0"/>
    </xf>
    <xf numFmtId="168" fontId="8" fillId="5" borderId="11" xfId="132" applyNumberFormat="1" applyFont="1" applyFill="1" applyBorder="1"/>
    <xf numFmtId="0" fontId="8" fillId="0" borderId="8" xfId="132" applyFont="1" applyBorder="1"/>
    <xf numFmtId="3" fontId="38" fillId="0" borderId="8" xfId="132" applyNumberFormat="1" applyFont="1" applyBorder="1"/>
    <xf numFmtId="0" fontId="8" fillId="0" borderId="8" xfId="132" applyNumberFormat="1" applyFont="1" applyBorder="1"/>
    <xf numFmtId="2" fontId="49" fillId="0" borderId="8" xfId="132" applyNumberFormat="1" applyFont="1" applyFill="1" applyBorder="1"/>
    <xf numFmtId="2" fontId="29" fillId="0" borderId="8" xfId="132" applyNumberFormat="1" applyFont="1" applyBorder="1"/>
    <xf numFmtId="0" fontId="29" fillId="0" borderId="8" xfId="132" applyFont="1" applyBorder="1"/>
    <xf numFmtId="0" fontId="29" fillId="0" borderId="8" xfId="132" applyNumberFormat="1" applyFont="1" applyBorder="1"/>
    <xf numFmtId="3" fontId="8" fillId="5" borderId="11" xfId="132" applyNumberFormat="1" applyFont="1" applyFill="1" applyBorder="1"/>
    <xf numFmtId="7" fontId="8" fillId="0" borderId="8" xfId="132" applyNumberFormat="1" applyFont="1" applyFill="1" applyBorder="1"/>
    <xf numFmtId="7" fontId="8" fillId="0" borderId="8" xfId="132" applyNumberFormat="1" applyFont="1" applyBorder="1"/>
    <xf numFmtId="0" fontId="8" fillId="5" borderId="11" xfId="132" applyNumberFormat="1" applyFont="1" applyFill="1" applyBorder="1"/>
    <xf numFmtId="5" fontId="8" fillId="0" borderId="8" xfId="132" applyNumberFormat="1" applyFont="1" applyBorder="1"/>
    <xf numFmtId="5" fontId="9" fillId="5" borderId="11" xfId="132" applyNumberFormat="1" applyFont="1" applyFill="1" applyBorder="1"/>
    <xf numFmtId="168" fontId="38" fillId="0" borderId="8" xfId="132" applyNumberFormat="1" applyFont="1" applyBorder="1" applyProtection="1">
      <protection locked="0"/>
    </xf>
    <xf numFmtId="175" fontId="75" fillId="0" borderId="0" xfId="0" applyNumberFormat="1" applyFont="1" applyAlignment="1" applyProtection="1"/>
    <xf numFmtId="165" fontId="77" fillId="0" borderId="0" xfId="55" applyNumberFormat="1" applyFont="1" applyBorder="1"/>
    <xf numFmtId="165" fontId="77" fillId="0" borderId="0" xfId="55" applyNumberFormat="1" applyFont="1" applyBorder="1" applyAlignment="1">
      <alignment wrapText="1"/>
    </xf>
    <xf numFmtId="165" fontId="77" fillId="0" borderId="0" xfId="55" applyNumberFormat="1" applyFont="1" applyAlignment="1"/>
    <xf numFmtId="165" fontId="77" fillId="0" borderId="0" xfId="55" quotePrefix="1" applyNumberFormat="1" applyFont="1" applyBorder="1"/>
    <xf numFmtId="165" fontId="76" fillId="0" borderId="0" xfId="55" applyNumberFormat="1" applyFont="1" applyAlignment="1"/>
    <xf numFmtId="165" fontId="76" fillId="0" borderId="0" xfId="55" applyNumberFormat="1" applyFont="1" applyBorder="1"/>
    <xf numFmtId="165" fontId="76" fillId="0" borderId="0" xfId="55" applyNumberFormat="1" applyFont="1"/>
    <xf numFmtId="165" fontId="77" fillId="4" borderId="0" xfId="55" applyNumberFormat="1" applyFont="1" applyFill="1" applyAlignment="1"/>
    <xf numFmtId="165" fontId="77" fillId="0" borderId="0" xfId="55" applyNumberFormat="1" applyFont="1" applyAlignment="1" applyProtection="1"/>
    <xf numFmtId="0" fontId="77" fillId="4" borderId="0" xfId="0" applyFont="1" applyFill="1" applyAlignment="1"/>
    <xf numFmtId="0" fontId="77" fillId="4" borderId="0" xfId="0" applyFont="1" applyFill="1" applyBorder="1" applyAlignment="1"/>
    <xf numFmtId="0" fontId="77" fillId="0" borderId="0" xfId="0" applyFont="1" applyAlignment="1" applyProtection="1"/>
    <xf numFmtId="175" fontId="77" fillId="0" borderId="0" xfId="0" applyNumberFormat="1" applyFont="1" applyAlignment="1" applyProtection="1"/>
    <xf numFmtId="37" fontId="77" fillId="0" borderId="0" xfId="55" applyNumberFormat="1" applyFont="1" applyAlignment="1"/>
    <xf numFmtId="37" fontId="77" fillId="0" borderId="0" xfId="55" applyNumberFormat="1" applyFont="1" applyFill="1" applyAlignment="1"/>
    <xf numFmtId="37" fontId="77" fillId="4" borderId="0" xfId="55" applyNumberFormat="1" applyFont="1" applyFill="1" applyAlignment="1"/>
    <xf numFmtId="37" fontId="77" fillId="0" borderId="0" xfId="55" applyNumberFormat="1" applyFont="1"/>
    <xf numFmtId="37" fontId="77" fillId="0" borderId="0" xfId="55" applyNumberFormat="1" applyFont="1" applyBorder="1" applyAlignment="1">
      <alignment wrapText="1"/>
    </xf>
    <xf numFmtId="37" fontId="77" fillId="0" borderId="0" xfId="55" applyNumberFormat="1" applyFont="1" applyAlignment="1">
      <alignment horizontal="center"/>
    </xf>
    <xf numFmtId="37" fontId="77" fillId="0" borderId="0" xfId="55" applyNumberFormat="1" applyFont="1" applyBorder="1" applyAlignment="1">
      <alignment horizontal="center"/>
    </xf>
    <xf numFmtId="37" fontId="77" fillId="4" borderId="0" xfId="55" applyNumberFormat="1" applyFont="1" applyFill="1" applyAlignment="1">
      <alignment horizontal="center"/>
    </xf>
    <xf numFmtId="37" fontId="77" fillId="0" borderId="0" xfId="55" applyNumberFormat="1" applyFont="1" applyAlignment="1" applyProtection="1">
      <alignment horizontal="center"/>
    </xf>
    <xf numFmtId="37" fontId="76" fillId="0" borderId="0" xfId="55" applyNumberFormat="1" applyFont="1" applyAlignment="1">
      <alignment horizontal="center"/>
    </xf>
    <xf numFmtId="164" fontId="10" fillId="4" borderId="0" xfId="0" applyNumberFormat="1" applyFont="1" applyFill="1" applyBorder="1" applyAlignment="1">
      <alignment horizontal="right" wrapText="1"/>
    </xf>
    <xf numFmtId="0" fontId="10" fillId="4" borderId="0" xfId="0" applyFont="1" applyFill="1" applyBorder="1" applyAlignment="1">
      <alignment horizontal="right" wrapText="1"/>
    </xf>
    <xf numFmtId="0" fontId="46" fillId="0" borderId="0" xfId="0" applyFont="1" applyBorder="1"/>
    <xf numFmtId="0" fontId="10" fillId="0" borderId="0" xfId="132" applyFont="1" applyBorder="1" applyAlignment="1">
      <alignment horizontal="center" wrapText="1"/>
    </xf>
    <xf numFmtId="168" fontId="10" fillId="0" borderId="0" xfId="87" applyNumberFormat="1" applyFont="1" applyFill="1" applyBorder="1"/>
    <xf numFmtId="168" fontId="10" fillId="0" borderId="10" xfId="87" applyNumberFormat="1" applyFont="1" applyFill="1" applyBorder="1"/>
    <xf numFmtId="165" fontId="50" fillId="0" borderId="0" xfId="56" applyNumberFormat="1" applyFont="1" applyBorder="1"/>
    <xf numFmtId="0" fontId="31" fillId="0" borderId="0" xfId="56" applyNumberFormat="1" applyFont="1" applyBorder="1"/>
    <xf numFmtId="0" fontId="31" fillId="0" borderId="0" xfId="147" quotePrefix="1" applyNumberFormat="1" applyFont="1" applyBorder="1"/>
    <xf numFmtId="0" fontId="31" fillId="0" borderId="0" xfId="147" applyNumberFormat="1" applyFont="1" applyBorder="1"/>
    <xf numFmtId="43" fontId="0" fillId="0" borderId="0" xfId="56" applyFont="1"/>
    <xf numFmtId="43" fontId="22" fillId="0" borderId="0" xfId="56" applyFont="1"/>
    <xf numFmtId="0" fontId="82" fillId="0" borderId="0" xfId="0" applyFont="1"/>
    <xf numFmtId="0" fontId="83" fillId="0" borderId="0" xfId="0" applyFont="1"/>
    <xf numFmtId="0" fontId="33" fillId="0" borderId="6" xfId="0" applyFont="1" applyBorder="1" applyAlignment="1">
      <alignment horizontal="center" wrapText="1"/>
    </xf>
    <xf numFmtId="165" fontId="33" fillId="0" borderId="7" xfId="0" applyNumberFormat="1" applyFont="1" applyFill="1" applyBorder="1" applyAlignment="1">
      <alignment horizontal="right" wrapText="1"/>
    </xf>
    <xf numFmtId="43" fontId="33" fillId="0" borderId="7" xfId="0" applyNumberFormat="1" applyFont="1" applyFill="1" applyBorder="1" applyAlignment="1">
      <alignment horizontal="right" wrapText="1"/>
    </xf>
    <xf numFmtId="164" fontId="33" fillId="0" borderId="7" xfId="0" applyNumberFormat="1" applyFont="1" applyFill="1" applyBorder="1" applyAlignment="1">
      <alignment horizontal="right" wrapText="1"/>
    </xf>
    <xf numFmtId="165" fontId="42" fillId="0" borderId="0" xfId="0" applyNumberFormat="1" applyFont="1"/>
    <xf numFmtId="0" fontId="33" fillId="0" borderId="10" xfId="0" applyFont="1" applyFill="1" applyBorder="1" applyAlignment="1">
      <alignment horizontal="center" vertical="center" wrapText="1"/>
    </xf>
    <xf numFmtId="0" fontId="18" fillId="4" borderId="0" xfId="132" applyFont="1" applyFill="1"/>
    <xf numFmtId="1" fontId="18" fillId="4" borderId="0" xfId="132" applyNumberFormat="1" applyFont="1" applyFill="1"/>
    <xf numFmtId="1" fontId="18" fillId="4" borderId="0" xfId="132" applyNumberFormat="1" applyFont="1" applyFill="1" applyBorder="1"/>
    <xf numFmtId="49" fontId="18" fillId="4" borderId="0" xfId="132" applyNumberFormat="1" applyFont="1" applyFill="1" applyBorder="1"/>
    <xf numFmtId="3" fontId="18" fillId="4" borderId="0" xfId="132" applyNumberFormat="1" applyFont="1" applyFill="1" applyBorder="1" applyAlignment="1">
      <alignment horizontal="right"/>
    </xf>
    <xf numFmtId="164" fontId="18" fillId="4" borderId="0" xfId="132" applyNumberFormat="1" applyFont="1" applyFill="1" applyBorder="1" applyAlignment="1">
      <alignment horizontal="right"/>
    </xf>
    <xf numFmtId="0" fontId="18" fillId="4" borderId="0" xfId="132" applyFont="1" applyFill="1" applyBorder="1"/>
    <xf numFmtId="49" fontId="18" fillId="4" borderId="0" xfId="132" applyNumberFormat="1" applyFont="1" applyFill="1"/>
    <xf numFmtId="3" fontId="18" fillId="4" borderId="0" xfId="132" applyNumberFormat="1" applyFont="1" applyFill="1"/>
    <xf numFmtId="165" fontId="42" fillId="0" borderId="0" xfId="55" applyNumberFormat="1" applyFont="1"/>
    <xf numFmtId="165" fontId="10" fillId="0" borderId="0" xfId="55" applyNumberFormat="1" applyFont="1" applyAlignment="1">
      <alignment horizontal="center"/>
    </xf>
    <xf numFmtId="0" fontId="18" fillId="0" borderId="0" xfId="0" applyFont="1" applyAlignment="1">
      <alignment vertical="center"/>
    </xf>
    <xf numFmtId="0" fontId="10" fillId="0" borderId="0" xfId="0" applyFont="1" applyBorder="1" applyAlignment="1">
      <alignment vertical="center" wrapText="1"/>
    </xf>
    <xf numFmtId="0" fontId="18" fillId="0" borderId="0" xfId="0" applyFont="1" applyFill="1" applyAlignment="1">
      <alignment vertical="center"/>
    </xf>
    <xf numFmtId="0" fontId="86" fillId="0" borderId="0" xfId="0" applyFont="1" applyBorder="1"/>
    <xf numFmtId="0" fontId="85" fillId="0" borderId="0" xfId="0" applyFont="1" applyFill="1" applyBorder="1"/>
    <xf numFmtId="194" fontId="86" fillId="0" borderId="0" xfId="0" applyNumberFormat="1" applyFont="1" applyBorder="1"/>
    <xf numFmtId="0" fontId="84" fillId="0" borderId="0" xfId="0" applyFont="1" applyBorder="1"/>
    <xf numFmtId="0" fontId="84" fillId="0" borderId="0" xfId="0" applyFont="1" applyFill="1" applyBorder="1"/>
    <xf numFmtId="0" fontId="39" fillId="0" borderId="0" xfId="0" applyFont="1" applyAlignment="1">
      <alignment horizontal="center"/>
    </xf>
    <xf numFmtId="0" fontId="40" fillId="0" borderId="0" xfId="0" applyFont="1" applyAlignment="1"/>
    <xf numFmtId="0" fontId="39" fillId="0" borderId="0" xfId="0" applyFont="1" applyAlignment="1"/>
    <xf numFmtId="9" fontId="28" fillId="0" borderId="0" xfId="147" applyFont="1"/>
    <xf numFmtId="0" fontId="81" fillId="0" borderId="0" xfId="0" applyFont="1"/>
    <xf numFmtId="0" fontId="10" fillId="4" borderId="0" xfId="0" applyFont="1" applyFill="1" applyBorder="1" applyAlignment="1">
      <alignment horizontal="left" wrapText="1"/>
    </xf>
    <xf numFmtId="0" fontId="10" fillId="4" borderId="0" xfId="0" applyFont="1" applyFill="1" applyBorder="1"/>
    <xf numFmtId="0" fontId="10" fillId="4" borderId="0" xfId="0" applyFont="1" applyFill="1" applyBorder="1" applyAlignment="1"/>
    <xf numFmtId="169" fontId="10" fillId="4" borderId="0" xfId="0" applyNumberFormat="1" applyFont="1" applyFill="1" applyBorder="1" applyAlignment="1">
      <alignment horizontal="right" wrapText="1"/>
    </xf>
    <xf numFmtId="164" fontId="28" fillId="4" borderId="0" xfId="0" applyNumberFormat="1" applyFont="1" applyFill="1" applyBorder="1" applyAlignment="1">
      <alignment horizontal="right" wrapText="1"/>
    </xf>
    <xf numFmtId="0" fontId="77" fillId="4" borderId="0" xfId="55" applyNumberFormat="1" applyFont="1" applyFill="1" applyBorder="1"/>
    <xf numFmtId="164" fontId="10" fillId="4" borderId="0" xfId="0" applyNumberFormat="1" applyFont="1" applyFill="1"/>
    <xf numFmtId="38" fontId="10" fillId="4" borderId="0" xfId="0" applyNumberFormat="1" applyFont="1" applyFill="1" applyBorder="1"/>
    <xf numFmtId="0" fontId="11" fillId="4" borderId="9" xfId="0" applyFont="1" applyFill="1" applyBorder="1" applyAlignment="1">
      <alignment horizontal="center" wrapText="1"/>
    </xf>
    <xf numFmtId="3" fontId="33" fillId="4" borderId="0" xfId="141" applyNumberFormat="1" applyFont="1" applyFill="1" applyAlignment="1">
      <alignment vertical="center"/>
    </xf>
    <xf numFmtId="3" fontId="33" fillId="4" borderId="0" xfId="141" applyNumberFormat="1" applyFont="1" applyFill="1" applyBorder="1" applyAlignment="1">
      <alignment vertical="center"/>
    </xf>
    <xf numFmtId="3" fontId="34" fillId="4" borderId="3" xfId="141" applyNumberFormat="1" applyFont="1" applyFill="1" applyBorder="1" applyAlignment="1">
      <alignment horizontal="centerContinuous" vertical="center"/>
    </xf>
    <xf numFmtId="3" fontId="34" fillId="4" borderId="4" xfId="141" applyNumberFormat="1" applyFont="1" applyFill="1" applyBorder="1" applyAlignment="1">
      <alignment horizontal="centerContinuous" vertical="center"/>
    </xf>
    <xf numFmtId="3" fontId="34" fillId="4" borderId="5" xfId="141" applyNumberFormat="1" applyFont="1" applyFill="1" applyBorder="1" applyAlignment="1">
      <alignment horizontal="centerContinuous" vertical="center"/>
    </xf>
    <xf numFmtId="1" fontId="34" fillId="4" borderId="9" xfId="141" applyNumberFormat="1" applyFont="1" applyFill="1" applyBorder="1" applyAlignment="1">
      <alignment horizontal="center" vertical="center"/>
    </xf>
    <xf numFmtId="0" fontId="11" fillId="4" borderId="9" xfId="0" applyFont="1" applyFill="1" applyBorder="1" applyAlignment="1">
      <alignment horizontal="center" vertical="center" wrapText="1"/>
    </xf>
    <xf numFmtId="0" fontId="11" fillId="4" borderId="9" xfId="0" applyFont="1" applyFill="1" applyBorder="1" applyAlignment="1">
      <alignment horizontal="center" vertical="center"/>
    </xf>
    <xf numFmtId="0" fontId="20" fillId="4" borderId="0" xfId="0" applyFont="1" applyFill="1"/>
    <xf numFmtId="3" fontId="33" fillId="7" borderId="0" xfId="141" applyNumberFormat="1" applyFont="1" applyFill="1" applyAlignment="1">
      <alignment vertical="center"/>
    </xf>
    <xf numFmtId="3" fontId="33" fillId="7" borderId="0" xfId="141" applyNumberFormat="1" applyFont="1" applyFill="1" applyBorder="1" applyAlignment="1">
      <alignment vertical="center"/>
    </xf>
    <xf numFmtId="3" fontId="28" fillId="4" borderId="0" xfId="141" applyNumberFormat="1" applyFont="1" applyFill="1" applyAlignment="1">
      <alignment vertical="center"/>
    </xf>
    <xf numFmtId="3" fontId="34" fillId="7" borderId="0" xfId="141" applyNumberFormat="1" applyFont="1" applyFill="1" applyBorder="1" applyAlignment="1">
      <alignment vertical="center"/>
    </xf>
    <xf numFmtId="0" fontId="10" fillId="4" borderId="7" xfId="0" applyNumberFormat="1" applyFont="1" applyFill="1" applyBorder="1" applyAlignment="1">
      <alignment horizontal="left" wrapText="1"/>
    </xf>
    <xf numFmtId="3" fontId="10" fillId="4" borderId="0" xfId="0" applyNumberFormat="1" applyFont="1" applyFill="1" applyBorder="1" applyAlignment="1">
      <alignment horizontal="right" wrapText="1"/>
    </xf>
    <xf numFmtId="3" fontId="10" fillId="4" borderId="0" xfId="0" applyNumberFormat="1" applyFont="1" applyFill="1" applyBorder="1" applyAlignment="1">
      <alignment wrapText="1"/>
    </xf>
    <xf numFmtId="3" fontId="10" fillId="4" borderId="0" xfId="0" applyNumberFormat="1" applyFont="1" applyFill="1" applyBorder="1" applyAlignment="1">
      <alignment horizontal="right"/>
    </xf>
    <xf numFmtId="3" fontId="33" fillId="0" borderId="3" xfId="147" applyNumberFormat="1" applyFont="1" applyFill="1" applyBorder="1" applyAlignment="1">
      <alignment horizontal="right" wrapText="1"/>
    </xf>
    <xf numFmtId="0" fontId="31" fillId="0" borderId="0" xfId="0" applyFont="1"/>
    <xf numFmtId="3" fontId="31" fillId="0" borderId="0" xfId="0" applyNumberFormat="1" applyFont="1" applyFill="1" applyBorder="1"/>
    <xf numFmtId="0" fontId="88" fillId="0" borderId="0" xfId="0" applyFont="1"/>
    <xf numFmtId="38" fontId="31" fillId="4" borderId="0" xfId="0" applyNumberFormat="1" applyFont="1" applyFill="1" applyBorder="1"/>
    <xf numFmtId="0" fontId="31" fillId="0" borderId="0" xfId="0" applyFont="1" applyFill="1" applyBorder="1"/>
    <xf numFmtId="0" fontId="89" fillId="0" borderId="0" xfId="0" applyFont="1"/>
    <xf numFmtId="0" fontId="90" fillId="0" borderId="0" xfId="0" applyFont="1"/>
    <xf numFmtId="0" fontId="90" fillId="0" borderId="0" xfId="0" applyFont="1" applyFill="1"/>
    <xf numFmtId="166" fontId="27" fillId="0" borderId="0" xfId="0" applyNumberFormat="1" applyFont="1"/>
    <xf numFmtId="0" fontId="0" fillId="0" borderId="0" xfId="0" applyFont="1"/>
    <xf numFmtId="0" fontId="6" fillId="0" borderId="0" xfId="131"/>
    <xf numFmtId="0" fontId="41" fillId="0" borderId="0" xfId="131" applyFont="1"/>
    <xf numFmtId="0" fontId="9" fillId="0" borderId="0" xfId="134" applyFont="1" applyAlignment="1"/>
    <xf numFmtId="0" fontId="22" fillId="0" borderId="0" xfId="131" applyFont="1"/>
    <xf numFmtId="3" fontId="18" fillId="4" borderId="0" xfId="132" applyNumberFormat="1" applyFont="1" applyFill="1" applyBorder="1"/>
    <xf numFmtId="168" fontId="18" fillId="4" borderId="0" xfId="132" applyNumberFormat="1" applyFont="1" applyFill="1" applyBorder="1"/>
    <xf numFmtId="3" fontId="34" fillId="0" borderId="0" xfId="141" applyNumberFormat="1" applyFont="1" applyFill="1" applyAlignment="1">
      <alignment vertical="center"/>
    </xf>
    <xf numFmtId="0" fontId="48" fillId="0" borderId="0" xfId="0" applyFont="1" applyFill="1" applyAlignment="1">
      <alignment horizontal="center"/>
    </xf>
    <xf numFmtId="0" fontId="48" fillId="0" borderId="0" xfId="129" applyFont="1" applyFill="1" applyAlignment="1" applyProtection="1"/>
    <xf numFmtId="0" fontId="12" fillId="0" borderId="0" xfId="0" applyFont="1"/>
    <xf numFmtId="0" fontId="10" fillId="0" borderId="0" xfId="132" applyFont="1" applyAlignment="1">
      <alignment horizontal="center" wrapText="1"/>
    </xf>
    <xf numFmtId="3" fontId="10" fillId="0" borderId="0" xfId="132" applyNumberFormat="1" applyFont="1"/>
    <xf numFmtId="0" fontId="10" fillId="0" borderId="0" xfId="132" applyFont="1" applyFill="1"/>
    <xf numFmtId="0" fontId="11" fillId="0" borderId="7" xfId="0" applyFont="1" applyBorder="1"/>
    <xf numFmtId="167" fontId="11" fillId="0" borderId="8" xfId="56" applyNumberFormat="1" applyFont="1" applyFill="1" applyBorder="1" applyAlignment="1">
      <alignment horizontal="right"/>
    </xf>
    <xf numFmtId="167" fontId="11" fillId="0" borderId="0" xfId="56" applyNumberFormat="1" applyFont="1" applyFill="1" applyBorder="1" applyAlignment="1">
      <alignment horizontal="right"/>
    </xf>
    <xf numFmtId="170" fontId="11" fillId="0" borderId="8" xfId="0" applyNumberFormat="1" applyFont="1" applyFill="1" applyBorder="1" applyAlignment="1">
      <alignment horizontal="right"/>
    </xf>
    <xf numFmtId="0" fontId="11" fillId="0" borderId="12" xfId="0" applyFont="1" applyBorder="1"/>
    <xf numFmtId="167" fontId="11" fillId="0" borderId="11" xfId="56" applyNumberFormat="1" applyFont="1" applyFill="1" applyBorder="1" applyAlignment="1">
      <alignment horizontal="right"/>
    </xf>
    <xf numFmtId="167" fontId="11" fillId="0" borderId="10" xfId="56" applyNumberFormat="1" applyFont="1" applyFill="1" applyBorder="1" applyAlignment="1">
      <alignment horizontal="right"/>
    </xf>
    <xf numFmtId="170" fontId="11" fillId="0" borderId="11" xfId="0" applyNumberFormat="1" applyFont="1" applyFill="1" applyBorder="1" applyAlignment="1">
      <alignment horizontal="right"/>
    </xf>
    <xf numFmtId="0" fontId="11" fillId="0" borderId="0" xfId="0" applyFont="1" applyBorder="1"/>
    <xf numFmtId="168" fontId="94" fillId="9" borderId="7" xfId="174" applyFont="1" applyBorder="1"/>
    <xf numFmtId="167" fontId="94" fillId="9" borderId="0" xfId="174" applyNumberFormat="1" applyFont="1" applyBorder="1" applyAlignment="1">
      <alignment horizontal="right"/>
    </xf>
    <xf numFmtId="170" fontId="94" fillId="9" borderId="1" xfId="174" applyNumberFormat="1" applyFont="1" applyBorder="1" applyAlignment="1">
      <alignment horizontal="right"/>
    </xf>
    <xf numFmtId="0" fontId="11" fillId="0" borderId="8" xfId="0" applyFont="1" applyBorder="1"/>
    <xf numFmtId="37" fontId="94" fillId="9" borderId="0" xfId="174" applyNumberFormat="1" applyFont="1" applyBorder="1" applyAlignment="1">
      <alignment horizontal="right"/>
    </xf>
    <xf numFmtId="0" fontId="11" fillId="0" borderId="11" xfId="0" applyFont="1" applyBorder="1"/>
    <xf numFmtId="0" fontId="0" fillId="0" borderId="0" xfId="0" applyFont="1" applyBorder="1"/>
    <xf numFmtId="43" fontId="94" fillId="9" borderId="0" xfId="174" applyNumberFormat="1" applyFont="1" applyBorder="1" applyAlignment="1">
      <alignment horizontal="right"/>
    </xf>
    <xf numFmtId="0" fontId="94" fillId="9" borderId="7" xfId="174" applyNumberFormat="1" applyFont="1" applyBorder="1"/>
    <xf numFmtId="0" fontId="11" fillId="0" borderId="9" xfId="0" applyFont="1" applyFill="1" applyBorder="1" applyAlignment="1">
      <alignment horizontal="center" vertical="center" wrapText="1"/>
    </xf>
    <xf numFmtId="0" fontId="94" fillId="9" borderId="3" xfId="174" applyNumberFormat="1" applyFont="1" applyBorder="1" applyAlignment="1">
      <alignment horizontal="centerContinuous"/>
    </xf>
    <xf numFmtId="0" fontId="94" fillId="9" borderId="4" xfId="174" applyNumberFormat="1" applyFont="1" applyBorder="1" applyAlignment="1">
      <alignment horizontal="centerContinuous"/>
    </xf>
    <xf numFmtId="0" fontId="94" fillId="9" borderId="5" xfId="174" applyNumberFormat="1" applyFont="1" applyBorder="1" applyAlignment="1">
      <alignment horizontal="centerContinuous"/>
    </xf>
    <xf numFmtId="0" fontId="33" fillId="0" borderId="6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wrapText="1"/>
    </xf>
    <xf numFmtId="164" fontId="0" fillId="0" borderId="4" xfId="0" applyNumberFormat="1" applyFont="1" applyFill="1" applyBorder="1" applyAlignment="1">
      <alignment horizontal="right" wrapText="1"/>
    </xf>
    <xf numFmtId="164" fontId="0" fillId="0" borderId="5" xfId="0" applyNumberFormat="1" applyFont="1" applyFill="1" applyBorder="1" applyAlignment="1">
      <alignment horizontal="right" wrapText="1"/>
    </xf>
    <xf numFmtId="0" fontId="0" fillId="0" borderId="8" xfId="0" applyFont="1" applyFill="1" applyBorder="1" applyAlignment="1"/>
    <xf numFmtId="164" fontId="0" fillId="0" borderId="0" xfId="0" applyNumberFormat="1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 wrapText="1"/>
    </xf>
    <xf numFmtId="164" fontId="0" fillId="0" borderId="1" xfId="0" applyNumberFormat="1" applyFont="1" applyFill="1" applyBorder="1" applyAlignment="1">
      <alignment horizontal="right" wrapText="1"/>
    </xf>
    <xf numFmtId="0" fontId="94" fillId="9" borderId="8" xfId="174" applyNumberFormat="1" applyFont="1" applyBorder="1" applyAlignment="1">
      <alignment horizontal="left" wrapText="1"/>
    </xf>
    <xf numFmtId="0" fontId="94" fillId="9" borderId="0" xfId="174" applyNumberFormat="1" applyFont="1" applyBorder="1" applyAlignment="1">
      <alignment horizontal="center" wrapText="1"/>
    </xf>
    <xf numFmtId="0" fontId="94" fillId="9" borderId="0" xfId="174" applyNumberFormat="1" applyFont="1" applyBorder="1"/>
    <xf numFmtId="0" fontId="94" fillId="9" borderId="1" xfId="174" applyNumberFormat="1" applyFont="1" applyBorder="1"/>
    <xf numFmtId="0" fontId="0" fillId="0" borderId="8" xfId="0" applyFont="1" applyFill="1" applyBorder="1" applyAlignment="1">
      <alignment horizontal="left" wrapText="1"/>
    </xf>
    <xf numFmtId="2" fontId="0" fillId="0" borderId="0" xfId="0" applyNumberFormat="1" applyFont="1" applyFill="1" applyBorder="1" applyAlignment="1">
      <alignment horizontal="right" wrapText="1"/>
    </xf>
    <xf numFmtId="0" fontId="0" fillId="0" borderId="11" xfId="0" applyFont="1" applyFill="1" applyBorder="1" applyAlignment="1"/>
    <xf numFmtId="0" fontId="0" fillId="0" borderId="0" xfId="0" applyFont="1" applyFill="1" applyBorder="1" applyAlignment="1"/>
    <xf numFmtId="38" fontId="0" fillId="0" borderId="0" xfId="0" applyNumberFormat="1" applyFont="1" applyFill="1" applyBorder="1" applyAlignment="1">
      <alignment horizontal="right" wrapText="1"/>
    </xf>
    <xf numFmtId="0" fontId="0" fillId="0" borderId="0" xfId="0" applyFont="1" applyFill="1" applyBorder="1"/>
    <xf numFmtId="38" fontId="28" fillId="0" borderId="0" xfId="0" applyNumberFormat="1" applyFont="1" applyFill="1" applyBorder="1" applyAlignment="1">
      <alignment horizontal="right" wrapText="1"/>
    </xf>
    <xf numFmtId="169" fontId="0" fillId="0" borderId="0" xfId="0" applyNumberFormat="1" applyFont="1" applyFill="1" applyBorder="1" applyAlignment="1">
      <alignment horizontal="right" wrapText="1"/>
    </xf>
    <xf numFmtId="172" fontId="25" fillId="0" borderId="0" xfId="0" applyNumberFormat="1" applyFont="1" applyFill="1" applyBorder="1"/>
    <xf numFmtId="0" fontId="25" fillId="0" borderId="0" xfId="0" applyFont="1" applyFill="1" applyBorder="1"/>
    <xf numFmtId="0" fontId="28" fillId="0" borderId="0" xfId="0" applyFont="1" applyFill="1" applyBorder="1"/>
    <xf numFmtId="38" fontId="25" fillId="0" borderId="0" xfId="0" applyNumberFormat="1" applyFont="1" applyFill="1" applyBorder="1"/>
    <xf numFmtId="0" fontId="11" fillId="0" borderId="9" xfId="0" applyFont="1" applyFill="1" applyBorder="1" applyAlignment="1">
      <alignment horizontal="center" wrapText="1"/>
    </xf>
    <xf numFmtId="0" fontId="94" fillId="9" borderId="3" xfId="174" applyNumberFormat="1" applyFont="1" applyBorder="1" applyAlignment="1">
      <alignment horizontal="centerContinuous" vertical="center"/>
    </xf>
    <xf numFmtId="0" fontId="94" fillId="9" borderId="4" xfId="174" applyNumberFormat="1" applyFont="1" applyBorder="1" applyAlignment="1">
      <alignment horizontal="centerContinuous" vertical="center"/>
    </xf>
    <xf numFmtId="0" fontId="94" fillId="9" borderId="5" xfId="174" applyNumberFormat="1" applyFont="1" applyBorder="1" applyAlignment="1">
      <alignment horizontal="centerContinuous" vertical="center"/>
    </xf>
    <xf numFmtId="0" fontId="33" fillId="0" borderId="0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left"/>
    </xf>
    <xf numFmtId="38" fontId="0" fillId="0" borderId="3" xfId="0" applyNumberFormat="1" applyFont="1" applyFill="1" applyBorder="1" applyAlignment="1">
      <alignment horizontal="right" wrapText="1"/>
    </xf>
    <xf numFmtId="38" fontId="0" fillId="0" borderId="4" xfId="0" applyNumberFormat="1" applyFont="1" applyFill="1" applyBorder="1" applyAlignment="1">
      <alignment horizontal="right" wrapText="1"/>
    </xf>
    <xf numFmtId="0" fontId="0" fillId="0" borderId="5" xfId="0" applyFont="1" applyFill="1" applyBorder="1" applyAlignment="1">
      <alignment horizontal="right" wrapText="1"/>
    </xf>
    <xf numFmtId="0" fontId="94" fillId="9" borderId="0" xfId="174" applyNumberFormat="1" applyFont="1" applyBorder="1" applyAlignment="1"/>
    <xf numFmtId="0" fontId="94" fillId="9" borderId="1" xfId="174" applyNumberFormat="1" applyFont="1" applyBorder="1" applyAlignment="1"/>
    <xf numFmtId="0" fontId="0" fillId="0" borderId="0" xfId="0" applyFont="1" applyFill="1" applyBorder="1" applyAlignment="1">
      <alignment horizontal="left" wrapText="1"/>
    </xf>
    <xf numFmtId="164" fontId="0" fillId="0" borderId="0" xfId="0" applyNumberFormat="1" applyFont="1" applyFill="1" applyAlignment="1">
      <alignment vertical="center"/>
    </xf>
    <xf numFmtId="2" fontId="0" fillId="0" borderId="0" xfId="0" applyNumberFormat="1" applyFont="1" applyFill="1" applyBorder="1" applyAlignment="1">
      <alignment wrapText="1"/>
    </xf>
    <xf numFmtId="0" fontId="0" fillId="0" borderId="1" xfId="0" applyFont="1" applyFill="1" applyBorder="1" applyAlignment="1">
      <alignment horizontal="right" wrapText="1"/>
    </xf>
    <xf numFmtId="2" fontId="0" fillId="0" borderId="1" xfId="0" applyNumberFormat="1" applyFont="1" applyFill="1" applyBorder="1" applyAlignment="1">
      <alignment horizontal="right" wrapText="1"/>
    </xf>
    <xf numFmtId="0" fontId="94" fillId="9" borderId="7" xfId="174" applyNumberFormat="1" applyFont="1" applyBorder="1" applyAlignment="1">
      <alignment horizontal="left" wrapText="1"/>
    </xf>
    <xf numFmtId="0" fontId="0" fillId="0" borderId="7" xfId="0" applyFont="1" applyFill="1" applyBorder="1" applyAlignment="1">
      <alignment horizontal="left"/>
    </xf>
    <xf numFmtId="164" fontId="0" fillId="0" borderId="7" xfId="0" applyNumberFormat="1" applyFont="1" applyFill="1" applyBorder="1" applyAlignment="1">
      <alignment horizontal="right" wrapText="1"/>
    </xf>
    <xf numFmtId="0" fontId="0" fillId="0" borderId="7" xfId="0" applyFont="1" applyFill="1" applyBorder="1" applyAlignment="1"/>
    <xf numFmtId="0" fontId="0" fillId="0" borderId="12" xfId="0" applyFont="1" applyFill="1" applyBorder="1" applyAlignment="1"/>
    <xf numFmtId="164" fontId="0" fillId="0" borderId="12" xfId="0" applyNumberFormat="1" applyFon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 wrapText="1"/>
    </xf>
    <xf numFmtId="164" fontId="0" fillId="0" borderId="10" xfId="0" applyNumberFormat="1" applyFont="1" applyFill="1" applyBorder="1" applyAlignment="1">
      <alignment horizontal="right" wrapText="1"/>
    </xf>
    <xf numFmtId="164" fontId="0" fillId="0" borderId="6" xfId="0" applyNumberFormat="1" applyFont="1" applyFill="1" applyBorder="1" applyAlignment="1">
      <alignment horizontal="right" wrapText="1"/>
    </xf>
    <xf numFmtId="164" fontId="28" fillId="0" borderId="0" xfId="0" applyNumberFormat="1" applyFont="1" applyFill="1" applyBorder="1" applyAlignment="1">
      <alignment horizontal="right" wrapText="1"/>
    </xf>
    <xf numFmtId="0" fontId="48" fillId="0" borderId="0" xfId="0" applyFont="1" applyBorder="1" applyAlignment="1">
      <alignment horizontal="centerContinuous"/>
    </xf>
    <xf numFmtId="0" fontId="73" fillId="0" borderId="0" xfId="0" applyFont="1" applyBorder="1" applyAlignment="1">
      <alignment horizontal="left"/>
    </xf>
    <xf numFmtId="0" fontId="32" fillId="0" borderId="0" xfId="0" applyFont="1" applyAlignment="1">
      <alignment horizontal="center"/>
    </xf>
    <xf numFmtId="0" fontId="96" fillId="0" borderId="0" xfId="0" applyFont="1" applyAlignment="1">
      <alignment horizontal="left"/>
    </xf>
    <xf numFmtId="0" fontId="93" fillId="0" borderId="0" xfId="0" applyFont="1"/>
    <xf numFmtId="0" fontId="0" fillId="0" borderId="0" xfId="0" applyFont="1" applyAlignment="1"/>
    <xf numFmtId="0" fontId="0" fillId="0" borderId="0" xfId="0" applyFont="1" applyBorder="1" applyAlignment="1"/>
    <xf numFmtId="0" fontId="0" fillId="0" borderId="10" xfId="0" applyFont="1" applyBorder="1" applyAlignment="1"/>
    <xf numFmtId="0" fontId="40" fillId="0" borderId="0" xfId="0" applyFont="1" applyBorder="1"/>
    <xf numFmtId="0" fontId="40" fillId="0" borderId="0" xfId="0" applyFont="1" applyFill="1"/>
    <xf numFmtId="0" fontId="0" fillId="0" borderId="0" xfId="0" applyFont="1" applyFill="1"/>
    <xf numFmtId="0" fontId="32" fillId="0" borderId="0" xfId="163" applyFill="1" applyAlignment="1">
      <alignment horizontal="center"/>
    </xf>
    <xf numFmtId="0" fontId="11" fillId="0" borderId="0" xfId="0" applyFont="1" applyFill="1"/>
    <xf numFmtId="3" fontId="0" fillId="0" borderId="0" xfId="0" applyNumberFormat="1" applyFont="1" applyFill="1"/>
    <xf numFmtId="0" fontId="94" fillId="9" borderId="9" xfId="174" applyNumberFormat="1" applyFont="1" applyBorder="1" applyAlignment="1">
      <alignment horizontal="center"/>
    </xf>
    <xf numFmtId="0" fontId="0" fillId="0" borderId="11" xfId="0" applyFont="1" applyFill="1" applyBorder="1"/>
    <xf numFmtId="0" fontId="0" fillId="0" borderId="10" xfId="0" applyFont="1" applyFill="1" applyBorder="1" applyAlignment="1">
      <alignment horizontal="center" vertical="center"/>
    </xf>
    <xf numFmtId="0" fontId="0" fillId="0" borderId="8" xfId="0" applyNumberFormat="1" applyFont="1" applyFill="1" applyBorder="1" applyAlignment="1"/>
    <xf numFmtId="3" fontId="0" fillId="0" borderId="3" xfId="0" applyNumberFormat="1" applyFont="1" applyFill="1" applyBorder="1"/>
    <xf numFmtId="3" fontId="0" fillId="0" borderId="4" xfId="0" applyNumberFormat="1" applyFont="1" applyFill="1" applyBorder="1"/>
    <xf numFmtId="164" fontId="0" fillId="0" borderId="5" xfId="152" applyNumberFormat="1" applyFont="1" applyFill="1" applyBorder="1"/>
    <xf numFmtId="164" fontId="0" fillId="0" borderId="4" xfId="152" applyNumberFormat="1" applyFont="1" applyFill="1" applyBorder="1"/>
    <xf numFmtId="164" fontId="33" fillId="0" borderId="5" xfId="143" applyNumberFormat="1" applyFont="1" applyFill="1" applyBorder="1"/>
    <xf numFmtId="3" fontId="0" fillId="0" borderId="7" xfId="0" applyNumberFormat="1" applyFont="1" applyFill="1" applyBorder="1"/>
    <xf numFmtId="3" fontId="0" fillId="0" borderId="0" xfId="0" applyNumberFormat="1" applyFont="1" applyFill="1" applyBorder="1"/>
    <xf numFmtId="164" fontId="0" fillId="0" borderId="1" xfId="152" applyNumberFormat="1" applyFont="1" applyFill="1" applyBorder="1"/>
    <xf numFmtId="164" fontId="0" fillId="0" borderId="0" xfId="152" applyNumberFormat="1" applyFont="1" applyFill="1" applyBorder="1"/>
    <xf numFmtId="164" fontId="33" fillId="0" borderId="1" xfId="143" applyNumberFormat="1" applyFont="1" applyFill="1" applyBorder="1"/>
    <xf numFmtId="3" fontId="0" fillId="0" borderId="12" xfId="0" applyNumberFormat="1" applyFont="1" applyFill="1" applyBorder="1"/>
    <xf numFmtId="3" fontId="0" fillId="0" borderId="10" xfId="0" applyNumberFormat="1" applyFont="1" applyFill="1" applyBorder="1"/>
    <xf numFmtId="164" fontId="0" fillId="0" borderId="6" xfId="152" applyNumberFormat="1" applyFont="1" applyFill="1" applyBorder="1"/>
    <xf numFmtId="164" fontId="0" fillId="0" borderId="10" xfId="152" applyNumberFormat="1" applyFont="1" applyFill="1" applyBorder="1"/>
    <xf numFmtId="164" fontId="33" fillId="0" borderId="6" xfId="143" applyNumberFormat="1" applyFont="1" applyFill="1" applyBorder="1"/>
    <xf numFmtId="3" fontId="33" fillId="0" borderId="0" xfId="0" applyNumberFormat="1" applyFont="1" applyFill="1" applyBorder="1"/>
    <xf numFmtId="0" fontId="94" fillId="9" borderId="4" xfId="174" applyNumberFormat="1" applyFont="1" applyBorder="1" applyAlignment="1">
      <alignment horizontal="center"/>
    </xf>
    <xf numFmtId="0" fontId="94" fillId="9" borderId="5" xfId="174" applyNumberFormat="1" applyFont="1" applyBorder="1" applyAlignment="1">
      <alignment horizontal="center"/>
    </xf>
    <xf numFmtId="0" fontId="48" fillId="0" borderId="0" xfId="0" applyFont="1" applyFill="1"/>
    <xf numFmtId="0" fontId="93" fillId="0" borderId="0" xfId="0" applyFont="1" applyFill="1"/>
    <xf numFmtId="0" fontId="25" fillId="0" borderId="0" xfId="0" applyFont="1" applyFill="1"/>
    <xf numFmtId="38" fontId="0" fillId="0" borderId="0" xfId="0" applyNumberFormat="1" applyFont="1" applyFill="1"/>
    <xf numFmtId="0" fontId="0" fillId="0" borderId="0" xfId="0" applyFont="1" applyFill="1" applyAlignment="1">
      <alignment horizontal="centerContinuous"/>
    </xf>
    <xf numFmtId="0" fontId="0" fillId="0" borderId="0" xfId="0" applyFont="1" applyFill="1" applyBorder="1" applyAlignment="1">
      <alignment horizontal="centerContinuous"/>
    </xf>
    <xf numFmtId="3" fontId="94" fillId="9" borderId="4" xfId="174" applyNumberFormat="1" applyFont="1" applyBorder="1" applyAlignment="1">
      <alignment horizontal="centerContinuous"/>
    </xf>
    <xf numFmtId="3" fontId="94" fillId="9" borderId="5" xfId="174" applyNumberFormat="1" applyFont="1" applyBorder="1" applyAlignment="1">
      <alignment horizontal="centerContinuous"/>
    </xf>
    <xf numFmtId="0" fontId="0" fillId="0" borderId="8" xfId="0" applyFont="1" applyFill="1" applyBorder="1" applyAlignment="1">
      <alignment horizontal="left" indent="2"/>
    </xf>
    <xf numFmtId="164" fontId="0" fillId="0" borderId="0" xfId="143" applyNumberFormat="1" applyFont="1" applyFill="1" applyBorder="1"/>
    <xf numFmtId="164" fontId="0" fillId="0" borderId="1" xfId="143" applyNumberFormat="1" applyFont="1" applyFill="1" applyBorder="1"/>
    <xf numFmtId="0" fontId="94" fillId="9" borderId="11" xfId="174" applyNumberFormat="1" applyFont="1" applyBorder="1" applyAlignment="1">
      <alignment horizontal="left"/>
    </xf>
    <xf numFmtId="3" fontId="94" fillId="9" borderId="10" xfId="174" applyNumberFormat="1" applyFont="1" applyBorder="1"/>
    <xf numFmtId="164" fontId="94" fillId="9" borderId="6" xfId="174" applyNumberFormat="1" applyFont="1" applyBorder="1"/>
    <xf numFmtId="164" fontId="94" fillId="9" borderId="10" xfId="174" applyNumberFormat="1" applyFont="1" applyBorder="1"/>
    <xf numFmtId="9" fontId="97" fillId="0" borderId="0" xfId="143" applyFont="1" applyFill="1"/>
    <xf numFmtId="0" fontId="98" fillId="0" borderId="0" xfId="0" applyFont="1"/>
    <xf numFmtId="0" fontId="32" fillId="0" borderId="0" xfId="163" applyAlignment="1"/>
    <xf numFmtId="0" fontId="94" fillId="9" borderId="5" xfId="174" quotePrefix="1" applyNumberFormat="1" applyFont="1" applyBorder="1" applyAlignment="1">
      <alignment horizontal="centerContinuous"/>
    </xf>
    <xf numFmtId="164" fontId="0" fillId="0" borderId="5" xfId="147" applyNumberFormat="1" applyFont="1" applyFill="1" applyBorder="1"/>
    <xf numFmtId="164" fontId="0" fillId="0" borderId="1" xfId="147" applyNumberFormat="1" applyFont="1" applyFill="1" applyBorder="1"/>
    <xf numFmtId="0" fontId="0" fillId="0" borderId="11" xfId="0" applyFont="1" applyFill="1" applyBorder="1" applyAlignment="1">
      <alignment horizontal="left"/>
    </xf>
    <xf numFmtId="164" fontId="0" fillId="0" borderId="6" xfId="147" applyNumberFormat="1" applyFont="1" applyFill="1" applyBorder="1"/>
    <xf numFmtId="0" fontId="0" fillId="0" borderId="0" xfId="0" applyFont="1" applyFill="1" applyBorder="1" applyAlignment="1">
      <alignment horizontal="left"/>
    </xf>
    <xf numFmtId="3" fontId="0" fillId="0" borderId="0" xfId="0" applyNumberFormat="1" applyFont="1" applyFill="1" applyBorder="1" applyAlignment="1">
      <alignment horizontal="left"/>
    </xf>
    <xf numFmtId="0" fontId="32" fillId="0" borderId="0" xfId="163" applyFill="1" applyBorder="1" applyAlignment="1">
      <alignment horizontal="center"/>
    </xf>
    <xf numFmtId="0" fontId="94" fillId="9" borderId="4" xfId="174" quotePrefix="1" applyNumberFormat="1" applyFont="1" applyBorder="1" applyAlignment="1">
      <alignment horizontal="centerContinuous"/>
    </xf>
    <xf numFmtId="0" fontId="0" fillId="0" borderId="12" xfId="0" applyFont="1" applyFill="1" applyBorder="1" applyAlignment="1">
      <alignment horizontal="center" vertical="center"/>
    </xf>
    <xf numFmtId="164" fontId="33" fillId="0" borderId="1" xfId="152" applyNumberFormat="1" applyFont="1" applyFill="1" applyBorder="1"/>
    <xf numFmtId="0" fontId="78" fillId="0" borderId="0" xfId="0" applyFont="1" applyFill="1"/>
    <xf numFmtId="0" fontId="31" fillId="0" borderId="0" xfId="0" applyFont="1" applyFill="1"/>
    <xf numFmtId="0" fontId="11" fillId="0" borderId="0" xfId="0" applyFont="1" applyBorder="1" applyAlignment="1">
      <alignment horizontal="center"/>
    </xf>
    <xf numFmtId="175" fontId="33" fillId="0" borderId="0" xfId="0" applyNumberFormat="1" applyFont="1" applyFill="1" applyBorder="1" applyAlignment="1"/>
    <xf numFmtId="183" fontId="33" fillId="0" borderId="1" xfId="0" applyNumberFormat="1" applyFont="1" applyFill="1" applyBorder="1" applyAlignment="1"/>
    <xf numFmtId="175" fontId="33" fillId="0" borderId="7" xfId="0" applyNumberFormat="1" applyFont="1" applyFill="1" applyBorder="1" applyAlignment="1"/>
    <xf numFmtId="183" fontId="33" fillId="0" borderId="1" xfId="0" applyNumberFormat="1" applyFont="1" applyFill="1" applyBorder="1" applyAlignment="1" applyProtection="1"/>
    <xf numFmtId="183" fontId="33" fillId="0" borderId="6" xfId="0" applyNumberFormat="1" applyFont="1" applyFill="1" applyBorder="1" applyAlignment="1" applyProtection="1"/>
    <xf numFmtId="0" fontId="0" fillId="0" borderId="0" xfId="0" applyFont="1" applyFill="1" applyBorder="1" applyAlignment="1" applyProtection="1">
      <alignment horizontal="center"/>
    </xf>
    <xf numFmtId="0" fontId="0" fillId="0" borderId="0" xfId="0" applyFont="1" applyFill="1" applyAlignment="1"/>
    <xf numFmtId="185" fontId="0" fillId="0" borderId="0" xfId="143" applyNumberFormat="1" applyFont="1" applyFill="1" applyAlignment="1"/>
    <xf numFmtId="3" fontId="31" fillId="0" borderId="0" xfId="0" applyNumberFormat="1" applyFont="1" applyFill="1" applyAlignment="1"/>
    <xf numFmtId="0" fontId="31" fillId="0" borderId="0" xfId="0" applyFont="1" applyFill="1" applyAlignment="1"/>
    <xf numFmtId="9" fontId="0" fillId="0" borderId="0" xfId="143" applyNumberFormat="1" applyFont="1" applyFill="1" applyAlignment="1"/>
    <xf numFmtId="10" fontId="0" fillId="0" borderId="0" xfId="143" applyNumberFormat="1" applyFont="1" applyFill="1" applyAlignment="1"/>
    <xf numFmtId="175" fontId="0" fillId="0" borderId="0" xfId="0" applyNumberFormat="1" applyFont="1" applyFill="1" applyAlignment="1"/>
    <xf numFmtId="165" fontId="48" fillId="0" borderId="0" xfId="55" applyNumberFormat="1" applyFont="1" applyFill="1" applyAlignment="1">
      <alignment horizontal="centerContinuous"/>
    </xf>
    <xf numFmtId="1" fontId="99" fillId="0" borderId="0" xfId="141" applyNumberFormat="1" applyFont="1" applyFill="1" applyAlignment="1">
      <alignment horizontal="center" vertical="center"/>
    </xf>
    <xf numFmtId="1" fontId="33" fillId="0" borderId="0" xfId="141" applyNumberFormat="1" applyFont="1" applyFill="1" applyAlignment="1">
      <alignment horizontal="center" vertical="center"/>
    </xf>
    <xf numFmtId="3" fontId="33" fillId="0" borderId="0" xfId="141" applyNumberFormat="1" applyFont="1" applyFill="1" applyAlignment="1">
      <alignment vertical="center"/>
    </xf>
    <xf numFmtId="1" fontId="11" fillId="4" borderId="14" xfId="141" applyNumberFormat="1" applyFont="1" applyFill="1" applyBorder="1" applyAlignment="1">
      <alignment horizontal="center" vertical="center"/>
    </xf>
    <xf numFmtId="0" fontId="11" fillId="4" borderId="14" xfId="0" applyFont="1" applyFill="1" applyBorder="1" applyAlignment="1">
      <alignment horizontal="center" wrapText="1"/>
    </xf>
    <xf numFmtId="0" fontId="11" fillId="4" borderId="14" xfId="0" applyFont="1" applyFill="1" applyBorder="1" applyAlignment="1">
      <alignment horizontal="center" vertical="center" wrapText="1"/>
    </xf>
    <xf numFmtId="3" fontId="34" fillId="4" borderId="16" xfId="141" applyNumberFormat="1" applyFont="1" applyFill="1" applyBorder="1" applyAlignment="1">
      <alignment horizontal="centerContinuous" vertical="center"/>
    </xf>
    <xf numFmtId="3" fontId="34" fillId="4" borderId="13" xfId="141" applyNumberFormat="1" applyFont="1" applyFill="1" applyBorder="1" applyAlignment="1">
      <alignment horizontal="centerContinuous" vertical="center"/>
    </xf>
    <xf numFmtId="3" fontId="34" fillId="4" borderId="15" xfId="141" applyNumberFormat="1" applyFont="1" applyFill="1" applyBorder="1" applyAlignment="1">
      <alignment horizontal="centerContinuous" vertical="center"/>
    </xf>
    <xf numFmtId="3" fontId="34" fillId="4" borderId="14" xfId="141" applyNumberFormat="1" applyFont="1" applyFill="1" applyBorder="1" applyAlignment="1">
      <alignment horizontal="centerContinuous" vertical="center"/>
    </xf>
    <xf numFmtId="0" fontId="11" fillId="4" borderId="14" xfId="0" applyFont="1" applyFill="1" applyBorder="1" applyAlignment="1">
      <alignment horizontal="center" vertical="center"/>
    </xf>
    <xf numFmtId="1" fontId="33" fillId="0" borderId="9" xfId="141" applyNumberFormat="1" applyFont="1" applyFill="1" applyBorder="1" applyAlignment="1">
      <alignment horizontal="center" vertical="center"/>
    </xf>
    <xf numFmtId="1" fontId="33" fillId="0" borderId="8" xfId="141" applyNumberFormat="1" applyFont="1" applyFill="1" applyBorder="1" applyAlignment="1">
      <alignment horizontal="center" vertical="center"/>
    </xf>
    <xf numFmtId="1" fontId="94" fillId="9" borderId="8" xfId="174" applyNumberFormat="1" applyFont="1" applyBorder="1" applyAlignment="1">
      <alignment horizontal="center" vertical="center"/>
    </xf>
    <xf numFmtId="3" fontId="94" fillId="9" borderId="1" xfId="174" applyNumberFormat="1" applyFont="1" applyBorder="1" applyAlignment="1">
      <alignment vertical="center"/>
    </xf>
    <xf numFmtId="3" fontId="94" fillId="9" borderId="8" xfId="174" applyNumberFormat="1" applyFont="1" applyBorder="1" applyAlignment="1">
      <alignment vertical="center"/>
    </xf>
    <xf numFmtId="3" fontId="94" fillId="9" borderId="7" xfId="174" applyNumberFormat="1" applyFont="1" applyBorder="1" applyAlignment="1">
      <alignment vertical="center"/>
    </xf>
    <xf numFmtId="3" fontId="94" fillId="9" borderId="0" xfId="174" applyNumberFormat="1" applyFont="1" applyBorder="1" applyAlignment="1">
      <alignment vertical="center"/>
    </xf>
    <xf numFmtId="1" fontId="0" fillId="0" borderId="8" xfId="141" applyNumberFormat="1" applyFont="1" applyFill="1" applyBorder="1" applyAlignment="1">
      <alignment horizontal="center" vertical="center"/>
    </xf>
    <xf numFmtId="1" fontId="94" fillId="9" borderId="7" xfId="174" applyNumberFormat="1" applyFont="1" applyBorder="1" applyAlignment="1">
      <alignment horizontal="center" vertical="center"/>
    </xf>
    <xf numFmtId="3" fontId="10" fillId="0" borderId="1" xfId="141" applyNumberFormat="1" applyFont="1" applyFill="1" applyBorder="1" applyAlignment="1">
      <alignment vertical="center"/>
    </xf>
    <xf numFmtId="3" fontId="10" fillId="0" borderId="8" xfId="141" applyNumberFormat="1" applyFont="1" applyFill="1" applyBorder="1" applyAlignment="1">
      <alignment vertical="center"/>
    </xf>
    <xf numFmtId="3" fontId="10" fillId="0" borderId="7" xfId="141" applyNumberFormat="1" applyFont="1" applyFill="1" applyBorder="1" applyAlignment="1">
      <alignment vertical="center"/>
    </xf>
    <xf numFmtId="3" fontId="10" fillId="0" borderId="0" xfId="141" applyNumberFormat="1" applyFont="1" applyFill="1" applyBorder="1" applyAlignment="1">
      <alignment vertical="center"/>
    </xf>
    <xf numFmtId="3" fontId="10" fillId="0" borderId="1" xfId="70" applyNumberFormat="1" applyFont="1" applyFill="1" applyBorder="1"/>
    <xf numFmtId="3" fontId="10" fillId="0" borderId="15" xfId="141" applyNumberFormat="1" applyFont="1" applyFill="1" applyBorder="1" applyAlignment="1">
      <alignment vertical="center"/>
    </xf>
    <xf numFmtId="3" fontId="10" fillId="0" borderId="14" xfId="141" applyNumberFormat="1" applyFont="1" applyFill="1" applyBorder="1" applyAlignment="1">
      <alignment vertical="center"/>
    </xf>
    <xf numFmtId="3" fontId="10" fillId="0" borderId="16" xfId="141" applyNumberFormat="1" applyFont="1" applyFill="1" applyBorder="1" applyAlignment="1">
      <alignment vertical="center"/>
    </xf>
    <xf numFmtId="3" fontId="10" fillId="0" borderId="13" xfId="141" applyNumberFormat="1" applyFont="1" applyFill="1" applyBorder="1" applyAlignment="1">
      <alignment vertical="center"/>
    </xf>
    <xf numFmtId="3" fontId="10" fillId="0" borderId="16" xfId="70" applyNumberFormat="1" applyFont="1" applyFill="1" applyBorder="1" applyAlignment="1">
      <alignment horizontal="right"/>
    </xf>
    <xf numFmtId="3" fontId="10" fillId="0" borderId="13" xfId="70" applyNumberFormat="1" applyFont="1" applyFill="1" applyBorder="1" applyAlignment="1">
      <alignment horizontal="right"/>
    </xf>
    <xf numFmtId="3" fontId="10" fillId="0" borderId="3" xfId="141" applyNumberFormat="1" applyFont="1" applyFill="1" applyBorder="1" applyAlignment="1">
      <alignment vertical="center"/>
    </xf>
    <xf numFmtId="3" fontId="10" fillId="0" borderId="4" xfId="141" applyNumberFormat="1" applyFont="1" applyFill="1" applyBorder="1" applyAlignment="1">
      <alignment vertical="center"/>
    </xf>
    <xf numFmtId="3" fontId="10" fillId="0" borderId="5" xfId="141" applyNumberFormat="1" applyFont="1" applyFill="1" applyBorder="1" applyAlignment="1">
      <alignment vertical="center"/>
    </xf>
    <xf numFmtId="3" fontId="10" fillId="0" borderId="9" xfId="141" applyNumberFormat="1" applyFont="1" applyFill="1" applyBorder="1" applyAlignment="1">
      <alignment vertical="center"/>
    </xf>
    <xf numFmtId="1" fontId="10" fillId="0" borderId="8" xfId="141" applyNumberFormat="1" applyFont="1" applyFill="1" applyBorder="1" applyAlignment="1">
      <alignment horizontal="center" vertical="center"/>
    </xf>
    <xf numFmtId="165" fontId="10" fillId="0" borderId="9" xfId="55" applyNumberFormat="1" applyFont="1" applyFill="1" applyBorder="1" applyAlignment="1">
      <alignment horizontal="center"/>
    </xf>
    <xf numFmtId="165" fontId="10" fillId="0" borderId="9" xfId="70" applyNumberFormat="1" applyFont="1" applyFill="1" applyBorder="1" applyAlignment="1">
      <alignment horizontal="center"/>
    </xf>
    <xf numFmtId="165" fontId="10" fillId="0" borderId="14" xfId="55" applyNumberFormat="1" applyFont="1" applyFill="1" applyBorder="1" applyAlignment="1">
      <alignment horizontal="center"/>
    </xf>
    <xf numFmtId="165" fontId="10" fillId="0" borderId="14" xfId="70" applyNumberFormat="1" applyFont="1" applyFill="1" applyBorder="1" applyAlignment="1">
      <alignment horizontal="center"/>
    </xf>
    <xf numFmtId="3" fontId="47" fillId="0" borderId="0" xfId="141" applyNumberFormat="1" applyFont="1" applyFill="1" applyAlignment="1">
      <alignment vertical="center"/>
    </xf>
    <xf numFmtId="0" fontId="100" fillId="0" borderId="0" xfId="0" applyFont="1" applyFill="1"/>
    <xf numFmtId="3" fontId="99" fillId="0" borderId="0" xfId="141" applyNumberFormat="1" applyFont="1" applyFill="1" applyAlignment="1">
      <alignment vertical="center"/>
    </xf>
    <xf numFmtId="164" fontId="0" fillId="0" borderId="8" xfId="156" applyNumberFormat="1" applyFont="1" applyFill="1" applyBorder="1" applyAlignment="1">
      <alignment vertical="center"/>
    </xf>
    <xf numFmtId="164" fontId="0" fillId="0" borderId="7" xfId="156" applyNumberFormat="1" applyFont="1" applyFill="1" applyBorder="1" applyAlignment="1">
      <alignment vertical="center"/>
    </xf>
    <xf numFmtId="164" fontId="0" fillId="0" borderId="0" xfId="156" applyNumberFormat="1" applyFont="1" applyFill="1" applyBorder="1" applyAlignment="1">
      <alignment vertical="center"/>
    </xf>
    <xf numFmtId="164" fontId="0" fillId="0" borderId="1" xfId="156" applyNumberFormat="1" applyFont="1" applyFill="1" applyBorder="1" applyAlignment="1">
      <alignment vertical="center"/>
    </xf>
    <xf numFmtId="164" fontId="33" fillId="0" borderId="8" xfId="156" applyNumberFormat="1" applyFont="1" applyFill="1" applyBorder="1" applyAlignment="1">
      <alignment horizontal="center" vertical="center"/>
    </xf>
    <xf numFmtId="164" fontId="0" fillId="0" borderId="11" xfId="156" applyNumberFormat="1" applyFont="1" applyFill="1" applyBorder="1" applyAlignment="1">
      <alignment vertical="center"/>
    </xf>
    <xf numFmtId="164" fontId="0" fillId="0" borderId="12" xfId="156" applyNumberFormat="1" applyFont="1" applyFill="1" applyBorder="1" applyAlignment="1">
      <alignment vertical="center"/>
    </xf>
    <xf numFmtId="164" fontId="0" fillId="0" borderId="10" xfId="156" applyNumberFormat="1" applyFont="1" applyFill="1" applyBorder="1" applyAlignment="1">
      <alignment vertical="center"/>
    </xf>
    <xf numFmtId="164" fontId="0" fillId="0" borderId="6" xfId="156" applyNumberFormat="1" applyFont="1" applyFill="1" applyBorder="1" applyAlignment="1">
      <alignment vertical="center"/>
    </xf>
    <xf numFmtId="164" fontId="33" fillId="0" borderId="9" xfId="156" applyNumberFormat="1" applyFont="1" applyFill="1" applyBorder="1" applyAlignment="1">
      <alignment horizontal="center" vertical="center"/>
    </xf>
    <xf numFmtId="164" fontId="94" fillId="9" borderId="1" xfId="174" applyNumberFormat="1" applyFont="1" applyBorder="1" applyAlignment="1">
      <alignment vertical="center"/>
    </xf>
    <xf numFmtId="164" fontId="94" fillId="9" borderId="8" xfId="174" applyNumberFormat="1" applyFont="1" applyBorder="1" applyAlignment="1">
      <alignment vertical="center"/>
    </xf>
    <xf numFmtId="164" fontId="94" fillId="9" borderId="7" xfId="174" applyNumberFormat="1" applyFont="1" applyBorder="1" applyAlignment="1">
      <alignment vertical="center"/>
    </xf>
    <xf numFmtId="164" fontId="94" fillId="9" borderId="0" xfId="174" applyNumberFormat="1" applyFont="1" applyBorder="1" applyAlignment="1">
      <alignment vertical="center"/>
    </xf>
    <xf numFmtId="164" fontId="94" fillId="9" borderId="8" xfId="174" applyNumberFormat="1" applyFont="1" applyBorder="1" applyAlignment="1">
      <alignment horizontal="center" vertical="center"/>
    </xf>
    <xf numFmtId="164" fontId="0" fillId="0" borderId="8" xfId="156" applyNumberFormat="1" applyFont="1" applyFill="1" applyBorder="1" applyAlignment="1">
      <alignment horizontal="center" vertical="center"/>
    </xf>
    <xf numFmtId="165" fontId="0" fillId="0" borderId="9" xfId="73" applyNumberFormat="1" applyFont="1" applyFill="1" applyBorder="1" applyAlignment="1">
      <alignment horizontal="center"/>
    </xf>
    <xf numFmtId="164" fontId="0" fillId="0" borderId="9" xfId="156" applyNumberFormat="1" applyFont="1" applyFill="1" applyBorder="1" applyAlignment="1">
      <alignment horizontal="center"/>
    </xf>
    <xf numFmtId="164" fontId="0" fillId="0" borderId="3" xfId="156" applyNumberFormat="1" applyFont="1" applyFill="1" applyBorder="1" applyAlignment="1">
      <alignment vertical="center"/>
    </xf>
    <xf numFmtId="164" fontId="0" fillId="0" borderId="4" xfId="156" applyNumberFormat="1" applyFont="1" applyFill="1" applyBorder="1" applyAlignment="1">
      <alignment vertical="center"/>
    </xf>
    <xf numFmtId="164" fontId="0" fillId="0" borderId="5" xfId="156" applyNumberFormat="1" applyFont="1" applyFill="1" applyBorder="1" applyAlignment="1">
      <alignment vertical="center"/>
    </xf>
    <xf numFmtId="164" fontId="0" fillId="0" borderId="9" xfId="156" applyNumberFormat="1" applyFont="1" applyFill="1" applyBorder="1" applyAlignment="1">
      <alignment vertical="center"/>
    </xf>
    <xf numFmtId="164" fontId="0" fillId="0" borderId="7" xfId="156" applyNumberFormat="1" applyFont="1" applyFill="1" applyBorder="1" applyAlignment="1">
      <alignment horizontal="right" vertical="center"/>
    </xf>
    <xf numFmtId="164" fontId="0" fillId="0" borderId="0" xfId="156" applyNumberFormat="1" applyFont="1" applyFill="1" applyBorder="1" applyAlignment="1">
      <alignment horizontal="right" vertical="center"/>
    </xf>
    <xf numFmtId="164" fontId="0" fillId="0" borderId="1" xfId="156" applyNumberFormat="1" applyFont="1" applyFill="1" applyBorder="1" applyAlignment="1">
      <alignment horizontal="right" vertical="center"/>
    </xf>
    <xf numFmtId="1" fontId="0" fillId="0" borderId="14" xfId="141" applyNumberFormat="1" applyFont="1" applyFill="1" applyBorder="1" applyAlignment="1">
      <alignment horizontal="center" vertical="center"/>
    </xf>
    <xf numFmtId="164" fontId="0" fillId="0" borderId="14" xfId="156" applyNumberFormat="1" applyFont="1" applyFill="1" applyBorder="1" applyAlignment="1">
      <alignment vertical="center"/>
    </xf>
    <xf numFmtId="164" fontId="0" fillId="0" borderId="16" xfId="156" applyNumberFormat="1" applyFont="1" applyFill="1" applyBorder="1" applyAlignment="1">
      <alignment vertical="center"/>
    </xf>
    <xf numFmtId="164" fontId="0" fillId="0" borderId="13" xfId="156" applyNumberFormat="1" applyFont="1" applyFill="1" applyBorder="1" applyAlignment="1">
      <alignment vertical="center"/>
    </xf>
    <xf numFmtId="164" fontId="0" fillId="0" borderId="15" xfId="156" applyNumberFormat="1" applyFont="1" applyFill="1" applyBorder="1" applyAlignment="1">
      <alignment vertical="center"/>
    </xf>
    <xf numFmtId="164" fontId="0" fillId="0" borderId="14" xfId="156" applyNumberFormat="1" applyFont="1" applyFill="1" applyBorder="1" applyAlignment="1">
      <alignment horizontal="center" vertical="center"/>
    </xf>
    <xf numFmtId="164" fontId="0" fillId="0" borderId="16" xfId="156" applyNumberFormat="1" applyFont="1" applyFill="1" applyBorder="1" applyAlignment="1">
      <alignment horizontal="right" vertical="center"/>
    </xf>
    <xf numFmtId="164" fontId="0" fillId="0" borderId="13" xfId="156" applyNumberFormat="1" applyFont="1" applyFill="1" applyBorder="1" applyAlignment="1">
      <alignment horizontal="right" vertical="center"/>
    </xf>
    <xf numFmtId="164" fontId="0" fillId="0" borderId="15" xfId="156" applyNumberFormat="1" applyFont="1" applyFill="1" applyBorder="1" applyAlignment="1">
      <alignment horizontal="right" vertical="center"/>
    </xf>
    <xf numFmtId="38" fontId="100" fillId="0" borderId="0" xfId="0" applyNumberFormat="1" applyFont="1" applyFill="1" applyBorder="1"/>
    <xf numFmtId="0" fontId="100" fillId="0" borderId="0" xfId="0" applyFont="1" applyFill="1" applyAlignment="1">
      <alignment horizontal="right"/>
    </xf>
    <xf numFmtId="165" fontId="0" fillId="0" borderId="0" xfId="73" applyNumberFormat="1" applyFont="1" applyAlignment="1">
      <alignment horizontal="centerContinuous"/>
    </xf>
    <xf numFmtId="165" fontId="0" fillId="0" borderId="0" xfId="73" applyNumberFormat="1" applyFont="1" applyAlignment="1">
      <alignment horizontal="left"/>
    </xf>
    <xf numFmtId="165" fontId="11" fillId="0" borderId="0" xfId="73" applyNumberFormat="1" applyFont="1" applyAlignment="1">
      <alignment horizontal="left"/>
    </xf>
    <xf numFmtId="1" fontId="11" fillId="0" borderId="9" xfId="141" applyNumberFormat="1" applyFont="1" applyFill="1" applyBorder="1" applyAlignment="1">
      <alignment horizontal="center" vertical="center"/>
    </xf>
    <xf numFmtId="3" fontId="11" fillId="0" borderId="3" xfId="141" applyNumberFormat="1" applyFont="1" applyFill="1" applyBorder="1" applyAlignment="1">
      <alignment horizontal="centerContinuous" vertical="center"/>
    </xf>
    <xf numFmtId="3" fontId="11" fillId="0" borderId="4" xfId="141" applyNumberFormat="1" applyFont="1" applyFill="1" applyBorder="1" applyAlignment="1">
      <alignment horizontal="centerContinuous" vertical="center"/>
    </xf>
    <xf numFmtId="3" fontId="11" fillId="0" borderId="5" xfId="141" applyNumberFormat="1" applyFont="1" applyFill="1" applyBorder="1" applyAlignment="1">
      <alignment horizontal="centerContinuous" vertical="center"/>
    </xf>
    <xf numFmtId="0" fontId="11" fillId="0" borderId="9" xfId="0" applyFont="1" applyFill="1" applyBorder="1" applyAlignment="1">
      <alignment horizontal="center" vertical="center"/>
    </xf>
    <xf numFmtId="1" fontId="33" fillId="0" borderId="7" xfId="141" applyNumberFormat="1" applyFont="1" applyFill="1" applyBorder="1" applyAlignment="1">
      <alignment horizontal="center" vertical="center"/>
    </xf>
    <xf numFmtId="3" fontId="94" fillId="9" borderId="8" xfId="174" applyNumberFormat="1" applyFont="1" applyBorder="1" applyAlignment="1">
      <alignment horizontal="center" vertical="center"/>
    </xf>
    <xf numFmtId="3" fontId="94" fillId="9" borderId="7" xfId="174" applyNumberFormat="1" applyFont="1" applyBorder="1" applyAlignment="1">
      <alignment horizontal="center" vertical="center"/>
    </xf>
    <xf numFmtId="3" fontId="11" fillId="0" borderId="0" xfId="0" applyNumberFormat="1" applyFont="1" applyFill="1"/>
    <xf numFmtId="164" fontId="10" fillId="0" borderId="8" xfId="156" applyNumberFormat="1" applyFont="1" applyFill="1" applyBorder="1" applyAlignment="1">
      <alignment vertical="center"/>
    </xf>
    <xf numFmtId="164" fontId="10" fillId="0" borderId="7" xfId="156" applyNumberFormat="1" applyFont="1" applyFill="1" applyBorder="1" applyAlignment="1">
      <alignment vertical="center"/>
    </xf>
    <xf numFmtId="164" fontId="10" fillId="0" borderId="0" xfId="156" applyNumberFormat="1" applyFont="1" applyFill="1" applyBorder="1" applyAlignment="1">
      <alignment vertical="center"/>
    </xf>
    <xf numFmtId="164" fontId="10" fillId="0" borderId="1" xfId="156" applyNumberFormat="1" applyFont="1" applyFill="1" applyBorder="1" applyAlignment="1">
      <alignment vertical="center"/>
    </xf>
    <xf numFmtId="3" fontId="10" fillId="0" borderId="8" xfId="141" applyNumberFormat="1" applyFont="1" applyFill="1" applyBorder="1" applyAlignment="1">
      <alignment horizontal="center" vertical="center"/>
    </xf>
    <xf numFmtId="164" fontId="10" fillId="0" borderId="11" xfId="156" applyNumberFormat="1" applyFont="1" applyFill="1" applyBorder="1" applyAlignment="1">
      <alignment vertical="center"/>
    </xf>
    <xf numFmtId="164" fontId="10" fillId="0" borderId="12" xfId="156" applyNumberFormat="1" applyFont="1" applyFill="1" applyBorder="1" applyAlignment="1">
      <alignment vertical="center"/>
    </xf>
    <xf numFmtId="164" fontId="10" fillId="0" borderId="10" xfId="156" applyNumberFormat="1" applyFont="1" applyFill="1" applyBorder="1" applyAlignment="1">
      <alignment vertical="center"/>
    </xf>
    <xf numFmtId="164" fontId="10" fillId="0" borderId="6" xfId="156" applyNumberFormat="1" applyFont="1" applyFill="1" applyBorder="1" applyAlignment="1">
      <alignment vertical="center"/>
    </xf>
    <xf numFmtId="3" fontId="10" fillId="0" borderId="9" xfId="73" applyNumberFormat="1" applyFont="1" applyFill="1" applyBorder="1" applyAlignment="1">
      <alignment horizontal="center"/>
    </xf>
    <xf numFmtId="3" fontId="10" fillId="0" borderId="14" xfId="73" applyNumberFormat="1" applyFont="1" applyFill="1" applyBorder="1" applyAlignment="1">
      <alignment horizontal="center"/>
    </xf>
    <xf numFmtId="164" fontId="10" fillId="0" borderId="14" xfId="156" applyNumberFormat="1" applyFont="1" applyFill="1" applyBorder="1" applyAlignment="1">
      <alignment vertical="center"/>
    </xf>
    <xf numFmtId="164" fontId="10" fillId="0" borderId="16" xfId="156" applyNumberFormat="1" applyFont="1" applyFill="1" applyBorder="1" applyAlignment="1">
      <alignment vertical="center"/>
    </xf>
    <xf numFmtId="164" fontId="10" fillId="0" borderId="13" xfId="156" applyNumberFormat="1" applyFont="1" applyFill="1" applyBorder="1" applyAlignment="1">
      <alignment vertical="center"/>
    </xf>
    <xf numFmtId="164" fontId="10" fillId="0" borderId="15" xfId="156" applyNumberFormat="1" applyFont="1" applyFill="1" applyBorder="1" applyAlignment="1">
      <alignment vertical="center"/>
    </xf>
    <xf numFmtId="165" fontId="40" fillId="0" borderId="0" xfId="66" applyNumberFormat="1" applyFont="1" applyAlignment="1">
      <alignment horizontal="left"/>
    </xf>
    <xf numFmtId="0" fontId="31" fillId="0" borderId="0" xfId="0" applyFont="1" applyFill="1" applyAlignment="1">
      <alignment horizontal="right"/>
    </xf>
    <xf numFmtId="3" fontId="33" fillId="0" borderId="4" xfId="147" applyNumberFormat="1" applyFont="1" applyFill="1" applyBorder="1" applyAlignment="1">
      <alignment horizontal="right" wrapText="1"/>
    </xf>
    <xf numFmtId="0" fontId="94" fillId="9" borderId="7" xfId="174" applyNumberFormat="1" applyFont="1" applyBorder="1" applyAlignment="1">
      <alignment horizontal="left"/>
    </xf>
    <xf numFmtId="0" fontId="94" fillId="9" borderId="8" xfId="174" applyNumberFormat="1" applyFont="1" applyBorder="1" applyAlignment="1">
      <alignment horizontal="left"/>
    </xf>
    <xf numFmtId="38" fontId="94" fillId="9" borderId="0" xfId="174" applyNumberFormat="1" applyFont="1" applyBorder="1" applyAlignment="1">
      <alignment horizontal="right"/>
    </xf>
    <xf numFmtId="164" fontId="94" fillId="9" borderId="0" xfId="174" applyNumberFormat="1" applyFont="1" applyBorder="1" applyAlignment="1">
      <alignment horizontal="right"/>
    </xf>
    <xf numFmtId="0" fontId="94" fillId="9" borderId="0" xfId="174" applyNumberFormat="1" applyFont="1" applyBorder="1" applyAlignment="1">
      <alignment horizontal="right"/>
    </xf>
    <xf numFmtId="164" fontId="94" fillId="9" borderId="1" xfId="174" applyNumberFormat="1" applyFont="1" applyBorder="1" applyAlignment="1">
      <alignment horizontal="right"/>
    </xf>
    <xf numFmtId="164" fontId="94" fillId="9" borderId="7" xfId="174" applyNumberFormat="1" applyFont="1" applyBorder="1" applyAlignment="1">
      <alignment horizontal="right"/>
    </xf>
    <xf numFmtId="165" fontId="94" fillId="9" borderId="0" xfId="174" applyNumberFormat="1" applyFont="1" applyBorder="1"/>
    <xf numFmtId="0" fontId="33" fillId="0" borderId="0" xfId="66" applyNumberFormat="1" applyFont="1" applyFill="1" applyBorder="1" applyAlignment="1">
      <alignment horizontal="right" wrapText="1"/>
    </xf>
    <xf numFmtId="38" fontId="94" fillId="9" borderId="7" xfId="174" applyNumberFormat="1" applyFont="1" applyBorder="1" applyAlignment="1">
      <alignment horizontal="right"/>
    </xf>
    <xf numFmtId="0" fontId="94" fillId="9" borderId="7" xfId="174" applyNumberFormat="1" applyFont="1" applyBorder="1" applyAlignment="1">
      <alignment horizontal="right"/>
    </xf>
    <xf numFmtId="168" fontId="33" fillId="0" borderId="0" xfId="87" applyNumberFormat="1" applyFont="1" applyFill="1" applyBorder="1" applyAlignment="1">
      <alignment horizontal="right" wrapText="1"/>
    </xf>
    <xf numFmtId="168" fontId="33" fillId="0" borderId="10" xfId="87" applyNumberFormat="1" applyFont="1" applyFill="1" applyBorder="1" applyAlignment="1">
      <alignment horizontal="right" wrapText="1"/>
    </xf>
    <xf numFmtId="38" fontId="25" fillId="0" borderId="0" xfId="0" applyNumberFormat="1" applyFont="1" applyFill="1" applyBorder="1" applyAlignment="1">
      <alignment horizontal="right" wrapText="1"/>
    </xf>
    <xf numFmtId="38" fontId="25" fillId="0" borderId="4" xfId="0" applyNumberFormat="1" applyFont="1" applyFill="1" applyBorder="1" applyAlignment="1">
      <alignment horizontal="right" wrapText="1"/>
    </xf>
    <xf numFmtId="38" fontId="50" fillId="0" borderId="4" xfId="0" applyNumberFormat="1" applyFont="1" applyFill="1" applyBorder="1" applyAlignment="1">
      <alignment horizontal="right" wrapText="1"/>
    </xf>
    <xf numFmtId="38" fontId="28" fillId="0" borderId="4" xfId="0" applyNumberFormat="1" applyFont="1" applyFill="1" applyBorder="1" applyAlignment="1">
      <alignment horizontal="right" wrapText="1"/>
    </xf>
    <xf numFmtId="165" fontId="50" fillId="0" borderId="4" xfId="56" applyNumberFormat="1" applyFont="1" applyFill="1" applyBorder="1"/>
    <xf numFmtId="38" fontId="40" fillId="0" borderId="0" xfId="0" applyNumberFormat="1" applyFont="1" applyFill="1" applyBorder="1" applyAlignment="1">
      <alignment horizontal="right" wrapText="1"/>
    </xf>
    <xf numFmtId="38" fontId="50" fillId="0" borderId="0" xfId="0" applyNumberFormat="1" applyFont="1" applyFill="1" applyBorder="1" applyAlignment="1">
      <alignment horizontal="right" wrapText="1"/>
    </xf>
    <xf numFmtId="165" fontId="50" fillId="0" borderId="0" xfId="56" applyNumberFormat="1" applyFont="1" applyFill="1" applyBorder="1"/>
    <xf numFmtId="0" fontId="0" fillId="0" borderId="0" xfId="0" applyFont="1" applyBorder="1" applyAlignment="1">
      <alignment horizontal="right" wrapText="1"/>
    </xf>
    <xf numFmtId="164" fontId="0" fillId="0" borderId="0" xfId="0" applyNumberFormat="1" applyFont="1" applyBorder="1" applyAlignment="1">
      <alignment horizontal="right" wrapText="1"/>
    </xf>
    <xf numFmtId="166" fontId="0" fillId="0" borderId="0" xfId="0" applyNumberFormat="1" applyFont="1" applyBorder="1"/>
    <xf numFmtId="166" fontId="0" fillId="0" borderId="0" xfId="0" applyNumberFormat="1" applyFont="1" applyBorder="1" applyAlignment="1">
      <alignment horizontal="right" wrapText="1"/>
    </xf>
    <xf numFmtId="166" fontId="25" fillId="0" borderId="0" xfId="0" applyNumberFormat="1" applyFont="1" applyFill="1" applyBorder="1" applyAlignment="1">
      <alignment horizontal="right" wrapText="1"/>
    </xf>
    <xf numFmtId="0" fontId="0" fillId="0" borderId="7" xfId="0" applyFont="1" applyBorder="1" applyAlignment="1"/>
    <xf numFmtId="0" fontId="50" fillId="0" borderId="0" xfId="0" applyFont="1"/>
    <xf numFmtId="37" fontId="0" fillId="0" borderId="0" xfId="0" applyNumberFormat="1" applyFont="1" applyAlignment="1">
      <alignment horizontal="center" wrapText="1"/>
    </xf>
    <xf numFmtId="38" fontId="10" fillId="0" borderId="0" xfId="0" applyNumberFormat="1" applyFont="1" applyBorder="1" applyAlignment="1">
      <alignment horizontal="center" wrapText="1"/>
    </xf>
    <xf numFmtId="172" fontId="10" fillId="0" borderId="7" xfId="87" applyNumberFormat="1" applyFont="1" applyFill="1" applyBorder="1" applyAlignment="1">
      <alignment horizontal="right" wrapText="1"/>
    </xf>
    <xf numFmtId="172" fontId="10" fillId="0" borderId="0" xfId="87" applyNumberFormat="1" applyFont="1" applyFill="1" applyBorder="1" applyAlignment="1">
      <alignment horizontal="right" wrapText="1"/>
    </xf>
    <xf numFmtId="172" fontId="10" fillId="0" borderId="4" xfId="87" applyNumberFormat="1" applyFont="1" applyFill="1" applyBorder="1" applyAlignment="1">
      <alignment horizontal="right" wrapText="1"/>
    </xf>
    <xf numFmtId="164" fontId="10" fillId="0" borderId="7" xfId="0" applyNumberFormat="1" applyFont="1" applyFill="1" applyBorder="1" applyAlignment="1">
      <alignment horizontal="right" wrapText="1"/>
    </xf>
    <xf numFmtId="172" fontId="10" fillId="0" borderId="10" xfId="87" applyNumberFormat="1" applyFont="1" applyFill="1" applyBorder="1" applyAlignment="1">
      <alignment horizontal="right" wrapText="1"/>
    </xf>
    <xf numFmtId="172" fontId="10" fillId="0" borderId="12" xfId="87" applyNumberFormat="1" applyFont="1" applyFill="1" applyBorder="1" applyAlignment="1">
      <alignment horizontal="right" wrapText="1"/>
    </xf>
    <xf numFmtId="164" fontId="10" fillId="0" borderId="12" xfId="0" applyNumberFormat="1" applyFont="1" applyFill="1" applyBorder="1" applyAlignment="1">
      <alignment horizontal="right" wrapText="1"/>
    </xf>
    <xf numFmtId="0" fontId="94" fillId="9" borderId="3" xfId="174" applyNumberFormat="1" applyFont="1" applyBorder="1" applyAlignment="1">
      <alignment horizontal="center"/>
    </xf>
    <xf numFmtId="165" fontId="94" fillId="9" borderId="4" xfId="174" applyNumberFormat="1" applyFont="1" applyBorder="1" applyAlignment="1">
      <alignment horizontal="center"/>
    </xf>
    <xf numFmtId="165" fontId="94" fillId="9" borderId="5" xfId="174" applyNumberFormat="1" applyFont="1" applyBorder="1" applyAlignment="1">
      <alignment horizontal="center"/>
    </xf>
    <xf numFmtId="165" fontId="11" fillId="0" borderId="10" xfId="55" applyNumberFormat="1" applyFont="1" applyBorder="1"/>
    <xf numFmtId="165" fontId="11" fillId="0" borderId="6" xfId="55" applyNumberFormat="1" applyFont="1" applyBorder="1"/>
    <xf numFmtId="0" fontId="11" fillId="0" borderId="16" xfId="0" applyFont="1" applyBorder="1"/>
    <xf numFmtId="165" fontId="11" fillId="0" borderId="13" xfId="55" applyNumberFormat="1" applyFont="1" applyBorder="1"/>
    <xf numFmtId="165" fontId="11" fillId="0" borderId="15" xfId="55" applyNumberFormat="1" applyFont="1" applyBorder="1"/>
    <xf numFmtId="165" fontId="10" fillId="0" borderId="1" xfId="55" applyNumberFormat="1" applyFont="1" applyBorder="1"/>
    <xf numFmtId="0" fontId="11" fillId="0" borderId="0" xfId="0" applyNumberFormat="1" applyFont="1" applyAlignment="1">
      <alignment horizontal="centerContinuous"/>
    </xf>
    <xf numFmtId="3" fontId="94" fillId="9" borderId="3" xfId="174" applyNumberFormat="1" applyFont="1" applyBorder="1" applyAlignment="1">
      <alignment horizontal="center"/>
    </xf>
    <xf numFmtId="3" fontId="94" fillId="9" borderId="4" xfId="174" applyNumberFormat="1" applyFont="1" applyBorder="1" applyAlignment="1">
      <alignment horizontal="center"/>
    </xf>
    <xf numFmtId="165" fontId="11" fillId="0" borderId="12" xfId="63" applyNumberFormat="1" applyFont="1" applyFill="1" applyBorder="1" applyAlignment="1"/>
    <xf numFmtId="0" fontId="28" fillId="0" borderId="0" xfId="0" applyFont="1" applyFill="1"/>
    <xf numFmtId="43" fontId="28" fillId="0" borderId="0" xfId="63" applyFont="1" applyFill="1"/>
    <xf numFmtId="3" fontId="28" fillId="0" borderId="0" xfId="0" applyNumberFormat="1" applyFont="1" applyFill="1"/>
    <xf numFmtId="165" fontId="11" fillId="0" borderId="10" xfId="63" applyNumberFormat="1" applyFont="1" applyFill="1" applyBorder="1"/>
    <xf numFmtId="165" fontId="11" fillId="0" borderId="6" xfId="63" applyNumberFormat="1" applyFont="1" applyFill="1" applyBorder="1"/>
    <xf numFmtId="0" fontId="10" fillId="0" borderId="7" xfId="0" applyFont="1" applyFill="1" applyBorder="1" applyAlignment="1">
      <alignment horizontal="left" vertical="center"/>
    </xf>
    <xf numFmtId="165" fontId="10" fillId="0" borderId="0" xfId="63" applyNumberFormat="1" applyFont="1" applyFill="1" applyBorder="1"/>
    <xf numFmtId="165" fontId="10" fillId="0" borderId="1" xfId="63" applyNumberFormat="1" applyFont="1" applyFill="1" applyBorder="1"/>
    <xf numFmtId="0" fontId="10" fillId="0" borderId="7" xfId="0" applyNumberFormat="1" applyFont="1" applyFill="1" applyBorder="1" applyAlignment="1">
      <alignment horizontal="left" wrapText="1"/>
    </xf>
    <xf numFmtId="165" fontId="11" fillId="0" borderId="16" xfId="63" applyNumberFormat="1" applyFont="1" applyFill="1" applyBorder="1" applyAlignment="1"/>
    <xf numFmtId="165" fontId="11" fillId="0" borderId="13" xfId="63" applyNumberFormat="1" applyFont="1" applyFill="1" applyBorder="1"/>
    <xf numFmtId="165" fontId="11" fillId="0" borderId="15" xfId="63" applyNumberFormat="1" applyFont="1" applyFill="1" applyBorder="1"/>
    <xf numFmtId="0" fontId="10" fillId="0" borderId="0" xfId="0" applyNumberFormat="1" applyFont="1" applyFill="1" applyBorder="1" applyAlignment="1">
      <alignment horizontal="left" wrapText="1"/>
    </xf>
    <xf numFmtId="0" fontId="10" fillId="0" borderId="0" xfId="0" applyNumberFormat="1" applyFont="1" applyFill="1" applyBorder="1" applyAlignment="1">
      <alignment horizontal="left"/>
    </xf>
    <xf numFmtId="38" fontId="31" fillId="0" borderId="0" xfId="0" applyNumberFormat="1" applyFont="1" applyFill="1" applyBorder="1"/>
    <xf numFmtId="0" fontId="31" fillId="0" borderId="0" xfId="0" applyFont="1" applyFill="1" applyBorder="1" applyAlignment="1">
      <alignment wrapText="1"/>
    </xf>
    <xf numFmtId="0" fontId="0" fillId="0" borderId="0" xfId="0" applyFont="1" applyBorder="1" applyAlignment="1">
      <alignment wrapText="1"/>
    </xf>
    <xf numFmtId="0" fontId="25" fillId="0" borderId="0" xfId="0" applyFont="1" applyBorder="1" applyAlignment="1">
      <alignment horizontal="right" wrapText="1"/>
    </xf>
    <xf numFmtId="0" fontId="11" fillId="0" borderId="4" xfId="0" applyFont="1" applyBorder="1" applyAlignment="1">
      <alignment horizontal="center"/>
    </xf>
    <xf numFmtId="0" fontId="11" fillId="0" borderId="4" xfId="0" applyNumberFormat="1" applyFont="1" applyFill="1" applyBorder="1" applyAlignment="1">
      <alignment horizontal="center" wrapText="1"/>
    </xf>
    <xf numFmtId="0" fontId="11" fillId="0" borderId="4" xfId="0" applyNumberFormat="1" applyFont="1" applyBorder="1" applyAlignment="1">
      <alignment horizontal="center" wrapText="1"/>
    </xf>
    <xf numFmtId="3" fontId="94" fillId="9" borderId="0" xfId="174" applyNumberFormat="1" applyFont="1" applyBorder="1" applyAlignment="1">
      <alignment horizontal="right" wrapText="1"/>
    </xf>
    <xf numFmtId="3" fontId="94" fillId="9" borderId="0" xfId="174" applyNumberFormat="1" applyFont="1" applyBorder="1" applyAlignment="1">
      <alignment wrapText="1"/>
    </xf>
    <xf numFmtId="165" fontId="94" fillId="9" borderId="0" xfId="174" applyNumberFormat="1" applyFont="1" applyBorder="1" applyAlignment="1">
      <alignment horizontal="left" wrapText="1"/>
    </xf>
    <xf numFmtId="165" fontId="94" fillId="9" borderId="0" xfId="174" applyNumberFormat="1" applyFont="1" applyBorder="1" applyAlignment="1">
      <alignment horizontal="right" wrapText="1"/>
    </xf>
    <xf numFmtId="0" fontId="94" fillId="9" borderId="12" xfId="174" applyNumberFormat="1" applyFont="1" applyBorder="1" applyAlignment="1">
      <alignment horizontal="left" wrapText="1"/>
    </xf>
    <xf numFmtId="3" fontId="94" fillId="9" borderId="10" xfId="174" applyNumberFormat="1" applyFont="1" applyBorder="1" applyAlignment="1">
      <alignment horizontal="right" wrapText="1"/>
    </xf>
    <xf numFmtId="3" fontId="94" fillId="9" borderId="6" xfId="174" applyNumberFormat="1" applyFont="1" applyBorder="1" applyAlignment="1">
      <alignment horizontal="right" wrapText="1"/>
    </xf>
    <xf numFmtId="0" fontId="25" fillId="0" borderId="0" xfId="0" applyFont="1" applyFill="1" applyBorder="1" applyAlignment="1">
      <alignment horizontal="right" wrapText="1"/>
    </xf>
    <xf numFmtId="0" fontId="10" fillId="0" borderId="3" xfId="0" applyFont="1" applyBorder="1" applyAlignment="1">
      <alignment horizontal="center"/>
    </xf>
    <xf numFmtId="0" fontId="10" fillId="0" borderId="0" xfId="0" applyFont="1" applyAlignment="1">
      <alignment horizontal="center"/>
    </xf>
    <xf numFmtId="165" fontId="10" fillId="4" borderId="0" xfId="56" applyNumberFormat="1" applyFont="1" applyFill="1" applyBorder="1" applyAlignment="1">
      <alignment horizontal="left" wrapText="1"/>
    </xf>
    <xf numFmtId="165" fontId="10" fillId="4" borderId="0" xfId="56" applyNumberFormat="1" applyFont="1" applyFill="1" applyBorder="1" applyAlignment="1">
      <alignment horizontal="right" wrapText="1"/>
    </xf>
    <xf numFmtId="0" fontId="10" fillId="0" borderId="0" xfId="0" applyFont="1" applyFill="1" applyBorder="1" applyAlignment="1">
      <alignment wrapText="1"/>
    </xf>
    <xf numFmtId="3" fontId="40" fillId="0" borderId="0" xfId="0" applyNumberFormat="1" applyFont="1"/>
    <xf numFmtId="2" fontId="31" fillId="0" borderId="0" xfId="0" applyNumberFormat="1" applyFont="1"/>
    <xf numFmtId="0" fontId="94" fillId="9" borderId="3" xfId="174" applyNumberFormat="1" applyFont="1" applyBorder="1" applyAlignment="1"/>
    <xf numFmtId="0" fontId="94" fillId="9" borderId="7" xfId="174" applyNumberFormat="1" applyFont="1" applyBorder="1" applyAlignment="1"/>
    <xf numFmtId="0" fontId="11" fillId="0" borderId="7" xfId="0" applyNumberFormat="1" applyFont="1" applyFill="1" applyBorder="1" applyAlignment="1"/>
    <xf numFmtId="2" fontId="31" fillId="0" borderId="0" xfId="0" applyNumberFormat="1" applyFont="1" applyFill="1" applyBorder="1" applyAlignment="1">
      <alignment horizontal="center"/>
    </xf>
    <xf numFmtId="164" fontId="10" fillId="0" borderId="0" xfId="0" applyNumberFormat="1" applyFont="1"/>
    <xf numFmtId="2" fontId="10" fillId="0" borderId="0" xfId="0" applyNumberFormat="1" applyFont="1"/>
    <xf numFmtId="166" fontId="28" fillId="0" borderId="0" xfId="0" applyNumberFormat="1" applyFont="1"/>
    <xf numFmtId="3" fontId="94" fillId="9" borderId="4" xfId="174" applyNumberFormat="1" applyFont="1" applyBorder="1"/>
    <xf numFmtId="164" fontId="94" fillId="9" borderId="4" xfId="174" applyNumberFormat="1" applyFont="1" applyBorder="1" applyAlignment="1">
      <alignment horizontal="center"/>
    </xf>
    <xf numFmtId="0" fontId="94" fillId="9" borderId="0" xfId="174" applyNumberFormat="1" applyFont="1" applyBorder="1" applyAlignment="1">
      <alignment horizontal="center"/>
    </xf>
    <xf numFmtId="164" fontId="94" fillId="9" borderId="0" xfId="174" applyNumberFormat="1" applyFont="1" applyBorder="1" applyAlignment="1">
      <alignment horizontal="center"/>
    </xf>
    <xf numFmtId="2" fontId="94" fillId="9" borderId="0" xfId="174" applyNumberFormat="1" applyFont="1" applyBorder="1" applyAlignment="1">
      <alignment horizontal="center"/>
    </xf>
    <xf numFmtId="2" fontId="94" fillId="9" borderId="1" xfId="174" applyNumberFormat="1" applyFont="1" applyBorder="1" applyAlignment="1">
      <alignment horizontal="center"/>
    </xf>
    <xf numFmtId="3" fontId="94" fillId="9" borderId="10" xfId="174" applyNumberFormat="1" applyFont="1" applyBorder="1" applyAlignment="1">
      <alignment horizontal="center"/>
    </xf>
    <xf numFmtId="0" fontId="94" fillId="9" borderId="10" xfId="174" applyNumberFormat="1" applyFont="1" applyBorder="1" applyAlignment="1">
      <alignment horizontal="center"/>
    </xf>
    <xf numFmtId="164" fontId="94" fillId="9" borderId="10" xfId="174" applyNumberFormat="1" applyFont="1" applyBorder="1" applyAlignment="1">
      <alignment horizontal="center"/>
    </xf>
    <xf numFmtId="2" fontId="94" fillId="9" borderId="10" xfId="174" applyNumberFormat="1" applyFont="1" applyBorder="1" applyAlignment="1">
      <alignment horizontal="center"/>
    </xf>
    <xf numFmtId="2" fontId="94" fillId="9" borderId="6" xfId="174" applyNumberFormat="1" applyFont="1" applyBorder="1" applyAlignment="1">
      <alignment horizontal="center"/>
    </xf>
    <xf numFmtId="0" fontId="11" fillId="0" borderId="1" xfId="0" applyNumberFormat="1" applyFont="1" applyFill="1" applyBorder="1" applyAlignment="1"/>
    <xf numFmtId="165" fontId="10" fillId="0" borderId="3" xfId="63" applyNumberFormat="1" applyFont="1" applyFill="1" applyBorder="1"/>
    <xf numFmtId="0" fontId="10" fillId="0" borderId="7" xfId="0" applyNumberFormat="1" applyFont="1" applyFill="1" applyBorder="1" applyAlignment="1"/>
    <xf numFmtId="0" fontId="10" fillId="0" borderId="1" xfId="0" applyNumberFormat="1" applyFont="1" applyFill="1" applyBorder="1" applyAlignment="1"/>
    <xf numFmtId="165" fontId="10" fillId="0" borderId="7" xfId="63" applyNumberFormat="1" applyFont="1" applyFill="1" applyBorder="1"/>
    <xf numFmtId="164" fontId="10" fillId="0" borderId="0" xfId="0" applyNumberFormat="1" applyFont="1" applyFill="1" applyBorder="1" applyAlignment="1">
      <alignment horizontal="center"/>
    </xf>
    <xf numFmtId="0" fontId="10" fillId="0" borderId="12" xfId="0" applyNumberFormat="1" applyFont="1" applyFill="1" applyBorder="1" applyAlignment="1"/>
    <xf numFmtId="0" fontId="10" fillId="0" borderId="6" xfId="0" applyNumberFormat="1" applyFont="1" applyFill="1" applyBorder="1" applyAlignment="1"/>
    <xf numFmtId="165" fontId="10" fillId="0" borderId="12" xfId="63" applyNumberFormat="1" applyFont="1" applyFill="1" applyBorder="1"/>
    <xf numFmtId="0" fontId="10" fillId="0" borderId="0" xfId="0" applyNumberFormat="1" applyFont="1" applyFill="1" applyBorder="1" applyAlignment="1"/>
    <xf numFmtId="0" fontId="0" fillId="0" borderId="0" xfId="0"/>
    <xf numFmtId="0" fontId="94" fillId="9" borderId="4" xfId="174" applyNumberFormat="1" applyFont="1" applyBorder="1" applyAlignment="1">
      <alignment horizontal="center" vertical="center" wrapText="1"/>
    </xf>
    <xf numFmtId="0" fontId="94" fillId="9" borderId="3" xfId="174" applyNumberFormat="1" applyFont="1" applyBorder="1" applyAlignment="1">
      <alignment horizontal="center" vertical="center" wrapText="1"/>
    </xf>
    <xf numFmtId="0" fontId="94" fillId="9" borderId="5" xfId="174" applyNumberFormat="1" applyFont="1" applyBorder="1" applyAlignment="1">
      <alignment horizontal="center" vertical="center" wrapText="1"/>
    </xf>
    <xf numFmtId="0" fontId="10" fillId="0" borderId="8" xfId="0" applyFont="1" applyBorder="1"/>
    <xf numFmtId="167" fontId="10" fillId="0" borderId="8" xfId="56" applyNumberFormat="1" applyFont="1" applyFill="1" applyBorder="1" applyAlignment="1">
      <alignment horizontal="right"/>
    </xf>
    <xf numFmtId="170" fontId="10" fillId="0" borderId="8" xfId="0" applyNumberFormat="1" applyFont="1" applyFill="1" applyBorder="1" applyAlignment="1">
      <alignment horizontal="right"/>
    </xf>
    <xf numFmtId="3" fontId="10" fillId="0" borderId="8" xfId="0" applyNumberFormat="1" applyFont="1" applyBorder="1"/>
    <xf numFmtId="37" fontId="10" fillId="0" borderId="8" xfId="56" applyNumberFormat="1" applyFont="1" applyFill="1" applyBorder="1" applyAlignment="1">
      <alignment horizontal="right"/>
    </xf>
    <xf numFmtId="3" fontId="10" fillId="0" borderId="8" xfId="56" applyNumberFormat="1" applyFont="1" applyBorder="1" applyAlignment="1">
      <alignment horizontal="right"/>
    </xf>
    <xf numFmtId="170" fontId="10" fillId="0" borderId="8" xfId="0" applyNumberFormat="1" applyFont="1" applyBorder="1" applyAlignment="1">
      <alignment horizontal="right"/>
    </xf>
    <xf numFmtId="3" fontId="10" fillId="0" borderId="11" xfId="56" applyNumberFormat="1" applyFont="1" applyBorder="1" applyAlignment="1">
      <alignment horizontal="right"/>
    </xf>
    <xf numFmtId="170" fontId="10" fillId="0" borderId="11" xfId="0" applyNumberFormat="1" applyFont="1" applyBorder="1" applyAlignment="1">
      <alignment horizontal="right"/>
    </xf>
    <xf numFmtId="43" fontId="10" fillId="0" borderId="8" xfId="56" applyFont="1" applyFill="1" applyBorder="1" applyAlignment="1">
      <alignment horizontal="right"/>
    </xf>
    <xf numFmtId="168" fontId="10" fillId="0" borderId="8" xfId="0" applyNumberFormat="1" applyFont="1" applyFill="1" applyBorder="1" applyAlignment="1">
      <alignment horizontal="right"/>
    </xf>
    <xf numFmtId="167" fontId="10" fillId="0" borderId="11" xfId="56" applyNumberFormat="1" applyFont="1" applyFill="1" applyBorder="1" applyAlignment="1">
      <alignment horizontal="right"/>
    </xf>
    <xf numFmtId="170" fontId="10" fillId="0" borderId="11" xfId="0" applyNumberFormat="1" applyFont="1" applyFill="1" applyBorder="1" applyAlignment="1">
      <alignment horizontal="right"/>
    </xf>
    <xf numFmtId="0" fontId="10" fillId="0" borderId="11" xfId="0" applyFont="1" applyBorder="1"/>
    <xf numFmtId="0" fontId="48" fillId="0" borderId="0" xfId="112">
      <alignment horizontal="center" wrapText="1"/>
    </xf>
    <xf numFmtId="0" fontId="11" fillId="0" borderId="0" xfId="0" applyFont="1" applyFill="1" applyBorder="1" applyAlignment="1"/>
    <xf numFmtId="3" fontId="11" fillId="0" borderId="0" xfId="0" applyNumberFormat="1" applyFont="1" applyFill="1" applyAlignment="1"/>
    <xf numFmtId="0" fontId="101" fillId="0" borderId="0" xfId="0" applyFont="1"/>
    <xf numFmtId="0" fontId="10" fillId="0" borderId="9" xfId="0" applyFont="1" applyFill="1" applyBorder="1" applyAlignment="1">
      <alignment horizontal="center" vertical="top"/>
    </xf>
    <xf numFmtId="0" fontId="10" fillId="0" borderId="4" xfId="0" applyFont="1" applyFill="1" applyBorder="1" applyAlignment="1">
      <alignment horizontal="left" vertical="top"/>
    </xf>
    <xf numFmtId="165" fontId="10" fillId="0" borderId="4" xfId="63" applyNumberFormat="1" applyFont="1" applyFill="1" applyBorder="1"/>
    <xf numFmtId="166" fontId="10" fillId="0" borderId="9" xfId="0" applyNumberFormat="1" applyFont="1" applyFill="1" applyBorder="1" applyAlignment="1"/>
    <xf numFmtId="0" fontId="10" fillId="0" borderId="8" xfId="0" applyFont="1" applyFill="1" applyBorder="1" applyAlignment="1">
      <alignment horizontal="center" vertical="top"/>
    </xf>
    <xf numFmtId="166" fontId="10" fillId="0" borderId="8" xfId="0" applyNumberFormat="1" applyFont="1" applyFill="1" applyBorder="1" applyAlignment="1"/>
    <xf numFmtId="3" fontId="10" fillId="0" borderId="1" xfId="0" applyNumberFormat="1" applyFont="1" applyFill="1" applyBorder="1" applyAlignment="1">
      <alignment horizontal="right"/>
    </xf>
    <xf numFmtId="0" fontId="10" fillId="0" borderId="7" xfId="0" applyFont="1" applyFill="1" applyBorder="1" applyAlignment="1">
      <alignment horizontal="center" vertical="top"/>
    </xf>
    <xf numFmtId="0" fontId="10" fillId="0" borderId="11" xfId="0" applyFont="1" applyFill="1" applyBorder="1" applyAlignment="1">
      <alignment horizontal="center" vertical="top"/>
    </xf>
    <xf numFmtId="165" fontId="10" fillId="0" borderId="10" xfId="63" applyNumberFormat="1" applyFont="1" applyFill="1" applyBorder="1"/>
    <xf numFmtId="3" fontId="10" fillId="0" borderId="11" xfId="0" applyNumberFormat="1" applyFont="1" applyFill="1" applyBorder="1" applyAlignment="1">
      <alignment horizontal="right"/>
    </xf>
    <xf numFmtId="3" fontId="10" fillId="0" borderId="8" xfId="0" applyNumberFormat="1" applyFont="1" applyFill="1" applyBorder="1" applyAlignment="1">
      <alignment horizontal="right"/>
    </xf>
    <xf numFmtId="166" fontId="10" fillId="0" borderId="11" xfId="0" applyNumberFormat="1" applyFont="1" applyFill="1" applyBorder="1" applyAlignment="1"/>
    <xf numFmtId="3" fontId="10" fillId="0" borderId="0" xfId="0" applyNumberFormat="1" applyFont="1" applyFill="1" applyBorder="1" applyAlignment="1">
      <alignment horizontal="right"/>
    </xf>
    <xf numFmtId="0" fontId="10" fillId="0" borderId="10" xfId="0" applyFont="1" applyFill="1" applyBorder="1" applyAlignment="1"/>
    <xf numFmtId="0" fontId="10" fillId="0" borderId="0" xfId="0" applyFont="1" applyFill="1" applyBorder="1" applyAlignment="1">
      <alignment horizontal="center" vertical="top"/>
    </xf>
    <xf numFmtId="166" fontId="10" fillId="0" borderId="0" xfId="0" applyNumberFormat="1" applyFont="1" applyFill="1" applyBorder="1" applyAlignment="1"/>
    <xf numFmtId="0" fontId="102" fillId="0" borderId="0" xfId="0" applyFont="1"/>
    <xf numFmtId="0" fontId="103" fillId="0" borderId="0" xfId="0" applyFont="1"/>
    <xf numFmtId="0" fontId="5" fillId="0" borderId="0" xfId="0" applyFont="1"/>
    <xf numFmtId="43" fontId="104" fillId="9" borderId="4" xfId="174" applyNumberFormat="1" applyFont="1" applyBorder="1"/>
    <xf numFmtId="43" fontId="104" fillId="9" borderId="5" xfId="174" applyNumberFormat="1" applyFont="1" applyBorder="1"/>
    <xf numFmtId="0" fontId="5" fillId="0" borderId="7" xfId="0" applyFont="1" applyBorder="1"/>
    <xf numFmtId="165" fontId="5" fillId="0" borderId="8" xfId="55" applyNumberFormat="1" applyFont="1" applyBorder="1"/>
    <xf numFmtId="165" fontId="5" fillId="0" borderId="0" xfId="55" applyNumberFormat="1" applyFont="1" applyBorder="1"/>
    <xf numFmtId="0" fontId="94" fillId="9" borderId="7" xfId="174" applyNumberFormat="1" applyBorder="1"/>
    <xf numFmtId="165" fontId="94" fillId="9" borderId="8" xfId="174" applyNumberFormat="1" applyBorder="1"/>
    <xf numFmtId="165" fontId="94" fillId="9" borderId="0" xfId="174" applyNumberFormat="1" applyBorder="1"/>
    <xf numFmtId="43" fontId="5" fillId="0" borderId="8" xfId="55" applyFont="1" applyBorder="1"/>
    <xf numFmtId="43" fontId="5" fillId="0" borderId="0" xfId="55" applyFont="1" applyBorder="1"/>
    <xf numFmtId="43" fontId="94" fillId="9" borderId="8" xfId="174" applyNumberFormat="1" applyBorder="1"/>
    <xf numFmtId="43" fontId="94" fillId="9" borderId="0" xfId="174" applyNumberFormat="1" applyBorder="1"/>
    <xf numFmtId="43" fontId="5" fillId="0" borderId="8" xfId="55" applyFont="1" applyBorder="1" applyAlignment="1">
      <alignment horizontal="right"/>
    </xf>
    <xf numFmtId="43" fontId="5" fillId="0" borderId="0" xfId="55" applyFont="1" applyBorder="1" applyAlignment="1">
      <alignment horizontal="right"/>
    </xf>
    <xf numFmtId="0" fontId="5" fillId="0" borderId="12" xfId="0" applyFont="1" applyBorder="1"/>
    <xf numFmtId="165" fontId="5" fillId="0" borderId="11" xfId="55" applyNumberFormat="1" applyFont="1" applyBorder="1"/>
    <xf numFmtId="165" fontId="5" fillId="0" borderId="10" xfId="55" applyNumberFormat="1" applyFont="1" applyBorder="1"/>
    <xf numFmtId="43" fontId="5" fillId="0" borderId="0" xfId="55" applyFont="1"/>
    <xf numFmtId="37" fontId="10" fillId="0" borderId="0" xfId="0" applyNumberFormat="1" applyFont="1" applyAlignment="1">
      <alignment horizontal="center" wrapText="1"/>
    </xf>
    <xf numFmtId="0" fontId="94" fillId="9" borderId="7" xfId="174" applyNumberFormat="1" applyFont="1" applyBorder="1" applyAlignment="1">
      <alignment horizontal="right" wrapText="1"/>
    </xf>
    <xf numFmtId="0" fontId="94" fillId="9" borderId="8" xfId="174" applyNumberFormat="1" applyFont="1" applyBorder="1" applyAlignment="1">
      <alignment horizontal="right" wrapText="1"/>
    </xf>
    <xf numFmtId="0" fontId="105" fillId="0" borderId="0" xfId="0" applyFont="1"/>
    <xf numFmtId="3" fontId="10" fillId="0" borderId="8" xfId="134" applyNumberFormat="1" applyFont="1" applyBorder="1" applyAlignment="1">
      <alignment horizontal="right" wrapText="1"/>
    </xf>
    <xf numFmtId="3" fontId="10" fillId="0" borderId="8" xfId="134" applyNumberFormat="1" applyFont="1" applyBorder="1"/>
    <xf numFmtId="2" fontId="10" fillId="0" borderId="8" xfId="134" applyNumberFormat="1" applyFont="1" applyBorder="1"/>
    <xf numFmtId="2" fontId="10" fillId="0" borderId="8" xfId="134" applyNumberFormat="1" applyFont="1" applyBorder="1" applyAlignment="1">
      <alignment horizontal="right"/>
    </xf>
    <xf numFmtId="2" fontId="10" fillId="0" borderId="8" xfId="134" applyNumberFormat="1" applyFont="1" applyBorder="1" applyAlignment="1">
      <alignment horizontal="right" wrapText="1"/>
    </xf>
    <xf numFmtId="3" fontId="10" fillId="0" borderId="8" xfId="134" applyNumberFormat="1" applyFont="1" applyBorder="1" applyAlignment="1">
      <alignment horizontal="right"/>
    </xf>
    <xf numFmtId="3" fontId="10" fillId="0" borderId="11" xfId="134" applyNumberFormat="1" applyFont="1" applyBorder="1" applyAlignment="1">
      <alignment horizontal="right"/>
    </xf>
    <xf numFmtId="3" fontId="33" fillId="0" borderId="0" xfId="147" applyNumberFormat="1" applyFont="1" applyFill="1" applyBorder="1" applyAlignment="1">
      <alignment horizontal="right" wrapText="1"/>
    </xf>
    <xf numFmtId="0" fontId="106" fillId="0" borderId="0" xfId="0" applyFont="1"/>
    <xf numFmtId="38" fontId="107" fillId="4" borderId="0" xfId="0" applyNumberFormat="1" applyFont="1" applyFill="1" applyBorder="1"/>
    <xf numFmtId="0" fontId="108" fillId="0" borderId="0" xfId="0" applyFont="1" applyBorder="1"/>
    <xf numFmtId="165" fontId="109" fillId="0" borderId="0" xfId="66" applyNumberFormat="1" applyFont="1" applyAlignment="1">
      <alignment horizontal="left"/>
    </xf>
    <xf numFmtId="0" fontId="107" fillId="0" borderId="0" xfId="0" applyFont="1" applyFill="1" applyAlignment="1">
      <alignment horizontal="right"/>
    </xf>
    <xf numFmtId="0" fontId="112" fillId="0" borderId="12" xfId="0" applyFont="1" applyBorder="1" applyAlignment="1">
      <alignment horizontal="center" vertical="center" wrapText="1"/>
    </xf>
    <xf numFmtId="0" fontId="113" fillId="0" borderId="10" xfId="0" applyFont="1" applyBorder="1" applyAlignment="1">
      <alignment horizontal="center" vertical="center" wrapText="1"/>
    </xf>
    <xf numFmtId="0" fontId="112" fillId="0" borderId="10" xfId="0" applyFont="1" applyBorder="1" applyAlignment="1">
      <alignment horizontal="center" vertical="center" wrapText="1"/>
    </xf>
    <xf numFmtId="0" fontId="112" fillId="0" borderId="10" xfId="0" applyFont="1" applyBorder="1" applyAlignment="1">
      <alignment horizontal="center" wrapText="1"/>
    </xf>
    <xf numFmtId="0" fontId="112" fillId="0" borderId="6" xfId="0" applyFont="1" applyBorder="1" applyAlignment="1">
      <alignment horizontal="center" wrapText="1"/>
    </xf>
    <xf numFmtId="38" fontId="112" fillId="0" borderId="7" xfId="0" applyNumberFormat="1" applyFont="1" applyFill="1" applyBorder="1" applyAlignment="1">
      <alignment horizontal="right" wrapText="1"/>
    </xf>
    <xf numFmtId="38" fontId="112" fillId="0" borderId="4" xfId="0" applyNumberFormat="1" applyFont="1" applyFill="1" applyBorder="1" applyAlignment="1">
      <alignment horizontal="right" wrapText="1"/>
    </xf>
    <xf numFmtId="38" fontId="112" fillId="0" borderId="0" xfId="0" applyNumberFormat="1" applyFont="1" applyFill="1" applyBorder="1" applyAlignment="1">
      <alignment horizontal="right" wrapText="1"/>
    </xf>
    <xf numFmtId="3" fontId="112" fillId="0" borderId="3" xfId="147" applyNumberFormat="1" applyFont="1" applyFill="1" applyBorder="1" applyAlignment="1">
      <alignment horizontal="right" wrapText="1"/>
    </xf>
    <xf numFmtId="0" fontId="112" fillId="0" borderId="0" xfId="0" applyFont="1" applyFill="1" applyBorder="1" applyAlignment="1">
      <alignment horizontal="right" wrapText="1"/>
    </xf>
    <xf numFmtId="164" fontId="112" fillId="0" borderId="7" xfId="0" applyNumberFormat="1" applyFont="1" applyFill="1" applyBorder="1" applyAlignment="1">
      <alignment horizontal="right" wrapText="1"/>
    </xf>
    <xf numFmtId="3" fontId="112" fillId="0" borderId="0" xfId="147" applyNumberFormat="1" applyFont="1" applyFill="1" applyBorder="1" applyAlignment="1">
      <alignment horizontal="right" wrapText="1"/>
    </xf>
    <xf numFmtId="165" fontId="112" fillId="0" borderId="7" xfId="0" applyNumberFormat="1" applyFont="1" applyFill="1" applyBorder="1" applyAlignment="1">
      <alignment horizontal="right" wrapText="1"/>
    </xf>
    <xf numFmtId="0" fontId="111" fillId="9" borderId="7" xfId="174" applyNumberFormat="1" applyFont="1" applyBorder="1" applyAlignment="1">
      <alignment horizontal="left" wrapText="1"/>
    </xf>
    <xf numFmtId="0" fontId="111" fillId="9" borderId="7" xfId="174" applyNumberFormat="1" applyFont="1" applyBorder="1"/>
    <xf numFmtId="0" fontId="111" fillId="9" borderId="0" xfId="174" applyNumberFormat="1" applyFont="1" applyBorder="1"/>
    <xf numFmtId="0" fontId="111" fillId="9" borderId="1" xfId="174" applyNumberFormat="1" applyFont="1" applyBorder="1"/>
    <xf numFmtId="0" fontId="106" fillId="0" borderId="0" xfId="0" applyFont="1" applyBorder="1"/>
    <xf numFmtId="0" fontId="106" fillId="0" borderId="0" xfId="0" applyFont="1" applyFill="1" applyBorder="1"/>
    <xf numFmtId="2" fontId="112" fillId="0" borderId="7" xfId="0" applyNumberFormat="1" applyFont="1" applyFill="1" applyBorder="1" applyAlignment="1">
      <alignment horizontal="right" wrapText="1"/>
    </xf>
    <xf numFmtId="2" fontId="112" fillId="0" borderId="0" xfId="0" applyNumberFormat="1" applyFont="1" applyFill="1" applyBorder="1" applyAlignment="1">
      <alignment horizontal="right" wrapText="1"/>
    </xf>
    <xf numFmtId="40" fontId="112" fillId="0" borderId="0" xfId="0" applyNumberFormat="1" applyFont="1" applyFill="1" applyBorder="1" applyAlignment="1">
      <alignment horizontal="right" wrapText="1"/>
    </xf>
    <xf numFmtId="43" fontId="112" fillId="0" borderId="7" xfId="0" applyNumberFormat="1" applyFont="1" applyFill="1" applyBorder="1" applyAlignment="1">
      <alignment horizontal="right" wrapText="1"/>
    </xf>
    <xf numFmtId="0" fontId="111" fillId="9" borderId="7" xfId="174" applyNumberFormat="1" applyFont="1" applyBorder="1" applyAlignment="1">
      <alignment horizontal="left"/>
    </xf>
    <xf numFmtId="0" fontId="111" fillId="9" borderId="8" xfId="174" applyNumberFormat="1" applyFont="1" applyBorder="1" applyAlignment="1">
      <alignment horizontal="left" wrapText="1"/>
    </xf>
    <xf numFmtId="40" fontId="112" fillId="0" borderId="7" xfId="0" applyNumberFormat="1" applyFont="1" applyFill="1" applyBorder="1" applyAlignment="1">
      <alignment horizontal="right" wrapText="1"/>
    </xf>
    <xf numFmtId="0" fontId="112" fillId="0" borderId="0" xfId="0" applyFont="1" applyFill="1" applyBorder="1" applyAlignment="1">
      <alignment horizontal="right"/>
    </xf>
    <xf numFmtId="0" fontId="111" fillId="9" borderId="8" xfId="174" applyNumberFormat="1" applyFont="1" applyBorder="1" applyAlignment="1">
      <alignment horizontal="left"/>
    </xf>
    <xf numFmtId="38" fontId="111" fillId="9" borderId="0" xfId="174" applyNumberFormat="1" applyFont="1" applyBorder="1" applyAlignment="1">
      <alignment horizontal="right"/>
    </xf>
    <xf numFmtId="164" fontId="111" fillId="9" borderId="0" xfId="174" applyNumberFormat="1" applyFont="1" applyBorder="1" applyAlignment="1">
      <alignment horizontal="right"/>
    </xf>
    <xf numFmtId="0" fontId="111" fillId="9" borderId="0" xfId="174" applyNumberFormat="1" applyFont="1" applyBorder="1" applyAlignment="1">
      <alignment horizontal="right"/>
    </xf>
    <xf numFmtId="164" fontId="111" fillId="9" borderId="1" xfId="174" applyNumberFormat="1" applyFont="1" applyBorder="1" applyAlignment="1">
      <alignment horizontal="right"/>
    </xf>
    <xf numFmtId="164" fontId="111" fillId="9" borderId="7" xfId="174" applyNumberFormat="1" applyFont="1" applyBorder="1" applyAlignment="1">
      <alignment horizontal="right"/>
    </xf>
    <xf numFmtId="165" fontId="111" fillId="9" borderId="0" xfId="174" applyNumberFormat="1" applyFont="1" applyBorder="1"/>
    <xf numFmtId="165" fontId="112" fillId="0" borderId="0" xfId="0" applyNumberFormat="1" applyFont="1" applyFill="1" applyBorder="1" applyAlignment="1">
      <alignment horizontal="right" wrapText="1"/>
    </xf>
    <xf numFmtId="165" fontId="112" fillId="0" borderId="0" xfId="66" applyNumberFormat="1" applyFont="1" applyFill="1" applyBorder="1" applyAlignment="1">
      <alignment horizontal="right" wrapText="1"/>
    </xf>
    <xf numFmtId="164" fontId="112" fillId="0" borderId="0" xfId="0" applyNumberFormat="1" applyFont="1" applyFill="1" applyBorder="1" applyAlignment="1">
      <alignment horizontal="right" wrapText="1"/>
    </xf>
    <xf numFmtId="38" fontId="112" fillId="0" borderId="10" xfId="0" applyNumberFormat="1" applyFont="1" applyFill="1" applyBorder="1" applyAlignment="1">
      <alignment horizontal="right" wrapText="1"/>
    </xf>
    <xf numFmtId="164" fontId="112" fillId="0" borderId="10" xfId="0" applyNumberFormat="1" applyFont="1" applyFill="1" applyBorder="1" applyAlignment="1">
      <alignment horizontal="right" wrapText="1"/>
    </xf>
    <xf numFmtId="0" fontId="112" fillId="0" borderId="10" xfId="0" applyFont="1" applyFill="1" applyBorder="1" applyAlignment="1">
      <alignment horizontal="right" wrapText="1"/>
    </xf>
    <xf numFmtId="0" fontId="111" fillId="0" borderId="0" xfId="174" applyNumberFormat="1" applyFont="1" applyFill="1" applyBorder="1" applyAlignment="1">
      <alignment horizontal="left"/>
    </xf>
    <xf numFmtId="38" fontId="111" fillId="0" borderId="0" xfId="174" applyNumberFormat="1" applyFont="1" applyFill="1" applyBorder="1" applyAlignment="1">
      <alignment horizontal="right"/>
    </xf>
    <xf numFmtId="0" fontId="111" fillId="0" borderId="0" xfId="174" applyNumberFormat="1" applyFont="1" applyFill="1" applyBorder="1"/>
    <xf numFmtId="0" fontId="111" fillId="0" borderId="0" xfId="174" applyNumberFormat="1" applyFont="1" applyFill="1" applyBorder="1" applyAlignment="1">
      <alignment horizontal="right"/>
    </xf>
    <xf numFmtId="165" fontId="111" fillId="0" borderId="0" xfId="174" applyNumberFormat="1" applyFont="1" applyFill="1" applyBorder="1"/>
    <xf numFmtId="168" fontId="112" fillId="0" borderId="0" xfId="87" applyNumberFormat="1" applyFont="1" applyFill="1" applyBorder="1" applyAlignment="1">
      <alignment horizontal="right" wrapText="1"/>
    </xf>
    <xf numFmtId="38" fontId="108" fillId="0" borderId="0" xfId="0" applyNumberFormat="1" applyFont="1" applyFill="1" applyBorder="1" applyAlignment="1">
      <alignment horizontal="right" wrapText="1"/>
    </xf>
    <xf numFmtId="38" fontId="114" fillId="0" borderId="0" xfId="0" applyNumberFormat="1" applyFont="1" applyFill="1" applyBorder="1" applyAlignment="1">
      <alignment horizontal="right" wrapText="1"/>
    </xf>
    <xf numFmtId="38" fontId="115" fillId="0" borderId="0" xfId="0" applyNumberFormat="1" applyFont="1" applyFill="1" applyBorder="1" applyAlignment="1">
      <alignment horizontal="right" wrapText="1"/>
    </xf>
    <xf numFmtId="165" fontId="114" fillId="0" borderId="0" xfId="56" applyNumberFormat="1" applyFont="1" applyFill="1" applyBorder="1"/>
    <xf numFmtId="38" fontId="109" fillId="0" borderId="0" xfId="0" applyNumberFormat="1" applyFont="1" applyFill="1" applyBorder="1" applyAlignment="1">
      <alignment horizontal="right" wrapText="1"/>
    </xf>
    <xf numFmtId="0" fontId="108" fillId="0" borderId="0" xfId="0" applyFont="1" applyFill="1" applyBorder="1"/>
    <xf numFmtId="0" fontId="115" fillId="0" borderId="0" xfId="0" applyFont="1" applyFill="1" applyBorder="1"/>
    <xf numFmtId="166" fontId="108" fillId="0" borderId="0" xfId="0" applyNumberFormat="1" applyFont="1" applyFill="1" applyBorder="1" applyAlignment="1">
      <alignment horizontal="right" wrapText="1"/>
    </xf>
    <xf numFmtId="166" fontId="108" fillId="0" borderId="0" xfId="0" applyNumberFormat="1" applyFont="1" applyFill="1" applyBorder="1"/>
    <xf numFmtId="166" fontId="114" fillId="0" borderId="0" xfId="0" applyNumberFormat="1" applyFont="1" applyFill="1" applyBorder="1" applyAlignment="1">
      <alignment horizontal="right" wrapText="1"/>
    </xf>
    <xf numFmtId="166" fontId="115" fillId="0" borderId="0" xfId="0" applyNumberFormat="1" applyFont="1" applyFill="1" applyBorder="1"/>
    <xf numFmtId="0" fontId="114" fillId="0" borderId="0" xfId="0" applyFont="1" applyFill="1" applyBorder="1"/>
    <xf numFmtId="38" fontId="108" fillId="0" borderId="0" xfId="0" applyNumberFormat="1" applyFont="1"/>
    <xf numFmtId="0" fontId="114" fillId="0" borderId="0" xfId="0" applyFont="1"/>
    <xf numFmtId="0" fontId="115" fillId="0" borderId="0" xfId="0" applyFont="1" applyBorder="1"/>
    <xf numFmtId="0" fontId="107" fillId="0" borderId="0" xfId="56" applyNumberFormat="1" applyFont="1" applyBorder="1"/>
    <xf numFmtId="0" fontId="107" fillId="0" borderId="0" xfId="0" applyFont="1" applyBorder="1"/>
    <xf numFmtId="0" fontId="107" fillId="0" borderId="0" xfId="147" quotePrefix="1" applyNumberFormat="1" applyFont="1" applyBorder="1"/>
    <xf numFmtId="0" fontId="107" fillId="0" borderId="0" xfId="147" applyNumberFormat="1" applyFont="1" applyBorder="1"/>
    <xf numFmtId="0" fontId="108" fillId="0" borderId="0" xfId="0" applyFont="1"/>
    <xf numFmtId="0" fontId="110" fillId="0" borderId="0" xfId="0" applyFont="1"/>
    <xf numFmtId="0" fontId="106" fillId="0" borderId="10" xfId="0" applyFont="1" applyBorder="1" applyAlignment="1">
      <alignment horizontal="center" vertical="center" wrapText="1"/>
    </xf>
    <xf numFmtId="0" fontId="106" fillId="0" borderId="6" xfId="0" applyFont="1" applyBorder="1" applyAlignment="1">
      <alignment horizontal="center" wrapText="1"/>
    </xf>
    <xf numFmtId="0" fontId="106" fillId="0" borderId="7" xfId="0" applyFont="1" applyFill="1" applyBorder="1" applyAlignment="1"/>
    <xf numFmtId="164" fontId="106" fillId="0" borderId="0" xfId="0" applyNumberFormat="1" applyFont="1" applyFill="1" applyBorder="1" applyAlignment="1">
      <alignment horizontal="right" wrapText="1"/>
    </xf>
    <xf numFmtId="38" fontId="106" fillId="0" borderId="0" xfId="0" applyNumberFormat="1" applyFont="1" applyFill="1" applyBorder="1" applyAlignment="1">
      <alignment horizontal="right" wrapText="1"/>
    </xf>
    <xf numFmtId="164" fontId="106" fillId="0" borderId="1" xfId="0" applyNumberFormat="1" applyFont="1" applyFill="1" applyBorder="1" applyAlignment="1">
      <alignment horizontal="right" wrapText="1"/>
    </xf>
    <xf numFmtId="164" fontId="106" fillId="0" borderId="1" xfId="0" applyNumberFormat="1" applyFont="1" applyBorder="1" applyAlignment="1">
      <alignment horizontal="right" wrapText="1"/>
    </xf>
    <xf numFmtId="0" fontId="106" fillId="0" borderId="7" xfId="0" applyFont="1" applyFill="1" applyBorder="1" applyAlignment="1">
      <alignment horizontal="left" wrapText="1"/>
    </xf>
    <xf numFmtId="165" fontId="106" fillId="0" borderId="0" xfId="0" applyNumberFormat="1" applyFont="1" applyFill="1" applyBorder="1" applyAlignment="1">
      <alignment horizontal="right" wrapText="1"/>
    </xf>
    <xf numFmtId="43" fontId="106" fillId="0" borderId="0" xfId="0" applyNumberFormat="1" applyFont="1" applyFill="1" applyBorder="1" applyAlignment="1">
      <alignment horizontal="right" wrapText="1"/>
    </xf>
    <xf numFmtId="40" fontId="106" fillId="0" borderId="0" xfId="0" applyNumberFormat="1" applyFont="1" applyFill="1" applyBorder="1" applyAlignment="1">
      <alignment horizontal="right" wrapText="1"/>
    </xf>
    <xf numFmtId="0" fontId="106" fillId="0" borderId="7" xfId="0" applyFont="1" applyFill="1" applyBorder="1" applyAlignment="1">
      <alignment horizontal="left"/>
    </xf>
    <xf numFmtId="0" fontId="106" fillId="0" borderId="8" xfId="0" applyFont="1" applyFill="1" applyBorder="1" applyAlignment="1"/>
    <xf numFmtId="0" fontId="106" fillId="0" borderId="8" xfId="0" applyFont="1" applyBorder="1" applyAlignment="1"/>
    <xf numFmtId="0" fontId="106" fillId="0" borderId="0" xfId="0" applyFont="1" applyFill="1" applyBorder="1" applyAlignment="1">
      <alignment horizontal="right"/>
    </xf>
    <xf numFmtId="0" fontId="106" fillId="0" borderId="8" xfId="0" applyFont="1" applyBorder="1"/>
    <xf numFmtId="0" fontId="106" fillId="0" borderId="8" xfId="0" applyFont="1" applyFill="1" applyBorder="1" applyAlignment="1">
      <alignment horizontal="left"/>
    </xf>
    <xf numFmtId="38" fontId="106" fillId="0" borderId="7" xfId="0" applyNumberFormat="1" applyFont="1" applyFill="1" applyBorder="1" applyAlignment="1">
      <alignment horizontal="right" wrapText="1"/>
    </xf>
    <xf numFmtId="0" fontId="106" fillId="0" borderId="11" xfId="0" applyFont="1" applyFill="1" applyBorder="1" applyAlignment="1"/>
    <xf numFmtId="38" fontId="106" fillId="0" borderId="10" xfId="0" applyNumberFormat="1" applyFont="1" applyFill="1" applyBorder="1" applyAlignment="1">
      <alignment horizontal="right" wrapText="1"/>
    </xf>
    <xf numFmtId="0" fontId="106" fillId="0" borderId="10" xfId="0" applyFont="1" applyFill="1" applyBorder="1" applyAlignment="1">
      <alignment horizontal="right" wrapText="1"/>
    </xf>
    <xf numFmtId="164" fontId="106" fillId="0" borderId="10" xfId="0" applyNumberFormat="1" applyFont="1" applyFill="1" applyBorder="1" applyAlignment="1">
      <alignment horizontal="right" wrapText="1"/>
    </xf>
    <xf numFmtId="165" fontId="106" fillId="0" borderId="12" xfId="0" applyNumberFormat="1" applyFont="1" applyFill="1" applyBorder="1" applyAlignment="1">
      <alignment horizontal="right" wrapText="1"/>
    </xf>
    <xf numFmtId="165" fontId="106" fillId="0" borderId="10" xfId="0" applyNumberFormat="1" applyFont="1" applyFill="1" applyBorder="1" applyAlignment="1">
      <alignment horizontal="right" wrapText="1"/>
    </xf>
    <xf numFmtId="164" fontId="106" fillId="0" borderId="6" xfId="0" applyNumberFormat="1" applyFont="1" applyFill="1" applyBorder="1" applyAlignment="1">
      <alignment horizontal="right" wrapText="1"/>
    </xf>
    <xf numFmtId="0" fontId="106" fillId="0" borderId="0" xfId="0" applyFont="1" applyFill="1" applyBorder="1" applyAlignment="1"/>
    <xf numFmtId="172" fontId="106" fillId="0" borderId="0" xfId="87" applyNumberFormat="1" applyFont="1" applyFill="1" applyBorder="1" applyAlignment="1">
      <alignment horizontal="right" wrapText="1"/>
    </xf>
    <xf numFmtId="168" fontId="106" fillId="0" borderId="0" xfId="0" applyNumberFormat="1" applyFont="1" applyFill="1" applyBorder="1" applyAlignment="1">
      <alignment horizontal="right" wrapText="1"/>
    </xf>
    <xf numFmtId="168" fontId="106" fillId="0" borderId="0" xfId="87" applyNumberFormat="1" applyFont="1" applyFill="1" applyBorder="1"/>
    <xf numFmtId="0" fontId="106" fillId="0" borderId="0" xfId="0" applyFont="1" applyFill="1" applyBorder="1" applyAlignment="1">
      <alignment horizontal="right" wrapText="1"/>
    </xf>
    <xf numFmtId="166" fontId="106" fillId="0" borderId="0" xfId="0" applyNumberFormat="1" applyFont="1" applyFill="1" applyBorder="1"/>
    <xf numFmtId="166" fontId="106" fillId="0" borderId="0" xfId="0" applyNumberFormat="1" applyFont="1" applyFill="1" applyBorder="1" applyAlignment="1">
      <alignment horizontal="right" wrapText="1"/>
    </xf>
    <xf numFmtId="0" fontId="106" fillId="0" borderId="0" xfId="0" applyFont="1" applyAlignment="1"/>
    <xf numFmtId="37" fontId="106" fillId="0" borderId="0" xfId="0" applyNumberFormat="1" applyFont="1" applyAlignment="1">
      <alignment horizontal="center" wrapText="1"/>
    </xf>
    <xf numFmtId="164" fontId="33" fillId="0" borderId="12" xfId="0" applyNumberFormat="1" applyFont="1" applyFill="1" applyBorder="1" applyAlignment="1">
      <alignment horizontal="right" wrapText="1"/>
    </xf>
    <xf numFmtId="164" fontId="112" fillId="0" borderId="12" xfId="0" applyNumberFormat="1" applyFont="1" applyFill="1" applyBorder="1" applyAlignment="1">
      <alignment horizontal="right" wrapText="1"/>
    </xf>
    <xf numFmtId="3" fontId="112" fillId="0" borderId="10" xfId="147" applyNumberFormat="1" applyFont="1" applyFill="1" applyBorder="1" applyAlignment="1">
      <alignment horizontal="right" wrapText="1"/>
    </xf>
    <xf numFmtId="38" fontId="108" fillId="0" borderId="0" xfId="0" applyNumberFormat="1" applyFont="1" applyBorder="1" applyAlignment="1">
      <alignment horizontal="right" wrapText="1"/>
    </xf>
    <xf numFmtId="38" fontId="114" fillId="0" borderId="0" xfId="0" applyNumberFormat="1" applyFont="1" applyBorder="1" applyAlignment="1">
      <alignment horizontal="right" wrapText="1"/>
    </xf>
    <xf numFmtId="165" fontId="114" fillId="0" borderId="0" xfId="56" applyNumberFormat="1" applyFont="1" applyBorder="1"/>
    <xf numFmtId="166" fontId="108" fillId="0" borderId="0" xfId="0" applyNumberFormat="1" applyFont="1" applyBorder="1" applyAlignment="1">
      <alignment horizontal="right" wrapText="1"/>
    </xf>
    <xf numFmtId="166" fontId="108" fillId="0" borderId="0" xfId="0" applyNumberFormat="1" applyFont="1" applyBorder="1"/>
    <xf numFmtId="166" fontId="114" fillId="0" borderId="0" xfId="0" applyNumberFormat="1" applyFont="1" applyBorder="1" applyAlignment="1">
      <alignment horizontal="right" wrapText="1"/>
    </xf>
    <xf numFmtId="166" fontId="115" fillId="0" borderId="0" xfId="0" applyNumberFormat="1" applyFont="1" applyBorder="1"/>
    <xf numFmtId="38" fontId="115" fillId="0" borderId="0" xfId="0" applyNumberFormat="1" applyFont="1" applyBorder="1" applyAlignment="1">
      <alignment horizontal="right" wrapText="1"/>
    </xf>
    <xf numFmtId="164" fontId="106" fillId="0" borderId="6" xfId="0" applyNumberFormat="1" applyFont="1" applyFill="1" applyBorder="1" applyAlignment="1">
      <alignment horizontal="center" wrapText="1"/>
    </xf>
    <xf numFmtId="0" fontId="106" fillId="0" borderId="0" xfId="0" applyFont="1" applyBorder="1" applyAlignment="1"/>
    <xf numFmtId="0" fontId="106" fillId="0" borderId="0" xfId="0" applyFont="1" applyBorder="1" applyAlignment="1">
      <alignment horizontal="right" wrapText="1"/>
    </xf>
    <xf numFmtId="164" fontId="106" fillId="0" borderId="0" xfId="0" applyNumberFormat="1" applyFont="1" applyBorder="1" applyAlignment="1">
      <alignment horizontal="right" wrapText="1"/>
    </xf>
    <xf numFmtId="166" fontId="106" fillId="0" borderId="0" xfId="0" applyNumberFormat="1" applyFont="1" applyBorder="1"/>
    <xf numFmtId="166" fontId="106" fillId="0" borderId="0" xfId="0" applyNumberFormat="1" applyFont="1" applyBorder="1" applyAlignment="1">
      <alignment horizontal="right" wrapText="1"/>
    </xf>
    <xf numFmtId="0" fontId="106" fillId="0" borderId="7" xfId="0" applyFont="1" applyBorder="1" applyAlignment="1"/>
    <xf numFmtId="0" fontId="116" fillId="0" borderId="0" xfId="0" applyFont="1"/>
    <xf numFmtId="0" fontId="117" fillId="0" borderId="0" xfId="0" applyFont="1"/>
    <xf numFmtId="164" fontId="10" fillId="0" borderId="6" xfId="0" applyNumberFormat="1" applyFont="1" applyFill="1" applyBorder="1" applyAlignment="1">
      <alignment horizontal="center" wrapText="1"/>
    </xf>
    <xf numFmtId="165" fontId="106" fillId="0" borderId="7" xfId="0" applyNumberFormat="1" applyFont="1" applyFill="1" applyBorder="1" applyAlignment="1">
      <alignment horizontal="right" wrapText="1"/>
    </xf>
    <xf numFmtId="0" fontId="111" fillId="9" borderId="7" xfId="174" applyNumberFormat="1" applyFont="1" applyBorder="1" applyAlignment="1">
      <alignment horizontal="right"/>
    </xf>
    <xf numFmtId="172" fontId="106" fillId="0" borderId="7" xfId="87" applyNumberFormat="1" applyFont="1" applyFill="1" applyBorder="1" applyAlignment="1">
      <alignment horizontal="right" wrapText="1"/>
    </xf>
    <xf numFmtId="164" fontId="106" fillId="0" borderId="7" xfId="0" applyNumberFormat="1" applyFont="1" applyFill="1" applyBorder="1" applyAlignment="1">
      <alignment horizontal="right" wrapText="1"/>
    </xf>
    <xf numFmtId="168" fontId="112" fillId="0" borderId="10" xfId="87" applyNumberFormat="1" applyFont="1" applyFill="1" applyBorder="1" applyAlignment="1">
      <alignment horizontal="right" wrapText="1"/>
    </xf>
    <xf numFmtId="172" fontId="106" fillId="0" borderId="10" xfId="87" applyNumberFormat="1" applyFont="1" applyFill="1" applyBorder="1" applyAlignment="1">
      <alignment horizontal="right" wrapText="1"/>
    </xf>
    <xf numFmtId="172" fontId="106" fillId="0" borderId="12" xfId="87" applyNumberFormat="1" applyFont="1" applyFill="1" applyBorder="1" applyAlignment="1">
      <alignment horizontal="right" wrapText="1"/>
    </xf>
    <xf numFmtId="164" fontId="106" fillId="0" borderId="12" xfId="0" applyNumberFormat="1" applyFont="1" applyFill="1" applyBorder="1" applyAlignment="1">
      <alignment horizontal="right" wrapText="1"/>
    </xf>
    <xf numFmtId="168" fontId="106" fillId="0" borderId="10" xfId="0" applyNumberFormat="1" applyFont="1" applyFill="1" applyBorder="1" applyAlignment="1">
      <alignment horizontal="right" wrapText="1"/>
    </xf>
    <xf numFmtId="168" fontId="106" fillId="0" borderId="10" xfId="87" applyNumberFormat="1" applyFont="1" applyFill="1" applyBorder="1"/>
    <xf numFmtId="38" fontId="108" fillId="0" borderId="4" xfId="0" applyNumberFormat="1" applyFont="1" applyFill="1" applyBorder="1" applyAlignment="1">
      <alignment horizontal="right" wrapText="1"/>
    </xf>
    <xf numFmtId="164" fontId="106" fillId="0" borderId="4" xfId="0" applyNumberFormat="1" applyFont="1" applyFill="1" applyBorder="1" applyAlignment="1">
      <alignment horizontal="right" wrapText="1"/>
    </xf>
    <xf numFmtId="38" fontId="114" fillId="0" borderId="4" xfId="0" applyNumberFormat="1" applyFont="1" applyFill="1" applyBorder="1" applyAlignment="1">
      <alignment horizontal="right" wrapText="1"/>
    </xf>
    <xf numFmtId="0" fontId="106" fillId="0" borderId="4" xfId="0" applyFont="1" applyFill="1" applyBorder="1" applyAlignment="1">
      <alignment horizontal="right" wrapText="1"/>
    </xf>
    <xf numFmtId="38" fontId="115" fillId="0" borderId="4" xfId="0" applyNumberFormat="1" applyFont="1" applyFill="1" applyBorder="1" applyAlignment="1">
      <alignment horizontal="right" wrapText="1"/>
    </xf>
    <xf numFmtId="165" fontId="114" fillId="0" borderId="4" xfId="56" applyNumberFormat="1" applyFont="1" applyFill="1" applyBorder="1"/>
    <xf numFmtId="38" fontId="111" fillId="9" borderId="7" xfId="174" applyNumberFormat="1" applyFont="1" applyBorder="1" applyAlignment="1">
      <alignment horizontal="right"/>
    </xf>
    <xf numFmtId="0" fontId="111" fillId="9" borderId="13" xfId="174" applyNumberFormat="1" applyFont="1" applyBorder="1" applyAlignment="1">
      <alignment horizontal="center"/>
    </xf>
    <xf numFmtId="0" fontId="111" fillId="9" borderId="16" xfId="174" applyNumberFormat="1" applyFont="1" applyBorder="1" applyAlignment="1">
      <alignment horizontal="center"/>
    </xf>
    <xf numFmtId="0" fontId="111" fillId="9" borderId="15" xfId="174" applyNumberFormat="1" applyFont="1" applyBorder="1" applyAlignment="1">
      <alignment horizontal="center"/>
    </xf>
    <xf numFmtId="0" fontId="110" fillId="0" borderId="11" xfId="0" applyFont="1" applyFill="1" applyBorder="1" applyAlignment="1">
      <alignment horizontal="left"/>
    </xf>
    <xf numFmtId="0" fontId="110" fillId="0" borderId="0" xfId="0" applyFont="1" applyFill="1"/>
    <xf numFmtId="0" fontId="106" fillId="0" borderId="0" xfId="0" applyFont="1" applyFill="1"/>
    <xf numFmtId="0" fontId="106" fillId="0" borderId="8" xfId="0" quotePrefix="1" applyFont="1" applyBorder="1" applyAlignment="1">
      <alignment horizontal="left"/>
    </xf>
    <xf numFmtId="168" fontId="106" fillId="0" borderId="0" xfId="147" applyNumberFormat="1" applyFont="1" applyFill="1" applyBorder="1"/>
    <xf numFmtId="186" fontId="106" fillId="0" borderId="5" xfId="0" applyNumberFormat="1" applyFont="1" applyFill="1" applyBorder="1" applyAlignment="1">
      <alignment horizontal="right"/>
    </xf>
    <xf numFmtId="166" fontId="106" fillId="0" borderId="7" xfId="0" applyNumberFormat="1" applyFont="1" applyFill="1" applyBorder="1"/>
    <xf numFmtId="186" fontId="106" fillId="0" borderId="1" xfId="0" applyNumberFormat="1" applyFont="1" applyFill="1" applyBorder="1" applyAlignment="1">
      <alignment horizontal="right"/>
    </xf>
    <xf numFmtId="0" fontId="106" fillId="0" borderId="8" xfId="0" applyFont="1" applyBorder="1" applyAlignment="1">
      <alignment horizontal="left"/>
    </xf>
    <xf numFmtId="164" fontId="106" fillId="0" borderId="0" xfId="147" applyNumberFormat="1" applyFont="1" applyFill="1" applyBorder="1"/>
    <xf numFmtId="186" fontId="106" fillId="0" borderId="0" xfId="0" applyNumberFormat="1" applyFont="1" applyFill="1" applyBorder="1" applyAlignment="1">
      <alignment horizontal="right"/>
    </xf>
    <xf numFmtId="164" fontId="106" fillId="0" borderId="7" xfId="147" applyNumberFormat="1" applyFont="1" applyFill="1" applyBorder="1"/>
    <xf numFmtId="0" fontId="106" fillId="0" borderId="14" xfId="0" applyFont="1" applyBorder="1" applyAlignment="1">
      <alignment horizontal="left"/>
    </xf>
    <xf numFmtId="166" fontId="106" fillId="0" borderId="13" xfId="147" applyNumberFormat="1" applyFont="1" applyFill="1" applyBorder="1"/>
    <xf numFmtId="186" fontId="106" fillId="0" borderId="15" xfId="0" applyNumberFormat="1" applyFont="1" applyFill="1" applyBorder="1" applyAlignment="1">
      <alignment horizontal="right"/>
    </xf>
    <xf numFmtId="166" fontId="106" fillId="0" borderId="16" xfId="147" applyNumberFormat="1" applyFont="1" applyFill="1" applyBorder="1"/>
    <xf numFmtId="2" fontId="106" fillId="0" borderId="0" xfId="0" applyNumberFormat="1" applyFont="1" applyFill="1" applyBorder="1"/>
    <xf numFmtId="2" fontId="106" fillId="0" borderId="1" xfId="0" applyNumberFormat="1" applyFont="1" applyFill="1" applyBorder="1"/>
    <xf numFmtId="165" fontId="106" fillId="0" borderId="10" xfId="63" applyNumberFormat="1" applyFont="1" applyFill="1" applyBorder="1"/>
    <xf numFmtId="165" fontId="106" fillId="0" borderId="12" xfId="63" applyNumberFormat="1" applyFont="1" applyFill="1" applyBorder="1"/>
    <xf numFmtId="165" fontId="106" fillId="0" borderId="6" xfId="63" applyNumberFormat="1" applyFont="1" applyFill="1" applyBorder="1"/>
    <xf numFmtId="0" fontId="106" fillId="0" borderId="4" xfId="0" applyFont="1" applyBorder="1"/>
    <xf numFmtId="2" fontId="106" fillId="0" borderId="0" xfId="0" applyNumberFormat="1" applyFont="1" applyBorder="1"/>
    <xf numFmtId="0" fontId="106" fillId="0" borderId="10" xfId="0" applyFont="1" applyBorder="1"/>
    <xf numFmtId="165" fontId="106" fillId="0" borderId="0" xfId="0" applyNumberFormat="1" applyFont="1"/>
    <xf numFmtId="190" fontId="106" fillId="0" borderId="0" xfId="0" applyNumberFormat="1" applyFont="1"/>
    <xf numFmtId="166" fontId="106" fillId="0" borderId="0" xfId="0" applyNumberFormat="1" applyFont="1"/>
    <xf numFmtId="165" fontId="40" fillId="0" borderId="0" xfId="66" applyNumberFormat="1" applyFont="1" applyFill="1" applyAlignment="1">
      <alignment horizontal="left"/>
    </xf>
    <xf numFmtId="0" fontId="105" fillId="0" borderId="0" xfId="0" applyFont="1" applyFill="1"/>
    <xf numFmtId="0" fontId="10" fillId="0" borderId="8" xfId="0" applyFont="1" applyBorder="1"/>
    <xf numFmtId="0" fontId="48" fillId="0" borderId="0" xfId="112">
      <alignment horizontal="center" wrapText="1"/>
    </xf>
    <xf numFmtId="0" fontId="94" fillId="9" borderId="8" xfId="174" applyNumberFormat="1" applyFont="1" applyBorder="1" applyAlignment="1">
      <alignment horizontal="center" vertical="center"/>
    </xf>
    <xf numFmtId="0" fontId="94" fillId="9" borderId="4" xfId="174" applyNumberFormat="1" applyFont="1" applyBorder="1" applyAlignment="1">
      <alignment horizontal="center" vertical="center" wrapText="1"/>
    </xf>
    <xf numFmtId="0" fontId="48" fillId="0" borderId="0" xfId="112">
      <alignment horizontal="center" wrapText="1"/>
    </xf>
    <xf numFmtId="0" fontId="0" fillId="0" borderId="0" xfId="0"/>
    <xf numFmtId="38" fontId="107" fillId="0" borderId="0" xfId="0" applyNumberFormat="1" applyFont="1" applyFill="1" applyBorder="1"/>
    <xf numFmtId="165" fontId="109" fillId="0" borderId="0" xfId="66" applyNumberFormat="1" applyFont="1" applyFill="1" applyAlignment="1">
      <alignment horizontal="left"/>
    </xf>
    <xf numFmtId="0" fontId="106" fillId="0" borderId="0" xfId="0" applyFont="1" applyAlignment="1">
      <alignment horizontal="center" wrapText="1"/>
    </xf>
    <xf numFmtId="0" fontId="106" fillId="0" borderId="0" xfId="0" applyFont="1" applyFill="1" applyAlignment="1">
      <alignment horizontal="center" wrapText="1"/>
    </xf>
    <xf numFmtId="0" fontId="119" fillId="0" borderId="0" xfId="112" applyFont="1">
      <alignment horizontal="center" wrapText="1"/>
    </xf>
    <xf numFmtId="0" fontId="120" fillId="0" borderId="0" xfId="0" applyFont="1"/>
    <xf numFmtId="0" fontId="118" fillId="0" borderId="0" xfId="0" applyFont="1"/>
    <xf numFmtId="0" fontId="119" fillId="0" borderId="0" xfId="112" applyFont="1" applyAlignment="1">
      <alignment horizontal="center"/>
    </xf>
    <xf numFmtId="0" fontId="118" fillId="0" borderId="0" xfId="0" applyFont="1" applyAlignment="1">
      <alignment horizontal="center" wrapText="1"/>
    </xf>
    <xf numFmtId="0" fontId="118" fillId="0" borderId="0" xfId="0" applyFont="1" applyFill="1" applyAlignment="1">
      <alignment horizontal="center" wrapText="1"/>
    </xf>
    <xf numFmtId="0" fontId="118" fillId="0" borderId="0" xfId="0" applyFont="1" applyFill="1"/>
    <xf numFmtId="165" fontId="92" fillId="0" borderId="0" xfId="68" applyNumberFormat="1" applyFont="1"/>
    <xf numFmtId="0" fontId="118" fillId="0" borderId="0" xfId="0" applyFont="1" applyBorder="1"/>
    <xf numFmtId="165" fontId="40" fillId="0" borderId="0" xfId="56" applyNumberFormat="1" applyFont="1" applyFill="1" applyAlignment="1">
      <alignment horizontal="left"/>
    </xf>
    <xf numFmtId="0" fontId="31" fillId="0" borderId="0" xfId="0" applyFont="1" applyFill="1" applyBorder="1" applyAlignment="1">
      <alignment horizontal="center"/>
    </xf>
    <xf numFmtId="165" fontId="40" fillId="0" borderId="0" xfId="56" applyNumberFormat="1" applyFont="1" applyFill="1" applyAlignment="1">
      <alignment horizontal="center"/>
    </xf>
    <xf numFmtId="0" fontId="94" fillId="9" borderId="1" xfId="174" applyNumberFormat="1" applyFont="1" applyBorder="1" applyAlignment="1">
      <alignment horizontal="center"/>
    </xf>
    <xf numFmtId="0" fontId="33" fillId="0" borderId="8" xfId="0" applyNumberFormat="1" applyFont="1" applyFill="1" applyBorder="1" applyAlignment="1">
      <alignment horizontal="center"/>
    </xf>
    <xf numFmtId="173" fontId="33" fillId="0" borderId="0" xfId="0" applyNumberFormat="1" applyFont="1" applyFill="1" applyBorder="1" applyAlignment="1">
      <alignment horizontal="right"/>
    </xf>
    <xf numFmtId="164" fontId="33" fillId="0" borderId="1" xfId="0" applyNumberFormat="1" applyFont="1" applyFill="1" applyBorder="1" applyAlignment="1">
      <alignment horizontal="center"/>
    </xf>
    <xf numFmtId="173" fontId="33" fillId="0" borderId="0" xfId="0" applyNumberFormat="1" applyFont="1" applyFill="1" applyBorder="1" applyAlignment="1">
      <alignment horizontal="center"/>
    </xf>
    <xf numFmtId="0" fontId="33" fillId="0" borderId="16" xfId="0" applyNumberFormat="1" applyFont="1" applyFill="1" applyBorder="1" applyAlignment="1">
      <alignment horizontal="center"/>
    </xf>
    <xf numFmtId="173" fontId="33" fillId="0" borderId="16" xfId="0" applyNumberFormat="1" applyFont="1" applyFill="1" applyBorder="1" applyAlignment="1">
      <alignment horizontal="right"/>
    </xf>
    <xf numFmtId="173" fontId="33" fillId="0" borderId="13" xfId="0" applyNumberFormat="1" applyFont="1" applyFill="1" applyBorder="1" applyAlignment="1">
      <alignment horizontal="right"/>
    </xf>
    <xf numFmtId="164" fontId="33" fillId="0" borderId="15" xfId="0" applyNumberFormat="1" applyFont="1" applyFill="1" applyBorder="1" applyAlignment="1">
      <alignment horizontal="center"/>
    </xf>
    <xf numFmtId="173" fontId="33" fillId="0" borderId="16" xfId="0" applyNumberFormat="1" applyFont="1" applyFill="1" applyBorder="1" applyAlignment="1">
      <alignment horizontal="center"/>
    </xf>
    <xf numFmtId="173" fontId="33" fillId="0" borderId="13" xfId="0" applyNumberFormat="1" applyFont="1" applyFill="1" applyBorder="1" applyAlignment="1">
      <alignment horizontal="center"/>
    </xf>
    <xf numFmtId="0" fontId="33" fillId="0" borderId="14" xfId="0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173" fontId="33" fillId="0" borderId="10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173" fontId="10" fillId="0" borderId="0" xfId="0" applyNumberFormat="1" applyFont="1" applyFill="1" applyBorder="1" applyAlignment="1">
      <alignment horizontal="right"/>
    </xf>
    <xf numFmtId="164" fontId="10" fillId="0" borderId="1" xfId="0" applyNumberFormat="1" applyFont="1" applyFill="1" applyBorder="1" applyAlignment="1">
      <alignment horizontal="center"/>
    </xf>
    <xf numFmtId="173" fontId="10" fillId="0" borderId="0" xfId="0" applyNumberFormat="1" applyFont="1" applyFill="1" applyBorder="1" applyAlignment="1">
      <alignment horizontal="center"/>
    </xf>
    <xf numFmtId="0" fontId="11" fillId="0" borderId="0" xfId="0" applyFont="1" applyFill="1" applyBorder="1"/>
    <xf numFmtId="0" fontId="94" fillId="9" borderId="9" xfId="174" applyNumberFormat="1" applyFont="1" applyBorder="1" applyAlignment="1">
      <alignment horizontal="center" vertical="center"/>
    </xf>
    <xf numFmtId="3" fontId="94" fillId="9" borderId="0" xfId="174" applyNumberFormat="1" applyFont="1" applyBorder="1" applyAlignment="1">
      <alignment horizontal="center"/>
    </xf>
    <xf numFmtId="0" fontId="94" fillId="9" borderId="8" xfId="174" applyNumberFormat="1" applyFont="1" applyBorder="1" applyAlignment="1">
      <alignment horizontal="left" vertical="center"/>
    </xf>
    <xf numFmtId="3" fontId="94" fillId="9" borderId="7" xfId="174" applyNumberFormat="1" applyFont="1" applyBorder="1" applyAlignment="1">
      <alignment horizontal="center"/>
    </xf>
    <xf numFmtId="3" fontId="33" fillId="0" borderId="0" xfId="0" applyNumberFormat="1" applyFont="1" applyBorder="1" applyAlignment="1">
      <alignment horizontal="right"/>
    </xf>
    <xf numFmtId="3" fontId="28" fillId="0" borderId="0" xfId="0" applyNumberFormat="1" applyFont="1" applyBorder="1" applyAlignment="1">
      <alignment horizontal="right"/>
    </xf>
    <xf numFmtId="164" fontId="33" fillId="0" borderId="0" xfId="0" applyNumberFormat="1" applyFont="1" applyBorder="1" applyAlignment="1">
      <alignment horizontal="right"/>
    </xf>
    <xf numFmtId="165" fontId="28" fillId="0" borderId="0" xfId="56" applyNumberFormat="1" applyFont="1" applyBorder="1"/>
    <xf numFmtId="3" fontId="10" fillId="0" borderId="16" xfId="0" applyNumberFormat="1" applyFont="1" applyFill="1" applyBorder="1"/>
    <xf numFmtId="3" fontId="10" fillId="0" borderId="13" xfId="0" applyNumberFormat="1" applyFont="1" applyFill="1" applyBorder="1"/>
    <xf numFmtId="3" fontId="10" fillId="0" borderId="15" xfId="0" applyNumberFormat="1" applyFont="1" applyFill="1" applyBorder="1"/>
    <xf numFmtId="164" fontId="10" fillId="0" borderId="0" xfId="0" applyNumberFormat="1" applyFont="1" applyBorder="1" applyAlignment="1">
      <alignment horizontal="right"/>
    </xf>
    <xf numFmtId="165" fontId="10" fillId="0" borderId="0" xfId="56" applyNumberFormat="1" applyFont="1"/>
    <xf numFmtId="0" fontId="34" fillId="0" borderId="0" xfId="0" applyFont="1" applyBorder="1"/>
    <xf numFmtId="0" fontId="0" fillId="0" borderId="0" xfId="0" applyFont="1" applyAlignment="1">
      <alignment wrapText="1"/>
    </xf>
    <xf numFmtId="0" fontId="113" fillId="0" borderId="0" xfId="0" applyFont="1" applyBorder="1"/>
    <xf numFmtId="0" fontId="111" fillId="9" borderId="3" xfId="174" applyNumberFormat="1" applyFont="1" applyBorder="1" applyAlignment="1">
      <alignment horizontal="center" vertical="center" wrapText="1"/>
    </xf>
    <xf numFmtId="0" fontId="111" fillId="9" borderId="4" xfId="174" applyNumberFormat="1" applyFont="1" applyBorder="1" applyAlignment="1">
      <alignment horizontal="center" vertical="center" wrapText="1"/>
    </xf>
    <xf numFmtId="0" fontId="111" fillId="9" borderId="5" xfId="174" applyNumberFormat="1" applyFont="1" applyBorder="1" applyAlignment="1">
      <alignment horizontal="center" vertical="center" wrapText="1"/>
    </xf>
    <xf numFmtId="0" fontId="110" fillId="0" borderId="0" xfId="0" applyFont="1" applyBorder="1"/>
    <xf numFmtId="0" fontId="106" fillId="0" borderId="0" xfId="0" applyFont="1" applyAlignment="1">
      <alignment wrapText="1"/>
    </xf>
    <xf numFmtId="0" fontId="106" fillId="0" borderId="7" xfId="0" applyFont="1" applyBorder="1" applyAlignment="1">
      <alignment horizontal="left" indent="2"/>
    </xf>
    <xf numFmtId="165" fontId="106" fillId="0" borderId="0" xfId="56" applyNumberFormat="1" applyFont="1" applyBorder="1"/>
    <xf numFmtId="165" fontId="106" fillId="0" borderId="1" xfId="56" applyNumberFormat="1" applyFont="1" applyBorder="1"/>
    <xf numFmtId="0" fontId="106" fillId="0" borderId="12" xfId="0" applyFont="1" applyBorder="1" applyAlignment="1">
      <alignment horizontal="left" indent="2"/>
    </xf>
    <xf numFmtId="0" fontId="106" fillId="0" borderId="3" xfId="0" applyFont="1" applyBorder="1" applyAlignment="1">
      <alignment horizontal="left" indent="2"/>
    </xf>
    <xf numFmtId="165" fontId="106" fillId="0" borderId="4" xfId="56" applyNumberFormat="1" applyFont="1" applyBorder="1"/>
    <xf numFmtId="165" fontId="106" fillId="0" borderId="5" xfId="56" applyNumberFormat="1" applyFont="1" applyBorder="1"/>
    <xf numFmtId="165" fontId="106" fillId="0" borderId="10" xfId="56" applyNumberFormat="1" applyFont="1" applyBorder="1"/>
    <xf numFmtId="165" fontId="106" fillId="0" borderId="6" xfId="56" applyNumberFormat="1" applyFont="1" applyBorder="1"/>
    <xf numFmtId="0" fontId="10" fillId="0" borderId="0" xfId="0" applyFont="1" applyAlignment="1">
      <alignment wrapText="1"/>
    </xf>
    <xf numFmtId="3" fontId="115" fillId="0" borderId="0" xfId="0" applyNumberFormat="1" applyFont="1" applyBorder="1"/>
    <xf numFmtId="3" fontId="115" fillId="0" borderId="0" xfId="0" applyNumberFormat="1" applyFont="1" applyFill="1" applyBorder="1"/>
    <xf numFmtId="0" fontId="115" fillId="0" borderId="0" xfId="0" applyFont="1"/>
    <xf numFmtId="0" fontId="106" fillId="0" borderId="0" xfId="0" applyFont="1" applyFill="1" applyBorder="1" applyAlignment="1">
      <alignment horizontal="left"/>
    </xf>
    <xf numFmtId="164" fontId="10" fillId="0" borderId="0" xfId="143" applyNumberFormat="1" applyFont="1" applyBorder="1"/>
    <xf numFmtId="164" fontId="10" fillId="0" borderId="1" xfId="143" applyNumberFormat="1" applyFont="1" applyBorder="1"/>
    <xf numFmtId="164" fontId="10" fillId="0" borderId="4" xfId="143" applyNumberFormat="1" applyFont="1" applyBorder="1"/>
    <xf numFmtId="164" fontId="10" fillId="0" borderId="5" xfId="143" applyNumberFormat="1" applyFont="1" applyBorder="1"/>
    <xf numFmtId="164" fontId="10" fillId="0" borderId="10" xfId="143" applyNumberFormat="1" applyFont="1" applyBorder="1"/>
    <xf numFmtId="164" fontId="10" fillId="0" borderId="6" xfId="143" applyNumberFormat="1" applyFont="1" applyBorder="1"/>
    <xf numFmtId="43" fontId="106" fillId="0" borderId="0" xfId="55" applyNumberFormat="1" applyFont="1" applyBorder="1"/>
    <xf numFmtId="43" fontId="106" fillId="0" borderId="1" xfId="55" applyNumberFormat="1" applyFont="1" applyBorder="1"/>
    <xf numFmtId="43" fontId="106" fillId="0" borderId="4" xfId="55" applyNumberFormat="1" applyFont="1" applyBorder="1"/>
    <xf numFmtId="43" fontId="106" fillId="0" borderId="5" xfId="55" applyNumberFormat="1" applyFont="1" applyBorder="1"/>
    <xf numFmtId="43" fontId="106" fillId="0" borderId="10" xfId="55" applyNumberFormat="1" applyFont="1" applyBorder="1"/>
    <xf numFmtId="43" fontId="106" fillId="0" borderId="6" xfId="55" applyNumberFormat="1" applyFont="1" applyBorder="1"/>
    <xf numFmtId="0" fontId="0" fillId="0" borderId="0" xfId="0"/>
    <xf numFmtId="0" fontId="94" fillId="9" borderId="4" xfId="174" applyNumberFormat="1" applyFont="1" applyBorder="1" applyAlignment="1">
      <alignment horizontal="center" vertical="center" wrapText="1"/>
    </xf>
    <xf numFmtId="0" fontId="94" fillId="9" borderId="8" xfId="174" applyNumberFormat="1" applyFont="1" applyBorder="1" applyAlignment="1"/>
    <xf numFmtId="40" fontId="94" fillId="9" borderId="7" xfId="174" applyNumberFormat="1" applyFont="1" applyBorder="1" applyAlignment="1">
      <alignment horizontal="right" wrapText="1"/>
    </xf>
    <xf numFmtId="40" fontId="94" fillId="9" borderId="0" xfId="174" applyNumberFormat="1" applyFont="1" applyBorder="1" applyAlignment="1">
      <alignment horizontal="right" wrapText="1"/>
    </xf>
    <xf numFmtId="164" fontId="94" fillId="9" borderId="0" xfId="174" applyNumberFormat="1" applyFont="1" applyBorder="1" applyAlignment="1">
      <alignment horizontal="right" wrapText="1"/>
    </xf>
    <xf numFmtId="43" fontId="94" fillId="9" borderId="7" xfId="174" applyNumberFormat="1" applyFont="1" applyBorder="1" applyAlignment="1">
      <alignment horizontal="right" wrapText="1"/>
    </xf>
    <xf numFmtId="164" fontId="94" fillId="9" borderId="1" xfId="174" applyNumberFormat="1" applyFont="1" applyBorder="1" applyAlignment="1">
      <alignment horizontal="right" wrapText="1"/>
    </xf>
    <xf numFmtId="164" fontId="94" fillId="9" borderId="7" xfId="174" applyNumberFormat="1" applyFont="1" applyBorder="1" applyAlignment="1">
      <alignment horizontal="right" wrapText="1"/>
    </xf>
    <xf numFmtId="0" fontId="4" fillId="0" borderId="0" xfId="0" applyFont="1"/>
    <xf numFmtId="0" fontId="4" fillId="0" borderId="0" xfId="0" applyFont="1" applyFill="1" applyBorder="1"/>
    <xf numFmtId="0" fontId="4" fillId="0" borderId="10" xfId="0" applyFont="1" applyBorder="1" applyAlignment="1">
      <alignment horizontal="center" vertical="center" wrapText="1"/>
    </xf>
    <xf numFmtId="164" fontId="4" fillId="0" borderId="6" xfId="0" applyNumberFormat="1" applyFont="1" applyFill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7" xfId="0" applyFont="1" applyFill="1" applyBorder="1" applyAlignment="1"/>
    <xf numFmtId="164" fontId="4" fillId="0" borderId="0" xfId="0" applyNumberFormat="1" applyFont="1" applyFill="1" applyBorder="1" applyAlignment="1">
      <alignment horizontal="right" wrapText="1"/>
    </xf>
    <xf numFmtId="38" fontId="4" fillId="0" borderId="0" xfId="0" applyNumberFormat="1" applyFont="1" applyFill="1" applyBorder="1" applyAlignment="1">
      <alignment horizontal="right" wrapText="1"/>
    </xf>
    <xf numFmtId="164" fontId="4" fillId="0" borderId="1" xfId="0" applyNumberFormat="1" applyFont="1" applyFill="1" applyBorder="1" applyAlignment="1">
      <alignment horizontal="right" wrapText="1"/>
    </xf>
    <xf numFmtId="164" fontId="4" fillId="0" borderId="1" xfId="0" applyNumberFormat="1" applyFont="1" applyBorder="1" applyAlignment="1">
      <alignment horizontal="right" wrapText="1"/>
    </xf>
    <xf numFmtId="0" fontId="4" fillId="0" borderId="7" xfId="0" applyFont="1" applyFill="1" applyBorder="1" applyAlignment="1">
      <alignment horizontal="left" wrapText="1"/>
    </xf>
    <xf numFmtId="165" fontId="4" fillId="0" borderId="0" xfId="0" applyNumberFormat="1" applyFont="1" applyFill="1" applyBorder="1" applyAlignment="1">
      <alignment horizontal="right" wrapText="1"/>
    </xf>
    <xf numFmtId="43" fontId="4" fillId="0" borderId="0" xfId="0" applyNumberFormat="1" applyFont="1" applyFill="1" applyBorder="1" applyAlignment="1">
      <alignment horizontal="right" wrapText="1"/>
    </xf>
    <xf numFmtId="40" fontId="4" fillId="0" borderId="0" xfId="0" applyNumberFormat="1" applyFont="1" applyFill="1" applyBorder="1" applyAlignment="1">
      <alignment horizontal="right" wrapText="1"/>
    </xf>
    <xf numFmtId="0" fontId="4" fillId="0" borderId="7" xfId="0" applyFont="1" applyFill="1" applyBorder="1" applyAlignment="1">
      <alignment horizontal="left"/>
    </xf>
    <xf numFmtId="0" fontId="4" fillId="0" borderId="8" xfId="0" applyFont="1" applyFill="1" applyBorder="1" applyAlignment="1"/>
    <xf numFmtId="0" fontId="4" fillId="0" borderId="8" xfId="0" applyFont="1" applyBorder="1" applyAlignment="1"/>
    <xf numFmtId="0" fontId="4" fillId="0" borderId="0" xfId="0" applyFont="1" applyFill="1" applyBorder="1" applyAlignment="1">
      <alignment horizontal="right"/>
    </xf>
    <xf numFmtId="0" fontId="4" fillId="0" borderId="8" xfId="0" applyFont="1" applyBorder="1"/>
    <xf numFmtId="38" fontId="94" fillId="9" borderId="7" xfId="174" applyNumberFormat="1" applyFont="1" applyBorder="1" applyAlignment="1">
      <alignment horizontal="right" wrapText="1"/>
    </xf>
    <xf numFmtId="38" fontId="94" fillId="9" borderId="0" xfId="174" applyNumberFormat="1" applyFont="1" applyBorder="1" applyAlignment="1">
      <alignment horizontal="right" wrapText="1"/>
    </xf>
    <xf numFmtId="165" fontId="94" fillId="9" borderId="7" xfId="174" applyNumberFormat="1" applyFont="1" applyBorder="1" applyAlignment="1">
      <alignment horizontal="right" wrapText="1"/>
    </xf>
    <xf numFmtId="0" fontId="94" fillId="9" borderId="0" xfId="174" applyNumberFormat="1" applyFont="1" applyBorder="1" applyAlignment="1">
      <alignment horizontal="right" wrapText="1"/>
    </xf>
    <xf numFmtId="0" fontId="4" fillId="0" borderId="8" xfId="0" applyFont="1" applyFill="1" applyBorder="1" applyAlignment="1">
      <alignment horizontal="left"/>
    </xf>
    <xf numFmtId="38" fontId="4" fillId="0" borderId="7" xfId="0" applyNumberFormat="1" applyFont="1" applyFill="1" applyBorder="1" applyAlignment="1">
      <alignment horizontal="right" wrapText="1"/>
    </xf>
    <xf numFmtId="3" fontId="4" fillId="0" borderId="0" xfId="0" applyNumberFormat="1" applyFont="1" applyFill="1" applyBorder="1"/>
    <xf numFmtId="0" fontId="4" fillId="0" borderId="0" xfId="0" applyFont="1" applyFill="1" applyBorder="1" applyAlignment="1">
      <alignment horizontal="right" wrapText="1"/>
    </xf>
    <xf numFmtId="0" fontId="4" fillId="0" borderId="11" xfId="0" applyFont="1" applyFill="1" applyBorder="1" applyAlignment="1"/>
    <xf numFmtId="3" fontId="4" fillId="0" borderId="10" xfId="0" applyNumberFormat="1" applyFont="1" applyFill="1" applyBorder="1"/>
    <xf numFmtId="38" fontId="4" fillId="0" borderId="10" xfId="0" applyNumberFormat="1" applyFont="1" applyFill="1" applyBorder="1" applyAlignment="1">
      <alignment horizontal="right" wrapText="1"/>
    </xf>
    <xf numFmtId="164" fontId="4" fillId="0" borderId="10" xfId="0" applyNumberFormat="1" applyFont="1" applyFill="1" applyBorder="1" applyAlignment="1">
      <alignment horizontal="right" wrapText="1"/>
    </xf>
    <xf numFmtId="164" fontId="4" fillId="0" borderId="6" xfId="0" applyNumberFormat="1" applyFont="1" applyFill="1" applyBorder="1" applyAlignment="1">
      <alignment horizontal="right" wrapText="1"/>
    </xf>
    <xf numFmtId="0" fontId="4" fillId="0" borderId="10" xfId="0" applyFont="1" applyFill="1" applyBorder="1"/>
    <xf numFmtId="0" fontId="4" fillId="0" borderId="10" xfId="0" applyFont="1" applyFill="1" applyBorder="1" applyAlignment="1">
      <alignment horizontal="right" wrapText="1"/>
    </xf>
    <xf numFmtId="0" fontId="4" fillId="0" borderId="0" xfId="0" applyFont="1" applyFill="1" applyBorder="1" applyAlignment="1"/>
    <xf numFmtId="0" fontId="4" fillId="0" borderId="0" xfId="0" applyFont="1" applyBorder="1"/>
    <xf numFmtId="0" fontId="4" fillId="0" borderId="0" xfId="0" applyFont="1" applyBorder="1" applyAlignment="1">
      <alignment horizontal="right" wrapText="1"/>
    </xf>
    <xf numFmtId="164" fontId="4" fillId="0" borderId="0" xfId="0" applyNumberFormat="1" applyFont="1" applyBorder="1" applyAlignment="1">
      <alignment horizontal="right" wrapText="1"/>
    </xf>
    <xf numFmtId="0" fontId="4" fillId="0" borderId="0" xfId="0" applyFont="1" applyAlignment="1"/>
    <xf numFmtId="37" fontId="4" fillId="0" borderId="0" xfId="0" applyNumberFormat="1" applyFont="1" applyAlignment="1">
      <alignment horizontal="center" wrapText="1"/>
    </xf>
    <xf numFmtId="0" fontId="111" fillId="9" borderId="8" xfId="174" applyNumberFormat="1" applyFont="1" applyBorder="1" applyAlignment="1"/>
    <xf numFmtId="40" fontId="111" fillId="9" borderId="7" xfId="174" applyNumberFormat="1" applyFont="1" applyBorder="1" applyAlignment="1">
      <alignment horizontal="right" wrapText="1"/>
    </xf>
    <xf numFmtId="40" fontId="111" fillId="9" borderId="0" xfId="174" applyNumberFormat="1" applyFont="1" applyBorder="1" applyAlignment="1">
      <alignment horizontal="right" wrapText="1"/>
    </xf>
    <xf numFmtId="164" fontId="111" fillId="9" borderId="0" xfId="174" applyNumberFormat="1" applyFont="1" applyBorder="1" applyAlignment="1">
      <alignment horizontal="right" wrapText="1"/>
    </xf>
    <xf numFmtId="43" fontId="111" fillId="9" borderId="7" xfId="174" applyNumberFormat="1" applyFont="1" applyBorder="1" applyAlignment="1">
      <alignment horizontal="right" wrapText="1"/>
    </xf>
    <xf numFmtId="164" fontId="111" fillId="9" borderId="1" xfId="174" applyNumberFormat="1" applyFont="1" applyBorder="1" applyAlignment="1">
      <alignment horizontal="right" wrapText="1"/>
    </xf>
    <xf numFmtId="164" fontId="111" fillId="9" borderId="7" xfId="174" applyNumberFormat="1" applyFont="1" applyBorder="1" applyAlignment="1">
      <alignment horizontal="right" wrapText="1"/>
    </xf>
    <xf numFmtId="38" fontId="111" fillId="9" borderId="7" xfId="174" applyNumberFormat="1" applyFont="1" applyBorder="1" applyAlignment="1">
      <alignment horizontal="right" wrapText="1"/>
    </xf>
    <xf numFmtId="38" fontId="111" fillId="9" borderId="0" xfId="174" applyNumberFormat="1" applyFont="1" applyBorder="1" applyAlignment="1">
      <alignment horizontal="right" wrapText="1"/>
    </xf>
    <xf numFmtId="165" fontId="111" fillId="9" borderId="7" xfId="174" applyNumberFormat="1" applyFont="1" applyBorder="1" applyAlignment="1">
      <alignment horizontal="right" wrapText="1"/>
    </xf>
    <xf numFmtId="165" fontId="111" fillId="9" borderId="0" xfId="174" applyNumberFormat="1" applyFont="1" applyBorder="1" applyAlignment="1">
      <alignment horizontal="right" wrapText="1"/>
    </xf>
    <xf numFmtId="0" fontId="111" fillId="9" borderId="0" xfId="174" applyNumberFormat="1" applyFont="1" applyBorder="1" applyAlignment="1">
      <alignment horizontal="right" wrapText="1"/>
    </xf>
    <xf numFmtId="3" fontId="106" fillId="0" borderId="0" xfId="0" applyNumberFormat="1" applyFont="1" applyFill="1" applyBorder="1"/>
    <xf numFmtId="3" fontId="106" fillId="0" borderId="10" xfId="0" applyNumberFormat="1" applyFont="1" applyFill="1" applyBorder="1"/>
    <xf numFmtId="0" fontId="106" fillId="0" borderId="10" xfId="0" applyFont="1" applyFill="1" applyBorder="1"/>
    <xf numFmtId="165" fontId="4" fillId="0" borderId="12" xfId="0" applyNumberFormat="1" applyFont="1" applyFill="1" applyBorder="1" applyAlignment="1">
      <alignment horizontal="right" wrapText="1"/>
    </xf>
    <xf numFmtId="165" fontId="4" fillId="0" borderId="10" xfId="0" applyNumberFormat="1" applyFont="1" applyFill="1" applyBorder="1" applyAlignment="1">
      <alignment horizontal="right" wrapText="1"/>
    </xf>
    <xf numFmtId="0" fontId="4" fillId="0" borderId="0" xfId="0" applyFont="1" applyBorder="1" applyAlignment="1"/>
    <xf numFmtId="166" fontId="4" fillId="0" borderId="0" xfId="0" applyNumberFormat="1" applyFont="1" applyBorder="1"/>
    <xf numFmtId="166" fontId="4" fillId="0" borderId="0" xfId="0" applyNumberFormat="1" applyFont="1" applyBorder="1" applyAlignment="1">
      <alignment horizontal="right" wrapText="1"/>
    </xf>
    <xf numFmtId="0" fontId="4" fillId="0" borderId="7" xfId="0" applyFont="1" applyBorder="1" applyAlignment="1"/>
    <xf numFmtId="165" fontId="106" fillId="0" borderId="0" xfId="55" applyNumberFormat="1" applyFont="1"/>
    <xf numFmtId="165" fontId="106" fillId="0" borderId="0" xfId="55" applyNumberFormat="1" applyFont="1" applyFill="1"/>
    <xf numFmtId="165" fontId="106" fillId="0" borderId="0" xfId="55" applyNumberFormat="1" applyFont="1" applyBorder="1"/>
    <xf numFmtId="0" fontId="107" fillId="0" borderId="0" xfId="0" applyFont="1"/>
    <xf numFmtId="43" fontId="106" fillId="0" borderId="0" xfId="55" applyFont="1"/>
    <xf numFmtId="3" fontId="106" fillId="0" borderId="0" xfId="0" applyNumberFormat="1" applyFont="1" applyBorder="1"/>
    <xf numFmtId="164" fontId="106" fillId="0" borderId="8" xfId="143" applyNumberFormat="1" applyFont="1" applyFill="1" applyBorder="1" applyAlignment="1">
      <alignment horizontal="right"/>
    </xf>
    <xf numFmtId="0" fontId="111" fillId="9" borderId="3" xfId="174" applyNumberFormat="1" applyFont="1" applyBorder="1" applyAlignment="1">
      <alignment vertical="center"/>
    </xf>
    <xf numFmtId="1" fontId="111" fillId="9" borderId="9" xfId="174" applyNumberFormat="1" applyFont="1" applyBorder="1" applyAlignment="1">
      <alignment horizontal="center" vertical="center"/>
    </xf>
    <xf numFmtId="0" fontId="110" fillId="0" borderId="12" xfId="0" applyFont="1" applyFill="1" applyBorder="1"/>
    <xf numFmtId="167" fontId="110" fillId="0" borderId="11" xfId="56" applyNumberFormat="1" applyFont="1" applyFill="1" applyBorder="1" applyAlignment="1">
      <alignment horizontal="right"/>
    </xf>
    <xf numFmtId="188" fontId="110" fillId="0" borderId="11" xfId="0" applyNumberFormat="1" applyFont="1" applyFill="1" applyBorder="1" applyAlignment="1">
      <alignment horizontal="right"/>
    </xf>
    <xf numFmtId="0" fontId="110" fillId="0" borderId="7" xfId="0" applyFont="1" applyFill="1" applyBorder="1"/>
    <xf numFmtId="167" fontId="110" fillId="0" borderId="9" xfId="56" applyNumberFormat="1" applyFont="1" applyFill="1" applyBorder="1" applyAlignment="1">
      <alignment horizontal="right"/>
    </xf>
    <xf numFmtId="167" fontId="110" fillId="0" borderId="8" xfId="56" applyNumberFormat="1" applyFont="1" applyFill="1" applyBorder="1" applyAlignment="1">
      <alignment horizontal="right"/>
    </xf>
    <xf numFmtId="188" fontId="110" fillId="0" borderId="8" xfId="0" applyNumberFormat="1" applyFont="1" applyFill="1" applyBorder="1" applyAlignment="1">
      <alignment horizontal="right"/>
    </xf>
    <xf numFmtId="191" fontId="110" fillId="0" borderId="8" xfId="0" applyNumberFormat="1" applyFont="1" applyFill="1" applyBorder="1" applyAlignment="1">
      <alignment horizontal="right"/>
    </xf>
    <xf numFmtId="0" fontId="106" fillId="0" borderId="7" xfId="0" applyFont="1" applyFill="1" applyBorder="1"/>
    <xf numFmtId="167" fontId="106" fillId="0" borderId="8" xfId="56" applyNumberFormat="1" applyFont="1" applyFill="1" applyBorder="1" applyAlignment="1">
      <alignment horizontal="right"/>
    </xf>
    <xf numFmtId="188" fontId="106" fillId="0" borderId="8" xfId="0" applyNumberFormat="1" applyFont="1" applyFill="1" applyBorder="1" applyAlignment="1">
      <alignment horizontal="right"/>
    </xf>
    <xf numFmtId="0" fontId="106" fillId="0" borderId="8" xfId="0" applyFont="1" applyFill="1" applyBorder="1"/>
    <xf numFmtId="191" fontId="110" fillId="0" borderId="0" xfId="0" applyNumberFormat="1" applyFont="1" applyFill="1" applyBorder="1" applyAlignment="1">
      <alignment horizontal="right"/>
    </xf>
    <xf numFmtId="0" fontId="110" fillId="0" borderId="0" xfId="0" applyFont="1" applyFill="1" applyBorder="1"/>
    <xf numFmtId="167" fontId="110" fillId="0" borderId="0" xfId="56" applyNumberFormat="1" applyFont="1" applyFill="1" applyBorder="1" applyAlignment="1">
      <alignment horizontal="right"/>
    </xf>
    <xf numFmtId="188" fontId="110" fillId="0" borderId="0" xfId="0" applyNumberFormat="1" applyFont="1" applyFill="1" applyBorder="1" applyAlignment="1">
      <alignment horizontal="right"/>
    </xf>
    <xf numFmtId="0" fontId="31" fillId="0" borderId="0" xfId="131" applyFont="1"/>
    <xf numFmtId="0" fontId="11" fillId="0" borderId="0" xfId="134" applyFont="1" applyAlignment="1"/>
    <xf numFmtId="0" fontId="4" fillId="0" borderId="0" xfId="131" applyFont="1"/>
    <xf numFmtId="0" fontId="118" fillId="0" borderId="0" xfId="131" applyFont="1"/>
    <xf numFmtId="167" fontId="4" fillId="0" borderId="0" xfId="131" applyNumberFormat="1" applyFont="1"/>
    <xf numFmtId="43" fontId="4" fillId="0" borderId="0" xfId="131" applyNumberFormat="1" applyFont="1"/>
    <xf numFmtId="0" fontId="28" fillId="0" borderId="0" xfId="131" applyFont="1"/>
    <xf numFmtId="0" fontId="4" fillId="0" borderId="0" xfId="0" applyFont="1" applyFill="1"/>
    <xf numFmtId="195" fontId="4" fillId="0" borderId="0" xfId="0" applyNumberFormat="1" applyFont="1"/>
    <xf numFmtId="3" fontId="11" fillId="0" borderId="0" xfId="0" applyNumberFormat="1" applyFont="1" applyFill="1" applyBorder="1"/>
    <xf numFmtId="0" fontId="60" fillId="0" borderId="0" xfId="0" applyFont="1" applyAlignment="1">
      <alignment horizontal="centerContinuous"/>
    </xf>
    <xf numFmtId="0" fontId="122" fillId="0" borderId="0" xfId="0" applyFont="1" applyAlignment="1">
      <alignment horizontal="centerContinuous"/>
    </xf>
    <xf numFmtId="1" fontId="111" fillId="9" borderId="9" xfId="174" applyNumberFormat="1" applyFont="1" applyBorder="1" applyAlignment="1">
      <alignment horizontal="center" vertical="center" wrapText="1"/>
    </xf>
    <xf numFmtId="164" fontId="110" fillId="0" borderId="11" xfId="143" applyNumberFormat="1" applyFont="1" applyFill="1" applyBorder="1" applyAlignment="1">
      <alignment horizontal="right"/>
    </xf>
    <xf numFmtId="164" fontId="110" fillId="0" borderId="9" xfId="143" applyNumberFormat="1" applyFont="1" applyFill="1" applyBorder="1" applyAlignment="1">
      <alignment horizontal="right"/>
    </xf>
    <xf numFmtId="164" fontId="110" fillId="0" borderId="8" xfId="143" applyNumberFormat="1" applyFont="1" applyFill="1" applyBorder="1" applyAlignment="1">
      <alignment horizontal="right"/>
    </xf>
    <xf numFmtId="167" fontId="106" fillId="0" borderId="0" xfId="56" applyNumberFormat="1" applyFont="1" applyFill="1" applyBorder="1" applyAlignment="1">
      <alignment horizontal="right"/>
    </xf>
    <xf numFmtId="0" fontId="109" fillId="0" borderId="0" xfId="0" applyFont="1"/>
    <xf numFmtId="188" fontId="106" fillId="0" borderId="0" xfId="0" applyNumberFormat="1" applyFont="1" applyFill="1" applyBorder="1" applyAlignment="1">
      <alignment horizontal="right"/>
    </xf>
    <xf numFmtId="43" fontId="106" fillId="0" borderId="0" xfId="0" applyNumberFormat="1" applyFont="1"/>
    <xf numFmtId="1" fontId="94" fillId="9" borderId="7" xfId="174" applyNumberFormat="1" applyFont="1" applyBorder="1" applyAlignment="1">
      <alignment horizontal="center"/>
    </xf>
    <xf numFmtId="1" fontId="94" fillId="9" borderId="1" xfId="174" applyNumberFormat="1" applyFont="1" applyBorder="1" applyAlignment="1">
      <alignment horizontal="center"/>
    </xf>
    <xf numFmtId="1" fontId="94" fillId="9" borderId="0" xfId="174" applyNumberFormat="1" applyFont="1" applyBorder="1" applyAlignment="1">
      <alignment horizontal="center"/>
    </xf>
    <xf numFmtId="1" fontId="94" fillId="9" borderId="1" xfId="174" applyNumberFormat="1" applyFont="1" applyBorder="1" applyAlignment="1">
      <alignment horizontal="center" wrapText="1"/>
    </xf>
    <xf numFmtId="167" fontId="11" fillId="0" borderId="7" xfId="55" applyNumberFormat="1" applyFont="1" applyBorder="1"/>
    <xf numFmtId="167" fontId="11" fillId="0" borderId="1" xfId="55" applyNumberFormat="1" applyFont="1" applyBorder="1"/>
    <xf numFmtId="167" fontId="11" fillId="0" borderId="0" xfId="55" applyNumberFormat="1" applyFont="1" applyBorder="1"/>
    <xf numFmtId="0" fontId="0" fillId="0" borderId="7" xfId="0" applyFont="1" applyBorder="1"/>
    <xf numFmtId="0" fontId="0" fillId="0" borderId="12" xfId="0" applyFont="1" applyBorder="1"/>
    <xf numFmtId="165" fontId="0" fillId="0" borderId="0" xfId="55" applyNumberFormat="1" applyFont="1" applyBorder="1"/>
    <xf numFmtId="165" fontId="0" fillId="0" borderId="10" xfId="55" applyNumberFormat="1" applyFont="1" applyBorder="1"/>
    <xf numFmtId="0" fontId="111" fillId="9" borderId="4" xfId="174" applyNumberFormat="1" applyFont="1" applyBorder="1" applyAlignment="1">
      <alignment horizontal="center" wrapText="1"/>
    </xf>
    <xf numFmtId="0" fontId="111" fillId="9" borderId="5" xfId="174" applyNumberFormat="1" applyFont="1" applyBorder="1" applyAlignment="1">
      <alignment horizontal="center" wrapText="1"/>
    </xf>
    <xf numFmtId="167" fontId="111" fillId="9" borderId="0" xfId="174" applyNumberFormat="1" applyFont="1" applyBorder="1"/>
    <xf numFmtId="196" fontId="111" fillId="9" borderId="0" xfId="174" applyNumberFormat="1" applyFont="1" applyBorder="1"/>
    <xf numFmtId="189" fontId="111" fillId="9" borderId="0" xfId="174" applyNumberFormat="1" applyFont="1" applyBorder="1"/>
    <xf numFmtId="189" fontId="111" fillId="9" borderId="1" xfId="174" applyNumberFormat="1" applyFont="1" applyBorder="1"/>
    <xf numFmtId="43" fontId="110" fillId="0" borderId="0" xfId="55" applyFont="1" applyBorder="1"/>
    <xf numFmtId="0" fontId="110" fillId="0" borderId="12" xfId="0" applyFont="1" applyBorder="1"/>
    <xf numFmtId="43" fontId="110" fillId="0" borderId="10" xfId="55" applyFont="1" applyBorder="1"/>
    <xf numFmtId="167" fontId="110" fillId="0" borderId="10" xfId="55" applyNumberFormat="1" applyFont="1" applyBorder="1"/>
    <xf numFmtId="196" fontId="110" fillId="0" borderId="10" xfId="86" applyNumberFormat="1" applyFont="1" applyBorder="1"/>
    <xf numFmtId="189" fontId="110" fillId="0" borderId="10" xfId="55" applyNumberFormat="1" applyFont="1" applyBorder="1"/>
    <xf numFmtId="189" fontId="110" fillId="0" borderId="6" xfId="55" applyNumberFormat="1" applyFont="1" applyBorder="1"/>
    <xf numFmtId="0" fontId="106" fillId="0" borderId="7" xfId="0" applyFont="1" applyBorder="1"/>
    <xf numFmtId="43" fontId="106" fillId="0" borderId="0" xfId="55" applyFont="1" applyBorder="1"/>
    <xf numFmtId="43" fontId="106" fillId="0" borderId="1" xfId="55" applyFont="1" applyBorder="1"/>
    <xf numFmtId="167" fontId="106" fillId="0" borderId="0" xfId="55" applyNumberFormat="1" applyFont="1" applyBorder="1"/>
    <xf numFmtId="196" fontId="106" fillId="0" borderId="0" xfId="86" applyNumberFormat="1" applyFont="1" applyBorder="1"/>
    <xf numFmtId="189" fontId="106" fillId="0" borderId="0" xfId="55" applyNumberFormat="1" applyFont="1" applyBorder="1"/>
    <xf numFmtId="189" fontId="106" fillId="0" borderId="1" xfId="55" applyNumberFormat="1" applyFont="1" applyBorder="1"/>
    <xf numFmtId="0" fontId="106" fillId="0" borderId="12" xfId="0" applyFont="1" applyBorder="1"/>
    <xf numFmtId="165" fontId="106" fillId="0" borderId="10" xfId="55" applyNumberFormat="1" applyFont="1" applyBorder="1"/>
    <xf numFmtId="167" fontId="106" fillId="0" borderId="10" xfId="55" applyNumberFormat="1" applyFont="1" applyBorder="1"/>
    <xf numFmtId="196" fontId="106" fillId="0" borderId="10" xfId="86" applyNumberFormat="1" applyFont="1" applyBorder="1"/>
    <xf numFmtId="189" fontId="106" fillId="0" borderId="10" xfId="55" applyNumberFormat="1" applyFont="1" applyBorder="1"/>
    <xf numFmtId="189" fontId="106" fillId="0" borderId="6" xfId="55" applyNumberFormat="1" applyFont="1" applyBorder="1"/>
    <xf numFmtId="0" fontId="94" fillId="9" borderId="13" xfId="174" applyNumberFormat="1" applyFont="1" applyBorder="1" applyAlignment="1">
      <alignment horizontal="center" vertical="center" wrapText="1"/>
    </xf>
    <xf numFmtId="0" fontId="94" fillId="9" borderId="15" xfId="174" applyNumberFormat="1" applyFont="1" applyBorder="1" applyAlignment="1">
      <alignment horizontal="center" vertical="center" wrapText="1"/>
    </xf>
    <xf numFmtId="1" fontId="33" fillId="0" borderId="9" xfId="67" applyNumberFormat="1" applyFont="1" applyFill="1" applyBorder="1" applyAlignment="1">
      <alignment horizontal="center"/>
    </xf>
    <xf numFmtId="192" fontId="33" fillId="0" borderId="9" xfId="67" applyNumberFormat="1" applyFont="1" applyFill="1" applyBorder="1" applyAlignment="1">
      <alignment horizontal="right"/>
    </xf>
    <xf numFmtId="192" fontId="33" fillId="0" borderId="3" xfId="67" applyNumberFormat="1" applyFont="1" applyFill="1" applyBorder="1" applyAlignment="1">
      <alignment horizontal="right"/>
    </xf>
    <xf numFmtId="197" fontId="33" fillId="0" borderId="9" xfId="67" applyNumberFormat="1" applyFont="1" applyFill="1" applyBorder="1" applyAlignment="1">
      <alignment horizontal="right"/>
    </xf>
    <xf numFmtId="192" fontId="33" fillId="0" borderId="5" xfId="67" applyNumberFormat="1" applyFont="1" applyFill="1" applyBorder="1" applyAlignment="1">
      <alignment horizontal="right"/>
    </xf>
    <xf numFmtId="1" fontId="33" fillId="0" borderId="8" xfId="67" applyNumberFormat="1" applyFont="1" applyFill="1" applyBorder="1" applyAlignment="1">
      <alignment horizontal="center"/>
    </xf>
    <xf numFmtId="192" fontId="33" fillId="0" borderId="8" xfId="67" applyNumberFormat="1" applyFont="1" applyFill="1" applyBorder="1" applyAlignment="1">
      <alignment horizontal="right"/>
    </xf>
    <xf numFmtId="192" fontId="33" fillId="0" borderId="7" xfId="67" applyNumberFormat="1" applyFont="1" applyFill="1" applyBorder="1" applyAlignment="1">
      <alignment horizontal="right"/>
    </xf>
    <xf numFmtId="197" fontId="33" fillId="0" borderId="8" xfId="67" applyNumberFormat="1" applyFont="1" applyFill="1" applyBorder="1" applyAlignment="1">
      <alignment horizontal="right"/>
    </xf>
    <xf numFmtId="192" fontId="33" fillId="0" borderId="1" xfId="67" applyNumberFormat="1" applyFont="1" applyFill="1" applyBorder="1" applyAlignment="1">
      <alignment horizontal="right"/>
    </xf>
    <xf numFmtId="1" fontId="94" fillId="9" borderId="12" xfId="174" applyNumberFormat="1" applyFont="1" applyBorder="1" applyAlignment="1">
      <alignment horizontal="center"/>
    </xf>
    <xf numFmtId="1" fontId="94" fillId="9" borderId="6" xfId="174" applyNumberFormat="1" applyFont="1" applyBorder="1" applyAlignment="1">
      <alignment horizontal="center"/>
    </xf>
    <xf numFmtId="165" fontId="94" fillId="9" borderId="12" xfId="174" applyNumberFormat="1" applyFont="1" applyBorder="1" applyAlignment="1">
      <alignment horizontal="right"/>
    </xf>
    <xf numFmtId="2" fontId="94" fillId="9" borderId="11" xfId="174" applyNumberFormat="1" applyFont="1" applyBorder="1" applyAlignment="1">
      <alignment horizontal="center"/>
    </xf>
    <xf numFmtId="165" fontId="94" fillId="9" borderId="6" xfId="174" applyNumberFormat="1" applyFont="1" applyBorder="1" applyAlignment="1">
      <alignment horizontal="right"/>
    </xf>
    <xf numFmtId="0" fontId="111" fillId="9" borderId="13" xfId="174" applyNumberFormat="1" applyFont="1" applyBorder="1" applyAlignment="1">
      <alignment horizontal="center" vertical="center" wrapText="1"/>
    </xf>
    <xf numFmtId="0" fontId="111" fillId="9" borderId="15" xfId="174" applyNumberFormat="1" applyFont="1" applyBorder="1" applyAlignment="1">
      <alignment horizontal="center" vertical="center" wrapText="1"/>
    </xf>
    <xf numFmtId="164" fontId="112" fillId="0" borderId="9" xfId="143" applyNumberFormat="1" applyFont="1" applyFill="1" applyBorder="1" applyAlignment="1">
      <alignment horizontal="right"/>
    </xf>
    <xf numFmtId="164" fontId="112" fillId="0" borderId="8" xfId="143" applyNumberFormat="1" applyFont="1" applyFill="1" applyBorder="1" applyAlignment="1">
      <alignment horizontal="right"/>
    </xf>
    <xf numFmtId="1" fontId="111" fillId="9" borderId="12" xfId="174" applyNumberFormat="1" applyFont="1" applyBorder="1" applyAlignment="1">
      <alignment horizontal="center"/>
    </xf>
    <xf numFmtId="1" fontId="111" fillId="9" borderId="6" xfId="174" applyNumberFormat="1" applyFont="1" applyBorder="1" applyAlignment="1">
      <alignment horizontal="center"/>
    </xf>
    <xf numFmtId="164" fontId="111" fillId="9" borderId="12" xfId="143" applyNumberFormat="1" applyFont="1" applyFill="1" applyBorder="1" applyAlignment="1">
      <alignment horizontal="right"/>
    </xf>
    <xf numFmtId="0" fontId="106" fillId="0" borderId="3" xfId="0" applyFont="1" applyBorder="1"/>
    <xf numFmtId="0" fontId="106" fillId="0" borderId="4" xfId="0" applyFont="1" applyBorder="1"/>
    <xf numFmtId="0" fontId="106" fillId="0" borderId="7" xfId="0" applyFont="1" applyBorder="1"/>
    <xf numFmtId="0" fontId="106" fillId="0" borderId="0" xfId="0" applyFont="1" applyBorder="1"/>
    <xf numFmtId="4" fontId="11" fillId="0" borderId="9" xfId="0" applyNumberFormat="1" applyFont="1" applyBorder="1"/>
    <xf numFmtId="4" fontId="94" fillId="9" borderId="7" xfId="174" applyNumberFormat="1" applyFont="1" applyBorder="1"/>
    <xf numFmtId="3" fontId="94" fillId="9" borderId="0" xfId="174" applyNumberFormat="1" applyFont="1" applyBorder="1"/>
    <xf numFmtId="3" fontId="94" fillId="9" borderId="1" xfId="174" applyNumberFormat="1" applyFont="1" applyBorder="1"/>
    <xf numFmtId="168" fontId="94" fillId="9" borderId="0" xfId="174" applyNumberFormat="1" applyFont="1" applyBorder="1"/>
    <xf numFmtId="4" fontId="94" fillId="9" borderId="0" xfId="174" applyNumberFormat="1" applyFont="1" applyBorder="1" applyAlignment="1">
      <alignment horizontal="right"/>
    </xf>
    <xf numFmtId="4" fontId="94" fillId="9" borderId="1" xfId="174" applyNumberFormat="1" applyFont="1" applyBorder="1" applyAlignment="1">
      <alignment horizontal="right"/>
    </xf>
    <xf numFmtId="166" fontId="11" fillId="0" borderId="1" xfId="55" applyNumberFormat="1" applyFont="1" applyBorder="1"/>
    <xf numFmtId="166" fontId="11" fillId="0" borderId="0" xfId="55" applyNumberFormat="1" applyFont="1" applyBorder="1"/>
    <xf numFmtId="166" fontId="0" fillId="0" borderId="1" xfId="55" applyNumberFormat="1" applyFont="1" applyBorder="1"/>
    <xf numFmtId="166" fontId="0" fillId="0" borderId="0" xfId="55" applyNumberFormat="1" applyFont="1" applyBorder="1"/>
    <xf numFmtId="0" fontId="111" fillId="9" borderId="3" xfId="174" applyNumberFormat="1" applyFont="1" applyBorder="1" applyAlignment="1">
      <alignment horizontal="center" vertical="center"/>
    </xf>
    <xf numFmtId="0" fontId="110" fillId="0" borderId="7" xfId="0" applyFont="1" applyBorder="1"/>
    <xf numFmtId="167" fontId="110" fillId="0" borderId="7" xfId="55" applyNumberFormat="1" applyFont="1" applyBorder="1"/>
    <xf numFmtId="166" fontId="110" fillId="0" borderId="1" xfId="55" applyNumberFormat="1" applyFont="1" applyBorder="1"/>
    <xf numFmtId="167" fontId="110" fillId="0" borderId="0" xfId="55" applyNumberFormat="1" applyFont="1" applyBorder="1"/>
    <xf numFmtId="166" fontId="110" fillId="0" borderId="0" xfId="55" applyNumberFormat="1" applyFont="1" applyBorder="1"/>
    <xf numFmtId="167" fontId="110" fillId="0" borderId="7" xfId="55" applyNumberFormat="1" applyFont="1" applyFill="1" applyBorder="1"/>
    <xf numFmtId="166" fontId="110" fillId="0" borderId="1" xfId="55" applyNumberFormat="1" applyFont="1" applyFill="1" applyBorder="1"/>
    <xf numFmtId="167" fontId="110" fillId="0" borderId="0" xfId="55" applyNumberFormat="1" applyFont="1" applyFill="1" applyBorder="1"/>
    <xf numFmtId="166" fontId="110" fillId="0" borderId="0" xfId="55" applyNumberFormat="1" applyFont="1" applyFill="1" applyBorder="1"/>
    <xf numFmtId="167" fontId="110" fillId="0" borderId="12" xfId="55" applyNumberFormat="1" applyFont="1" applyBorder="1"/>
    <xf numFmtId="166" fontId="110" fillId="0" borderId="6" xfId="55" applyNumberFormat="1" applyFont="1" applyBorder="1"/>
    <xf numFmtId="166" fontId="110" fillId="0" borderId="10" xfId="55" applyNumberFormat="1" applyFont="1" applyBorder="1"/>
    <xf numFmtId="167" fontId="106" fillId="0" borderId="7" xfId="55" applyNumberFormat="1" applyFont="1" applyBorder="1"/>
    <xf numFmtId="166" fontId="106" fillId="0" borderId="1" xfId="55" applyNumberFormat="1" applyFont="1" applyBorder="1"/>
    <xf numFmtId="166" fontId="106" fillId="0" borderId="0" xfId="55" applyNumberFormat="1" applyFont="1" applyBorder="1"/>
    <xf numFmtId="167" fontId="106" fillId="0" borderId="0" xfId="55" applyNumberFormat="1" applyFont="1"/>
    <xf numFmtId="0" fontId="94" fillId="9" borderId="3" xfId="174" applyNumberFormat="1" applyFont="1" applyBorder="1"/>
    <xf numFmtId="0" fontId="0" fillId="0" borderId="12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12" xfId="0" applyFont="1" applyFill="1" applyBorder="1" applyAlignment="1">
      <alignment horizontal="center"/>
    </xf>
    <xf numFmtId="0" fontId="0" fillId="0" borderId="10" xfId="0" applyFont="1" applyFill="1" applyBorder="1" applyAlignment="1">
      <alignment horizontal="center"/>
    </xf>
    <xf numFmtId="0" fontId="0" fillId="0" borderId="6" xfId="0" applyFont="1" applyFill="1" applyBorder="1" applyAlignment="1">
      <alignment horizontal="center"/>
    </xf>
    <xf numFmtId="165" fontId="0" fillId="0" borderId="7" xfId="55" applyNumberFormat="1" applyFont="1" applyBorder="1"/>
    <xf numFmtId="165" fontId="0" fillId="0" borderId="7" xfId="55" applyNumberFormat="1" applyFont="1" applyFill="1" applyBorder="1"/>
    <xf numFmtId="165" fontId="0" fillId="0" borderId="0" xfId="55" applyNumberFormat="1" applyFont="1" applyFill="1" applyBorder="1"/>
    <xf numFmtId="167" fontId="0" fillId="0" borderId="1" xfId="55" applyNumberFormat="1" applyFont="1" applyFill="1" applyBorder="1"/>
    <xf numFmtId="165" fontId="0" fillId="0" borderId="12" xfId="55" applyNumberFormat="1" applyFont="1" applyBorder="1"/>
    <xf numFmtId="166" fontId="0" fillId="0" borderId="6" xfId="55" applyNumberFormat="1" applyFont="1" applyBorder="1"/>
    <xf numFmtId="166" fontId="0" fillId="0" borderId="10" xfId="55" applyNumberFormat="1" applyFont="1" applyBorder="1"/>
    <xf numFmtId="165" fontId="0" fillId="0" borderId="12" xfId="55" applyNumberFormat="1" applyFont="1" applyFill="1" applyBorder="1"/>
    <xf numFmtId="165" fontId="0" fillId="0" borderId="10" xfId="55" applyNumberFormat="1" applyFont="1" applyFill="1" applyBorder="1"/>
    <xf numFmtId="167" fontId="0" fillId="0" borderId="6" xfId="55" applyNumberFormat="1" applyFont="1" applyFill="1" applyBorder="1"/>
    <xf numFmtId="49" fontId="4" fillId="4" borderId="0" xfId="132" applyNumberFormat="1" applyFont="1" applyFill="1" applyBorder="1" applyAlignment="1">
      <alignment horizontal="left"/>
    </xf>
    <xf numFmtId="165" fontId="11" fillId="0" borderId="7" xfId="55" applyNumberFormat="1" applyFont="1" applyBorder="1"/>
    <xf numFmtId="165" fontId="11" fillId="0" borderId="0" xfId="55" applyNumberFormat="1" applyFont="1" applyBorder="1"/>
    <xf numFmtId="165" fontId="11" fillId="0" borderId="7" xfId="55" applyNumberFormat="1" applyFont="1" applyFill="1" applyBorder="1"/>
    <xf numFmtId="165" fontId="11" fillId="0" borderId="0" xfId="55" applyNumberFormat="1" applyFont="1" applyFill="1" applyBorder="1"/>
    <xf numFmtId="165" fontId="11" fillId="0" borderId="16" xfId="55" applyNumberFormat="1" applyFont="1" applyBorder="1"/>
    <xf numFmtId="166" fontId="11" fillId="0" borderId="15" xfId="55" applyNumberFormat="1" applyFont="1" applyBorder="1"/>
    <xf numFmtId="166" fontId="11" fillId="0" borderId="13" xfId="55" applyNumberFormat="1" applyFont="1" applyBorder="1"/>
    <xf numFmtId="165" fontId="11" fillId="0" borderId="16" xfId="55" applyNumberFormat="1" applyFont="1" applyFill="1" applyBorder="1"/>
    <xf numFmtId="165" fontId="11" fillId="0" borderId="13" xfId="55" applyNumberFormat="1" applyFont="1" applyFill="1" applyBorder="1"/>
    <xf numFmtId="166" fontId="0" fillId="0" borderId="1" xfId="55" applyNumberFormat="1" applyFont="1" applyBorder="1" applyAlignment="1">
      <alignment horizontal="right"/>
    </xf>
    <xf numFmtId="166" fontId="0" fillId="0" borderId="0" xfId="55" applyNumberFormat="1" applyFont="1" applyBorder="1" applyAlignment="1">
      <alignment horizontal="right"/>
    </xf>
    <xf numFmtId="167" fontId="0" fillId="0" borderId="0" xfId="55" applyNumberFormat="1" applyFont="1" applyFill="1" applyBorder="1"/>
    <xf numFmtId="0" fontId="106" fillId="4" borderId="0" xfId="132" applyFont="1" applyFill="1"/>
    <xf numFmtId="1" fontId="106" fillId="4" borderId="0" xfId="132" applyNumberFormat="1" applyFont="1" applyFill="1"/>
    <xf numFmtId="1" fontId="106" fillId="4" borderId="0" xfId="132" applyNumberFormat="1" applyFont="1" applyFill="1" applyBorder="1"/>
    <xf numFmtId="164" fontId="106" fillId="4" borderId="0" xfId="132" applyNumberFormat="1" applyFont="1" applyFill="1" applyBorder="1"/>
    <xf numFmtId="49" fontId="106" fillId="4" borderId="0" xfId="132" applyNumberFormat="1" applyFont="1" applyFill="1" applyBorder="1"/>
    <xf numFmtId="3" fontId="106" fillId="4" borderId="0" xfId="132" applyNumberFormat="1" applyFont="1" applyFill="1" applyBorder="1" applyAlignment="1">
      <alignment horizontal="right"/>
    </xf>
    <xf numFmtId="164" fontId="106" fillId="4" borderId="0" xfId="132" applyNumberFormat="1" applyFont="1" applyFill="1" applyBorder="1" applyAlignment="1">
      <alignment horizontal="right"/>
    </xf>
    <xf numFmtId="0" fontId="106" fillId="4" borderId="0" xfId="132" applyFont="1" applyFill="1" applyBorder="1"/>
    <xf numFmtId="49" fontId="106" fillId="4" borderId="0" xfId="132" applyNumberFormat="1" applyFont="1" applyFill="1"/>
    <xf numFmtId="3" fontId="106" fillId="4" borderId="0" xfId="132" applyNumberFormat="1" applyFont="1" applyFill="1"/>
    <xf numFmtId="49" fontId="106" fillId="4" borderId="0" xfId="132" applyNumberFormat="1" applyFont="1" applyFill="1" applyBorder="1" applyAlignment="1">
      <alignment horizontal="left"/>
    </xf>
    <xf numFmtId="167" fontId="11" fillId="0" borderId="1" xfId="55" applyNumberFormat="1" applyFont="1" applyFill="1" applyBorder="1"/>
    <xf numFmtId="167" fontId="11" fillId="0" borderId="15" xfId="55" applyNumberFormat="1" applyFont="1" applyFill="1" applyBorder="1"/>
    <xf numFmtId="0" fontId="10" fillId="0" borderId="8" xfId="0" applyFont="1" applyBorder="1"/>
    <xf numFmtId="0" fontId="4" fillId="0" borderId="7" xfId="0" applyFont="1" applyBorder="1"/>
    <xf numFmtId="0" fontId="4" fillId="0" borderId="1" xfId="0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0" xfId="0" applyFont="1" applyBorder="1"/>
    <xf numFmtId="0" fontId="94" fillId="9" borderId="12" xfId="174" applyNumberFormat="1" applyFont="1" applyBorder="1"/>
    <xf numFmtId="2" fontId="94" fillId="9" borderId="10" xfId="174" applyNumberFormat="1" applyFont="1" applyBorder="1"/>
    <xf numFmtId="2" fontId="94" fillId="9" borderId="12" xfId="174" applyNumberFormat="1" applyFont="1" applyBorder="1"/>
    <xf numFmtId="0" fontId="31" fillId="8" borderId="0" xfId="0" applyFont="1" applyFill="1"/>
    <xf numFmtId="0" fontId="95" fillId="8" borderId="0" xfId="0" applyFont="1" applyFill="1"/>
    <xf numFmtId="0" fontId="124" fillId="8" borderId="0" xfId="0" applyFont="1" applyFill="1"/>
    <xf numFmtId="0" fontId="4" fillId="8" borderId="0" xfId="0" applyFont="1" applyFill="1"/>
    <xf numFmtId="0" fontId="4" fillId="8" borderId="0" xfId="140" applyFont="1" applyFill="1" applyBorder="1" applyAlignment="1">
      <alignment horizontal="center"/>
    </xf>
    <xf numFmtId="0" fontId="31" fillId="8" borderId="0" xfId="0" applyFont="1" applyFill="1" applyBorder="1"/>
    <xf numFmtId="0" fontId="95" fillId="8" borderId="0" xfId="0" applyFont="1" applyFill="1" applyBorder="1"/>
    <xf numFmtId="0" fontId="124" fillId="8" borderId="0" xfId="0" applyFont="1" applyFill="1" applyBorder="1"/>
    <xf numFmtId="0" fontId="4" fillId="8" borderId="0" xfId="0" applyFont="1" applyFill="1" applyBorder="1"/>
    <xf numFmtId="0" fontId="4" fillId="8" borderId="12" xfId="0" applyFont="1" applyFill="1" applyBorder="1"/>
    <xf numFmtId="0" fontId="4" fillId="8" borderId="12" xfId="0" applyFont="1" applyFill="1" applyBorder="1" applyAlignment="1">
      <alignment horizontal="center"/>
    </xf>
    <xf numFmtId="0" fontId="4" fillId="8" borderId="10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 wrapText="1"/>
    </xf>
    <xf numFmtId="0" fontId="4" fillId="8" borderId="10" xfId="0" applyFont="1" applyFill="1" applyBorder="1" applyAlignment="1">
      <alignment horizontal="center" wrapText="1"/>
    </xf>
    <xf numFmtId="0" fontId="4" fillId="8" borderId="7" xfId="0" applyFont="1" applyFill="1" applyBorder="1"/>
    <xf numFmtId="2" fontId="4" fillId="8" borderId="0" xfId="0" applyNumberFormat="1" applyFont="1" applyFill="1" applyBorder="1"/>
    <xf numFmtId="2" fontId="4" fillId="8" borderId="7" xfId="0" applyNumberFormat="1" applyFont="1" applyFill="1" applyBorder="1"/>
    <xf numFmtId="184" fontId="124" fillId="8" borderId="0" xfId="0" applyNumberFormat="1" applyFont="1" applyFill="1"/>
    <xf numFmtId="187" fontId="124" fillId="8" borderId="0" xfId="0" applyNumberFormat="1" applyFont="1" applyFill="1"/>
    <xf numFmtId="0" fontId="4" fillId="8" borderId="0" xfId="140" applyFont="1" applyFill="1"/>
    <xf numFmtId="0" fontId="78" fillId="8" borderId="0" xfId="132" applyFont="1" applyFill="1"/>
    <xf numFmtId="0" fontId="48" fillId="8" borderId="0" xfId="112" applyFill="1">
      <alignment horizontal="center" wrapText="1"/>
    </xf>
    <xf numFmtId="0" fontId="111" fillId="9" borderId="16" xfId="174" applyNumberFormat="1" applyFont="1" applyBorder="1"/>
    <xf numFmtId="0" fontId="111" fillId="9" borderId="13" xfId="174" applyNumberFormat="1" applyFont="1" applyBorder="1"/>
    <xf numFmtId="0" fontId="111" fillId="9" borderId="13" xfId="174" applyNumberFormat="1" applyFont="1" applyBorder="1" applyAlignment="1">
      <alignment horizontal="center" wrapText="1"/>
    </xf>
    <xf numFmtId="0" fontId="111" fillId="9" borderId="15" xfId="174" applyNumberFormat="1" applyFont="1" applyBorder="1"/>
    <xf numFmtId="0" fontId="110" fillId="0" borderId="10" xfId="0" applyFont="1" applyBorder="1"/>
    <xf numFmtId="3" fontId="110" fillId="0" borderId="10" xfId="0" applyNumberFormat="1" applyFont="1" applyBorder="1"/>
    <xf numFmtId="3" fontId="110" fillId="0" borderId="6" xfId="0" applyNumberFormat="1" applyFont="1" applyBorder="1"/>
    <xf numFmtId="0" fontId="111" fillId="9" borderId="12" xfId="174" applyNumberFormat="1" applyFont="1" applyBorder="1"/>
    <xf numFmtId="0" fontId="111" fillId="9" borderId="10" xfId="174" applyNumberFormat="1" applyFont="1" applyBorder="1"/>
    <xf numFmtId="3" fontId="111" fillId="9" borderId="10" xfId="174" applyNumberFormat="1" applyFont="1" applyBorder="1"/>
    <xf numFmtId="3" fontId="111" fillId="9" borderId="6" xfId="174" applyNumberFormat="1" applyFont="1" applyBorder="1"/>
    <xf numFmtId="3" fontId="106" fillId="0" borderId="4" xfId="0" applyNumberFormat="1" applyFont="1" applyBorder="1"/>
    <xf numFmtId="3" fontId="106" fillId="0" borderId="5" xfId="0" applyNumberFormat="1" applyFont="1" applyBorder="1"/>
    <xf numFmtId="3" fontId="106" fillId="0" borderId="1" xfId="0" applyNumberFormat="1" applyFont="1" applyBorder="1"/>
    <xf numFmtId="0" fontId="94" fillId="9" borderId="16" xfId="174" applyNumberFormat="1" applyFont="1" applyBorder="1"/>
    <xf numFmtId="0" fontId="94" fillId="9" borderId="13" xfId="174" applyNumberFormat="1" applyFont="1" applyBorder="1"/>
    <xf numFmtId="0" fontId="94" fillId="9" borderId="13" xfId="174" applyNumberFormat="1" applyFont="1" applyBorder="1" applyAlignment="1">
      <alignment horizontal="center" wrapText="1"/>
    </xf>
    <xf numFmtId="0" fontId="94" fillId="9" borderId="15" xfId="174" applyNumberFormat="1" applyFont="1" applyBorder="1"/>
    <xf numFmtId="0" fontId="11" fillId="0" borderId="10" xfId="0" applyFont="1" applyBorder="1"/>
    <xf numFmtId="3" fontId="11" fillId="0" borderId="10" xfId="0" applyNumberFormat="1" applyFont="1" applyBorder="1"/>
    <xf numFmtId="3" fontId="11" fillId="0" borderId="6" xfId="0" applyNumberFormat="1" applyFont="1" applyBorder="1"/>
    <xf numFmtId="0" fontId="94" fillId="9" borderId="10" xfId="174" applyNumberFormat="1" applyFont="1" applyBorder="1"/>
    <xf numFmtId="3" fontId="94" fillId="9" borderId="6" xfId="174" applyNumberFormat="1" applyFont="1" applyBorder="1"/>
    <xf numFmtId="3" fontId="4" fillId="0" borderId="4" xfId="0" applyNumberFormat="1" applyFont="1" applyBorder="1"/>
    <xf numFmtId="3" fontId="4" fillId="0" borderId="5" xfId="0" applyNumberFormat="1" applyFont="1" applyBorder="1"/>
    <xf numFmtId="3" fontId="4" fillId="0" borderId="0" xfId="0" applyNumberFormat="1" applyFont="1" applyBorder="1"/>
    <xf numFmtId="3" fontId="4" fillId="0" borderId="1" xfId="0" applyNumberFormat="1" applyFont="1" applyBorder="1"/>
    <xf numFmtId="0" fontId="94" fillId="9" borderId="4" xfId="174" applyNumberFormat="1" applyFont="1" applyBorder="1"/>
    <xf numFmtId="0" fontId="94" fillId="9" borderId="5" xfId="174" applyNumberFormat="1" applyFont="1" applyBorder="1"/>
    <xf numFmtId="164" fontId="4" fillId="0" borderId="0" xfId="143" applyNumberFormat="1" applyFont="1" applyBorder="1" applyAlignment="1">
      <alignment horizontal="center"/>
    </xf>
    <xf numFmtId="0" fontId="4" fillId="0" borderId="12" xfId="0" applyFont="1" applyBorder="1"/>
    <xf numFmtId="0" fontId="4" fillId="0" borderId="10" xfId="0" applyFont="1" applyBorder="1"/>
    <xf numFmtId="164" fontId="4" fillId="0" borderId="10" xfId="143" applyNumberFormat="1" applyFont="1" applyBorder="1" applyAlignment="1">
      <alignment horizontal="center"/>
    </xf>
    <xf numFmtId="0" fontId="4" fillId="0" borderId="6" xfId="0" applyFont="1" applyBorder="1"/>
    <xf numFmtId="164" fontId="4" fillId="0" borderId="4" xfId="143" applyNumberFormat="1" applyFont="1" applyBorder="1" applyAlignment="1">
      <alignment horizontal="center"/>
    </xf>
    <xf numFmtId="0" fontId="4" fillId="0" borderId="5" xfId="0" applyFont="1" applyBorder="1"/>
    <xf numFmtId="0" fontId="94" fillId="9" borderId="8" xfId="174" applyNumberFormat="1" applyFont="1" applyBorder="1" applyAlignment="1">
      <alignment horizontal="center"/>
    </xf>
    <xf numFmtId="0" fontId="94" fillId="9" borderId="7" xfId="174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125" fillId="0" borderId="0" xfId="0" applyFont="1"/>
    <xf numFmtId="0" fontId="4" fillId="0" borderId="7" xfId="0" applyFont="1" applyBorder="1" applyAlignment="1">
      <alignment horizontal="center"/>
    </xf>
    <xf numFmtId="165" fontId="4" fillId="0" borderId="8" xfId="55" applyNumberFormat="1" applyFont="1" applyBorder="1"/>
    <xf numFmtId="165" fontId="4" fillId="0" borderId="0" xfId="55" applyNumberFormat="1" applyFont="1" applyBorder="1"/>
    <xf numFmtId="165" fontId="4" fillId="0" borderId="7" xfId="55" applyNumberFormat="1" applyFont="1" applyBorder="1"/>
    <xf numFmtId="166" fontId="4" fillId="0" borderId="1" xfId="0" applyNumberFormat="1" applyFont="1" applyBorder="1"/>
    <xf numFmtId="165" fontId="4" fillId="0" borderId="8" xfId="55" applyNumberFormat="1" applyFont="1" applyBorder="1" applyAlignment="1">
      <alignment horizontal="right"/>
    </xf>
    <xf numFmtId="165" fontId="4" fillId="0" borderId="0" xfId="55" applyNumberFormat="1" applyFont="1" applyBorder="1" applyAlignment="1">
      <alignment horizontal="right"/>
    </xf>
    <xf numFmtId="166" fontId="4" fillId="0" borderId="0" xfId="0" applyNumberFormat="1" applyFont="1" applyBorder="1" applyAlignment="1">
      <alignment horizontal="right"/>
    </xf>
    <xf numFmtId="165" fontId="4" fillId="0" borderId="7" xfId="55" applyNumberFormat="1" applyFont="1" applyBorder="1" applyAlignment="1">
      <alignment horizontal="right"/>
    </xf>
    <xf numFmtId="166" fontId="4" fillId="0" borderId="1" xfId="0" applyNumberFormat="1" applyFont="1" applyBorder="1" applyAlignment="1">
      <alignment horizontal="right"/>
    </xf>
    <xf numFmtId="0" fontId="4" fillId="0" borderId="12" xfId="0" applyFont="1" applyBorder="1" applyAlignment="1">
      <alignment horizontal="center"/>
    </xf>
    <xf numFmtId="165" fontId="4" fillId="0" borderId="11" xfId="55" applyNumberFormat="1" applyFont="1" applyBorder="1"/>
    <xf numFmtId="165" fontId="4" fillId="0" borderId="10" xfId="55" applyNumberFormat="1" applyFont="1" applyBorder="1"/>
    <xf numFmtId="166" fontId="4" fillId="0" borderId="10" xfId="0" applyNumberFormat="1" applyFont="1" applyBorder="1"/>
    <xf numFmtId="165" fontId="4" fillId="0" borderId="12" xfId="55" applyNumberFormat="1" applyFont="1" applyBorder="1"/>
    <xf numFmtId="166" fontId="4" fillId="0" borderId="6" xfId="0" applyNumberFormat="1" applyFont="1" applyBorder="1"/>
    <xf numFmtId="167" fontId="10" fillId="0" borderId="4" xfId="55" applyNumberFormat="1" applyFont="1" applyFill="1" applyBorder="1" applyAlignment="1">
      <alignment horizontal="center"/>
    </xf>
    <xf numFmtId="167" fontId="10" fillId="0" borderId="0" xfId="55" applyNumberFormat="1" applyFont="1" applyFill="1" applyBorder="1" applyAlignment="1">
      <alignment horizontal="center"/>
    </xf>
    <xf numFmtId="167" fontId="10" fillId="0" borderId="10" xfId="55" applyNumberFormat="1" applyFont="1" applyFill="1" applyBorder="1" applyAlignment="1">
      <alignment horizontal="center"/>
    </xf>
    <xf numFmtId="0" fontId="4" fillId="0" borderId="8" xfId="0" applyFont="1" applyBorder="1" applyAlignment="1">
      <alignment horizontal="left" indent="1"/>
    </xf>
    <xf numFmtId="37" fontId="33" fillId="0" borderId="0" xfId="66" applyNumberFormat="1" applyFont="1" applyFill="1" applyBorder="1" applyAlignment="1">
      <alignment horizontal="right" wrapText="1"/>
    </xf>
    <xf numFmtId="37" fontId="112" fillId="0" borderId="0" xfId="0" applyNumberFormat="1" applyFont="1" applyFill="1" applyBorder="1" applyAlignment="1">
      <alignment horizontal="right" wrapText="1"/>
    </xf>
    <xf numFmtId="37" fontId="11" fillId="0" borderId="7" xfId="55" applyNumberFormat="1" applyFont="1" applyBorder="1"/>
    <xf numFmtId="37" fontId="11" fillId="0" borderId="0" xfId="55" applyNumberFormat="1" applyFont="1" applyBorder="1"/>
    <xf numFmtId="166" fontId="11" fillId="0" borderId="1" xfId="55" applyNumberFormat="1" applyFont="1" applyBorder="1" applyAlignment="1">
      <alignment horizontal="right"/>
    </xf>
    <xf numFmtId="37" fontId="0" fillId="0" borderId="0" xfId="55" applyNumberFormat="1" applyFont="1" applyBorder="1"/>
    <xf numFmtId="37" fontId="0" fillId="0" borderId="7" xfId="55" applyNumberFormat="1" applyFont="1" applyBorder="1"/>
    <xf numFmtId="0" fontId="92" fillId="0" borderId="0" xfId="0" applyFont="1" applyFill="1"/>
    <xf numFmtId="0" fontId="118" fillId="0" borderId="0" xfId="0" applyFont="1" applyFill="1" applyBorder="1"/>
    <xf numFmtId="167" fontId="118" fillId="0" borderId="0" xfId="0" applyNumberFormat="1" applyFont="1" applyFill="1"/>
    <xf numFmtId="168" fontId="118" fillId="0" borderId="0" xfId="0" applyNumberFormat="1" applyFont="1" applyFill="1"/>
    <xf numFmtId="172" fontId="118" fillId="0" borderId="0" xfId="0" applyNumberFormat="1" applyFont="1" applyFill="1"/>
    <xf numFmtId="37" fontId="0" fillId="0" borderId="0" xfId="55" applyNumberFormat="1" applyFont="1" applyFill="1" applyBorder="1"/>
    <xf numFmtId="0" fontId="0" fillId="0" borderId="0" xfId="0"/>
    <xf numFmtId="0" fontId="10" fillId="0" borderId="8" xfId="0" applyFont="1" applyBorder="1"/>
    <xf numFmtId="0" fontId="0" fillId="0" borderId="0" xfId="0"/>
    <xf numFmtId="0" fontId="6" fillId="0" borderId="0" xfId="175" applyFont="1" applyBorder="1" applyAlignment="1"/>
    <xf numFmtId="0" fontId="20" fillId="0" borderId="9" xfId="175" applyFont="1" applyFill="1" applyBorder="1" applyAlignment="1">
      <alignment horizontal="center"/>
    </xf>
    <xf numFmtId="3" fontId="6" fillId="0" borderId="8" xfId="175" applyNumberFormat="1" applyFont="1" applyBorder="1" applyAlignment="1">
      <alignment horizontal="left" vertical="top"/>
    </xf>
    <xf numFmtId="3" fontId="6" fillId="0" borderId="11" xfId="175" applyNumberFormat="1" applyFont="1" applyBorder="1" applyAlignment="1">
      <alignment horizontal="left" vertical="top"/>
    </xf>
    <xf numFmtId="4" fontId="20" fillId="0" borderId="3" xfId="175" applyNumberFormat="1" applyFont="1" applyBorder="1" applyAlignment="1">
      <alignment horizontal="left"/>
    </xf>
    <xf numFmtId="0" fontId="6" fillId="0" borderId="9" xfId="175" applyFont="1" applyFill="1" applyBorder="1" applyAlignment="1"/>
    <xf numFmtId="166" fontId="3" fillId="0" borderId="8" xfId="175" applyNumberFormat="1" applyFont="1" applyFill="1" applyBorder="1" applyAlignment="1"/>
    <xf numFmtId="166" fontId="3" fillId="0" borderId="11" xfId="175" applyNumberFormat="1" applyFont="1" applyFill="1" applyBorder="1" applyAlignment="1"/>
    <xf numFmtId="3" fontId="126" fillId="0" borderId="0" xfId="175" applyNumberFormat="1" applyFont="1" applyBorder="1" applyAlignment="1">
      <alignment horizontal="center" vertical="center" wrapText="1"/>
    </xf>
    <xf numFmtId="0" fontId="127" fillId="0" borderId="0" xfId="175" applyFont="1" applyBorder="1" applyAlignment="1">
      <alignment wrapText="1"/>
    </xf>
    <xf numFmtId="0" fontId="128" fillId="0" borderId="0" xfId="129" applyFont="1" applyFill="1" applyAlignment="1" applyProtection="1"/>
    <xf numFmtId="0" fontId="127" fillId="0" borderId="0" xfId="0" applyFont="1" applyFill="1"/>
    <xf numFmtId="0" fontId="126" fillId="0" borderId="0" xfId="0" applyFont="1" applyFill="1"/>
    <xf numFmtId="168" fontId="33" fillId="4" borderId="0" xfId="86" applyNumberFormat="1" applyFont="1" applyFill="1" applyBorder="1" applyAlignment="1">
      <alignment horizontal="right" wrapText="1"/>
    </xf>
    <xf numFmtId="166" fontId="33" fillId="4" borderId="0" xfId="86" applyNumberFormat="1" applyFont="1" applyFill="1" applyBorder="1"/>
    <xf numFmtId="168" fontId="33" fillId="4" borderId="0" xfId="89" applyNumberFormat="1" applyFont="1" applyFill="1" applyBorder="1" applyAlignment="1">
      <alignment horizontal="right" wrapText="1"/>
    </xf>
    <xf numFmtId="0" fontId="33" fillId="4" borderId="0" xfId="0" applyFont="1" applyFill="1" applyBorder="1" applyAlignment="1">
      <alignment horizontal="right" wrapText="1"/>
    </xf>
    <xf numFmtId="164" fontId="33" fillId="4" borderId="0" xfId="0" applyNumberFormat="1" applyFont="1" applyFill="1" applyBorder="1" applyAlignment="1">
      <alignment horizontal="right" wrapText="1"/>
    </xf>
    <xf numFmtId="168" fontId="33" fillId="4" borderId="10" xfId="86" applyNumberFormat="1" applyFont="1" applyFill="1" applyBorder="1" applyAlignment="1">
      <alignment horizontal="right" wrapText="1"/>
    </xf>
    <xf numFmtId="0" fontId="33" fillId="4" borderId="10" xfId="0" applyFont="1" applyFill="1" applyBorder="1" applyAlignment="1">
      <alignment horizontal="right" wrapText="1"/>
    </xf>
    <xf numFmtId="164" fontId="33" fillId="4" borderId="10" xfId="0" applyNumberFormat="1" applyFont="1" applyFill="1" applyBorder="1" applyAlignment="1">
      <alignment horizontal="right" wrapText="1"/>
    </xf>
    <xf numFmtId="164" fontId="10" fillId="0" borderId="0" xfId="143" applyNumberFormat="1" applyFont="1" applyFill="1" applyBorder="1" applyAlignment="1">
      <alignment horizontal="right" wrapText="1"/>
    </xf>
    <xf numFmtId="164" fontId="10" fillId="0" borderId="10" xfId="143" applyNumberFormat="1" applyFont="1" applyFill="1" applyBorder="1" applyAlignment="1">
      <alignment horizontal="right" wrapText="1"/>
    </xf>
    <xf numFmtId="0" fontId="2" fillId="0" borderId="0" xfId="0" applyFont="1" applyFill="1"/>
    <xf numFmtId="0" fontId="11" fillId="0" borderId="5" xfId="0" applyNumberFormat="1" applyFont="1" applyBorder="1" applyAlignment="1">
      <alignment horizontal="center" wrapText="1"/>
    </xf>
    <xf numFmtId="3" fontId="94" fillId="9" borderId="1" xfId="174" applyNumberFormat="1" applyFont="1" applyBorder="1" applyAlignment="1">
      <alignment horizontal="right" wrapText="1"/>
    </xf>
    <xf numFmtId="3" fontId="10" fillId="4" borderId="1" xfId="0" applyNumberFormat="1" applyFont="1" applyFill="1" applyBorder="1" applyAlignment="1">
      <alignment horizontal="right" wrapText="1"/>
    </xf>
    <xf numFmtId="3" fontId="10" fillId="4" borderId="1" xfId="0" applyNumberFormat="1" applyFont="1" applyFill="1" applyBorder="1" applyAlignment="1">
      <alignment horizontal="right"/>
    </xf>
    <xf numFmtId="49" fontId="2" fillId="4" borderId="0" xfId="132" applyNumberFormat="1" applyFont="1" applyFill="1" applyBorder="1" applyAlignment="1">
      <alignment horizontal="left"/>
    </xf>
    <xf numFmtId="0" fontId="2" fillId="0" borderId="0" xfId="0" applyFont="1" applyAlignment="1"/>
    <xf numFmtId="0" fontId="2" fillId="0" borderId="0" xfId="0" applyFont="1" applyFill="1" applyBorder="1" applyAlignment="1"/>
    <xf numFmtId="0" fontId="10" fillId="0" borderId="8" xfId="0" applyFont="1" applyBorder="1"/>
    <xf numFmtId="1" fontId="94" fillId="9" borderId="8" xfId="174" applyNumberFormat="1" applyFont="1" applyBorder="1" applyAlignment="1">
      <alignment horizontal="center" vertical="center"/>
    </xf>
    <xf numFmtId="0" fontId="0" fillId="0" borderId="0" xfId="0"/>
    <xf numFmtId="0" fontId="106" fillId="0" borderId="7" xfId="0" applyFont="1" applyBorder="1"/>
    <xf numFmtId="0" fontId="106" fillId="0" borderId="0" xfId="0" applyFont="1" applyBorder="1"/>
    <xf numFmtId="0" fontId="106" fillId="0" borderId="1" xfId="0" applyFont="1" applyBorder="1"/>
    <xf numFmtId="3" fontId="126" fillId="0" borderId="0" xfId="175" applyNumberFormat="1" applyFont="1" applyBorder="1" applyAlignment="1">
      <alignment horizontal="center" vertical="center" wrapText="1"/>
    </xf>
    <xf numFmtId="164" fontId="4" fillId="8" borderId="7" xfId="143" applyNumberFormat="1" applyFont="1" applyFill="1" applyBorder="1"/>
    <xf numFmtId="164" fontId="4" fillId="8" borderId="0" xfId="143" applyNumberFormat="1" applyFont="1" applyFill="1" applyBorder="1"/>
    <xf numFmtId="164" fontId="4" fillId="8" borderId="1" xfId="143" applyNumberFormat="1" applyFont="1" applyFill="1" applyBorder="1"/>
    <xf numFmtId="164" fontId="94" fillId="9" borderId="12" xfId="143" applyNumberFormat="1" applyFont="1" applyFill="1" applyBorder="1"/>
    <xf numFmtId="164" fontId="94" fillId="9" borderId="10" xfId="143" applyNumberFormat="1" applyFont="1" applyFill="1" applyBorder="1"/>
    <xf numFmtId="164" fontId="94" fillId="9" borderId="6" xfId="143" applyNumberFormat="1" applyFont="1" applyFill="1" applyBorder="1"/>
    <xf numFmtId="0" fontId="7" fillId="0" borderId="0" xfId="0" applyFont="1" applyBorder="1"/>
    <xf numFmtId="0" fontId="10" fillId="0" borderId="0" xfId="0" applyFont="1" applyBorder="1" applyAlignment="1">
      <alignment horizontal="right"/>
    </xf>
    <xf numFmtId="3" fontId="94" fillId="9" borderId="7" xfId="174" applyNumberFormat="1" applyFont="1" applyBorder="1" applyAlignment="1">
      <alignment horizontal="left" wrapText="1"/>
    </xf>
    <xf numFmtId="0" fontId="2" fillId="0" borderId="0" xfId="0" applyFont="1" applyFill="1" applyBorder="1"/>
    <xf numFmtId="167" fontId="5" fillId="0" borderId="8" xfId="55" applyNumberFormat="1" applyFont="1" applyBorder="1"/>
    <xf numFmtId="167" fontId="5" fillId="0" borderId="0" xfId="55" applyNumberFormat="1" applyFont="1" applyBorder="1"/>
    <xf numFmtId="1" fontId="10" fillId="0" borderId="0" xfId="141" applyNumberFormat="1" applyFont="1" applyFill="1" applyBorder="1" applyAlignment="1">
      <alignment horizontal="center" vertical="center"/>
    </xf>
    <xf numFmtId="3" fontId="10" fillId="0" borderId="0" xfId="70" applyNumberFormat="1" applyFont="1" applyFill="1" applyBorder="1"/>
    <xf numFmtId="165" fontId="10" fillId="0" borderId="0" xfId="55" applyNumberFormat="1" applyFont="1" applyFill="1" applyBorder="1" applyAlignment="1">
      <alignment horizontal="center"/>
    </xf>
    <xf numFmtId="3" fontId="10" fillId="0" borderId="0" xfId="70" applyNumberFormat="1" applyFont="1" applyFill="1" applyBorder="1" applyAlignment="1">
      <alignment horizontal="right"/>
    </xf>
    <xf numFmtId="165" fontId="10" fillId="0" borderId="0" xfId="70" applyNumberFormat="1" applyFont="1" applyFill="1" applyBorder="1" applyAlignment="1">
      <alignment horizontal="center"/>
    </xf>
    <xf numFmtId="1" fontId="33" fillId="0" borderId="9" xfId="141" applyNumberFormat="1" applyFont="1" applyFill="1" applyBorder="1" applyAlignment="1">
      <alignment horizontal="left" vertical="center"/>
    </xf>
    <xf numFmtId="1" fontId="33" fillId="0" borderId="8" xfId="141" applyNumberFormat="1" applyFont="1" applyFill="1" applyBorder="1" applyAlignment="1">
      <alignment horizontal="left" vertical="center"/>
    </xf>
    <xf numFmtId="1" fontId="94" fillId="9" borderId="8" xfId="174" applyNumberFormat="1" applyFont="1" applyBorder="1" applyAlignment="1">
      <alignment horizontal="left" vertical="center"/>
    </xf>
    <xf numFmtId="1" fontId="33" fillId="0" borderId="14" xfId="141" applyNumberFormat="1" applyFont="1" applyFill="1" applyBorder="1" applyAlignment="1">
      <alignment horizontal="left" vertical="center"/>
    </xf>
    <xf numFmtId="1" fontId="10" fillId="0" borderId="0" xfId="141" applyNumberFormat="1" applyFont="1" applyFill="1" applyBorder="1" applyAlignment="1">
      <alignment horizontal="left" vertical="center"/>
    </xf>
    <xf numFmtId="3" fontId="10" fillId="0" borderId="7" xfId="141" applyNumberFormat="1" applyFont="1" applyFill="1" applyBorder="1" applyAlignment="1">
      <alignment horizontal="right" vertical="center"/>
    </xf>
    <xf numFmtId="3" fontId="10" fillId="0" borderId="0" xfId="141" applyNumberFormat="1" applyFont="1" applyFill="1" applyBorder="1" applyAlignment="1">
      <alignment horizontal="right" vertical="center"/>
    </xf>
    <xf numFmtId="3" fontId="10" fillId="0" borderId="1" xfId="141" applyNumberFormat="1" applyFont="1" applyFill="1" applyBorder="1" applyAlignment="1">
      <alignment horizontal="right" vertical="center"/>
    </xf>
    <xf numFmtId="3" fontId="10" fillId="0" borderId="1" xfId="70" applyNumberFormat="1" applyFont="1" applyFill="1" applyBorder="1" applyAlignment="1">
      <alignment horizontal="right"/>
    </xf>
    <xf numFmtId="164" fontId="48" fillId="0" borderId="0" xfId="143" applyNumberFormat="1" applyFont="1" applyFill="1" applyAlignment="1">
      <alignment horizontal="centerContinuous"/>
    </xf>
    <xf numFmtId="164" fontId="48" fillId="0" borderId="0" xfId="143" applyNumberFormat="1" applyFont="1"/>
    <xf numFmtId="164" fontId="93" fillId="0" borderId="0" xfId="143" applyNumberFormat="1" applyFont="1"/>
    <xf numFmtId="164" fontId="33" fillId="0" borderId="0" xfId="143" applyNumberFormat="1" applyFont="1" applyFill="1" applyAlignment="1">
      <alignment horizontal="center" vertical="center"/>
    </xf>
    <xf numFmtId="164" fontId="33" fillId="0" borderId="0" xfId="143" applyNumberFormat="1" applyFont="1" applyFill="1" applyAlignment="1">
      <alignment vertical="center"/>
    </xf>
    <xf numFmtId="164" fontId="34" fillId="0" borderId="0" xfId="143" applyNumberFormat="1" applyFont="1" applyFill="1" applyAlignment="1">
      <alignment vertical="center"/>
    </xf>
    <xf numFmtId="164" fontId="0" fillId="0" borderId="0" xfId="143" applyNumberFormat="1" applyFont="1" applyFill="1"/>
    <xf numFmtId="164" fontId="0" fillId="0" borderId="0" xfId="143" applyNumberFormat="1" applyFont="1"/>
    <xf numFmtId="164" fontId="10" fillId="0" borderId="0" xfId="143" applyNumberFormat="1" applyFont="1"/>
    <xf numFmtId="164" fontId="33" fillId="0" borderId="9" xfId="143" applyNumberFormat="1" applyFont="1" applyFill="1" applyBorder="1" applyAlignment="1">
      <alignment horizontal="left" vertical="center"/>
    </xf>
    <xf numFmtId="164" fontId="10" fillId="0" borderId="1" xfId="143" applyNumberFormat="1" applyFont="1" applyFill="1" applyBorder="1" applyAlignment="1">
      <alignment vertical="center"/>
    </xf>
    <xf numFmtId="164" fontId="10" fillId="0" borderId="8" xfId="143" applyNumberFormat="1" applyFont="1" applyFill="1" applyBorder="1" applyAlignment="1">
      <alignment vertical="center"/>
    </xf>
    <xf numFmtId="164" fontId="10" fillId="0" borderId="7" xfId="143" applyNumberFormat="1" applyFont="1" applyFill="1" applyBorder="1" applyAlignment="1">
      <alignment vertical="center"/>
    </xf>
    <xf numFmtId="164" fontId="10" fillId="0" borderId="0" xfId="143" applyNumberFormat="1" applyFont="1" applyFill="1" applyBorder="1" applyAlignment="1">
      <alignment vertical="center"/>
    </xf>
    <xf numFmtId="164" fontId="10" fillId="0" borderId="1" xfId="143" applyNumberFormat="1" applyFont="1" applyFill="1" applyBorder="1"/>
    <xf numFmtId="164" fontId="10" fillId="0" borderId="8" xfId="143" applyNumberFormat="1" applyFont="1" applyFill="1" applyBorder="1"/>
    <xf numFmtId="164" fontId="10" fillId="0" borderId="0" xfId="143" applyNumberFormat="1" applyFont="1" applyFill="1"/>
    <xf numFmtId="164" fontId="33" fillId="0" borderId="8" xfId="143" applyNumberFormat="1" applyFont="1" applyFill="1" applyBorder="1" applyAlignment="1">
      <alignment horizontal="left" vertical="center"/>
    </xf>
    <xf numFmtId="164" fontId="10" fillId="0" borderId="11" xfId="143" applyNumberFormat="1" applyFont="1" applyFill="1" applyBorder="1"/>
    <xf numFmtId="164" fontId="10" fillId="0" borderId="15" xfId="143" applyNumberFormat="1" applyFont="1" applyFill="1" applyBorder="1" applyAlignment="1">
      <alignment vertical="center"/>
    </xf>
    <xf numFmtId="164" fontId="10" fillId="0" borderId="14" xfId="143" applyNumberFormat="1" applyFont="1" applyFill="1" applyBorder="1" applyAlignment="1">
      <alignment vertical="center"/>
    </xf>
    <xf numFmtId="164" fontId="10" fillId="0" borderId="16" xfId="143" applyNumberFormat="1" applyFont="1" applyFill="1" applyBorder="1" applyAlignment="1">
      <alignment vertical="center"/>
    </xf>
    <xf numFmtId="164" fontId="10" fillId="0" borderId="13" xfId="143" applyNumberFormat="1" applyFont="1" applyFill="1" applyBorder="1" applyAlignment="1">
      <alignment vertical="center"/>
    </xf>
    <xf numFmtId="164" fontId="10" fillId="0" borderId="16" xfId="143" applyNumberFormat="1" applyFont="1" applyFill="1" applyBorder="1" applyAlignment="1">
      <alignment horizontal="right"/>
    </xf>
    <xf numFmtId="164" fontId="10" fillId="0" borderId="13" xfId="143" applyNumberFormat="1" applyFont="1" applyFill="1" applyBorder="1" applyAlignment="1">
      <alignment horizontal="right"/>
    </xf>
    <xf numFmtId="164" fontId="10" fillId="0" borderId="3" xfId="143" applyNumberFormat="1" applyFont="1" applyFill="1" applyBorder="1" applyAlignment="1">
      <alignment vertical="center"/>
    </xf>
    <xf numFmtId="164" fontId="10" fillId="0" borderId="4" xfId="143" applyNumberFormat="1" applyFont="1" applyFill="1" applyBorder="1" applyAlignment="1">
      <alignment vertical="center"/>
    </xf>
    <xf numFmtId="164" fontId="10" fillId="0" borderId="5" xfId="143" applyNumberFormat="1" applyFont="1" applyFill="1" applyBorder="1" applyAlignment="1">
      <alignment vertical="center"/>
    </xf>
    <xf numFmtId="164" fontId="10" fillId="0" borderId="9" xfId="143" applyNumberFormat="1" applyFont="1" applyFill="1" applyBorder="1" applyAlignment="1">
      <alignment vertical="center"/>
    </xf>
    <xf numFmtId="164" fontId="94" fillId="9" borderId="8" xfId="143" applyNumberFormat="1" applyFont="1" applyFill="1" applyBorder="1" applyAlignment="1">
      <alignment horizontal="left" vertical="center"/>
    </xf>
    <xf numFmtId="164" fontId="94" fillId="9" borderId="1" xfId="143" applyNumberFormat="1" applyFont="1" applyFill="1" applyBorder="1" applyAlignment="1">
      <alignment vertical="center"/>
    </xf>
    <xf numFmtId="164" fontId="94" fillId="9" borderId="8" xfId="143" applyNumberFormat="1" applyFont="1" applyFill="1" applyBorder="1" applyAlignment="1">
      <alignment vertical="center"/>
    </xf>
    <xf numFmtId="164" fontId="94" fillId="9" borderId="7" xfId="143" applyNumberFormat="1" applyFont="1" applyFill="1" applyBorder="1" applyAlignment="1">
      <alignment vertical="center"/>
    </xf>
    <xf numFmtId="164" fontId="94" fillId="9" borderId="0" xfId="143" applyNumberFormat="1" applyFont="1" applyFill="1" applyBorder="1" applyAlignment="1">
      <alignment vertical="center"/>
    </xf>
    <xf numFmtId="164" fontId="10" fillId="0" borderId="0" xfId="143" applyNumberFormat="1" applyFont="1" applyFill="1" applyBorder="1" applyAlignment="1">
      <alignment horizontal="right" vertical="center"/>
    </xf>
    <xf numFmtId="164" fontId="10" fillId="0" borderId="1" xfId="143" applyNumberFormat="1" applyFont="1" applyFill="1" applyBorder="1" applyAlignment="1">
      <alignment horizontal="right"/>
    </xf>
    <xf numFmtId="164" fontId="10" fillId="0" borderId="1" xfId="143" applyNumberFormat="1" applyFont="1" applyFill="1" applyBorder="1" applyAlignment="1">
      <alignment horizontal="right" vertical="center"/>
    </xf>
    <xf numFmtId="164" fontId="10" fillId="0" borderId="8" xfId="143" applyNumberFormat="1" applyFont="1" applyFill="1" applyBorder="1" applyAlignment="1">
      <alignment horizontal="right"/>
    </xf>
    <xf numFmtId="164" fontId="10" fillId="0" borderId="7" xfId="143" applyNumberFormat="1" applyFont="1" applyFill="1" applyBorder="1" applyAlignment="1">
      <alignment horizontal="right" vertical="center"/>
    </xf>
    <xf numFmtId="164" fontId="10" fillId="0" borderId="11" xfId="143" applyNumberFormat="1" applyFont="1" applyFill="1" applyBorder="1" applyAlignment="1">
      <alignment horizontal="right"/>
    </xf>
    <xf numFmtId="164" fontId="33" fillId="0" borderId="14" xfId="143" applyNumberFormat="1" applyFont="1" applyFill="1" applyBorder="1" applyAlignment="1">
      <alignment horizontal="left" vertical="center"/>
    </xf>
    <xf numFmtId="164" fontId="10" fillId="0" borderId="0" xfId="143" applyNumberFormat="1" applyFont="1" applyFill="1" applyBorder="1" applyAlignment="1">
      <alignment horizontal="left" vertical="center"/>
    </xf>
    <xf numFmtId="164" fontId="10" fillId="0" borderId="0" xfId="143" applyNumberFormat="1" applyFont="1" applyFill="1" applyBorder="1"/>
    <xf numFmtId="164" fontId="10" fillId="0" borderId="0" xfId="143" applyNumberFormat="1" applyFont="1" applyFill="1" applyBorder="1" applyAlignment="1">
      <alignment horizontal="center" vertical="center"/>
    </xf>
    <xf numFmtId="164" fontId="10" fillId="0" borderId="0" xfId="143" applyNumberFormat="1" applyFont="1" applyFill="1" applyBorder="1" applyAlignment="1">
      <alignment horizontal="center"/>
    </xf>
    <xf numFmtId="164" fontId="10" fillId="0" borderId="0" xfId="143" applyNumberFormat="1" applyFont="1" applyFill="1" applyBorder="1" applyAlignment="1">
      <alignment horizontal="right"/>
    </xf>
    <xf numFmtId="1" fontId="2" fillId="0" borderId="0" xfId="141" applyNumberFormat="1" applyFont="1" applyFill="1" applyBorder="1" applyAlignment="1">
      <alignment horizontal="left" vertical="center"/>
    </xf>
    <xf numFmtId="0" fontId="2" fillId="0" borderId="0" xfId="0" applyFont="1"/>
    <xf numFmtId="0" fontId="2" fillId="0" borderId="7" xfId="0" applyFont="1" applyBorder="1"/>
    <xf numFmtId="167" fontId="2" fillId="0" borderId="7" xfId="55" applyNumberFormat="1" applyFont="1" applyBorder="1"/>
    <xf numFmtId="167" fontId="2" fillId="0" borderId="1" xfId="55" applyNumberFormat="1" applyFont="1" applyBorder="1"/>
    <xf numFmtId="167" fontId="2" fillId="0" borderId="0" xfId="55" applyNumberFormat="1" applyFont="1" applyBorder="1"/>
    <xf numFmtId="0" fontId="2" fillId="0" borderId="12" xfId="0" applyFont="1" applyBorder="1"/>
    <xf numFmtId="167" fontId="2" fillId="0" borderId="12" xfId="55" applyNumberFormat="1" applyFont="1" applyBorder="1"/>
    <xf numFmtId="167" fontId="2" fillId="0" borderId="6" xfId="55" applyNumberFormat="1" applyFont="1" applyBorder="1"/>
    <xf numFmtId="167" fontId="2" fillId="0" borderId="10" xfId="55" applyNumberFormat="1" applyFont="1" applyBorder="1"/>
    <xf numFmtId="3" fontId="2" fillId="0" borderId="9" xfId="0" applyNumberFormat="1" applyFont="1" applyFill="1" applyBorder="1"/>
    <xf numFmtId="3" fontId="2" fillId="0" borderId="9" xfId="0" applyNumberFormat="1" applyFont="1" applyBorder="1"/>
    <xf numFmtId="0" fontId="2" fillId="0" borderId="0" xfId="0" applyFont="1" applyBorder="1"/>
    <xf numFmtId="4" fontId="2" fillId="0" borderId="8" xfId="0" applyNumberFormat="1" applyFont="1" applyBorder="1"/>
    <xf numFmtId="3" fontId="2" fillId="0" borderId="8" xfId="0" applyNumberFormat="1" applyFont="1" applyBorder="1"/>
    <xf numFmtId="3" fontId="2" fillId="0" borderId="8" xfId="0" applyNumberFormat="1" applyFont="1" applyFill="1" applyBorder="1"/>
    <xf numFmtId="4" fontId="2" fillId="0" borderId="8" xfId="0" applyNumberFormat="1" applyFont="1" applyBorder="1" applyAlignment="1">
      <alignment horizontal="left" indent="2"/>
    </xf>
    <xf numFmtId="4" fontId="2" fillId="0" borderId="8" xfId="0" applyNumberFormat="1" applyFont="1" applyFill="1" applyBorder="1"/>
    <xf numFmtId="4" fontId="2" fillId="0" borderId="8" xfId="0" applyNumberFormat="1" applyFont="1" applyFill="1" applyBorder="1" applyAlignment="1">
      <alignment horizontal="right"/>
    </xf>
    <xf numFmtId="4" fontId="2" fillId="0" borderId="8" xfId="0" applyNumberFormat="1" applyFont="1" applyFill="1" applyBorder="1" applyAlignment="1">
      <alignment horizontal="left" indent="3"/>
    </xf>
    <xf numFmtId="0" fontId="2" fillId="0" borderId="8" xfId="0" applyFont="1" applyFill="1" applyBorder="1"/>
    <xf numFmtId="168" fontId="2" fillId="0" borderId="8" xfId="0" applyNumberFormat="1" applyFont="1" applyFill="1" applyBorder="1"/>
    <xf numFmtId="4" fontId="2" fillId="0" borderId="11" xfId="0" applyNumberFormat="1" applyFont="1" applyFill="1" applyBorder="1" applyAlignment="1">
      <alignment horizontal="left" indent="3"/>
    </xf>
    <xf numFmtId="168" fontId="2" fillId="0" borderId="11" xfId="0" applyNumberFormat="1" applyFont="1" applyFill="1" applyBorder="1"/>
    <xf numFmtId="4" fontId="2" fillId="0" borderId="11" xfId="0" applyNumberFormat="1" applyFont="1" applyFill="1" applyBorder="1" applyAlignment="1">
      <alignment horizontal="right"/>
    </xf>
    <xf numFmtId="4" fontId="94" fillId="9" borderId="16" xfId="174" applyNumberFormat="1" applyFont="1" applyBorder="1" applyAlignment="1"/>
    <xf numFmtId="4" fontId="94" fillId="9" borderId="4" xfId="174" applyNumberFormat="1" applyFont="1" applyBorder="1" applyAlignment="1">
      <alignment horizontal="center" vertical="center"/>
    </xf>
    <xf numFmtId="4" fontId="94" fillId="9" borderId="5" xfId="174" applyNumberFormat="1" applyFont="1" applyBorder="1" applyAlignment="1">
      <alignment horizontal="center" vertical="center"/>
    </xf>
    <xf numFmtId="0" fontId="111" fillId="9" borderId="5" xfId="174" applyNumberFormat="1" applyFont="1" applyBorder="1" applyAlignment="1">
      <alignment horizontal="center" vertical="center"/>
    </xf>
    <xf numFmtId="0" fontId="111" fillId="9" borderId="4" xfId="174" applyNumberFormat="1" applyFont="1" applyBorder="1" applyAlignment="1">
      <alignment horizontal="center" vertical="center"/>
    </xf>
    <xf numFmtId="0" fontId="111" fillId="9" borderId="14" xfId="174" applyNumberFormat="1" applyFont="1" applyBorder="1" applyAlignment="1">
      <alignment horizontal="center" vertical="center" wrapText="1"/>
    </xf>
    <xf numFmtId="0" fontId="11" fillId="0" borderId="9" xfId="175" applyFont="1" applyFill="1" applyBorder="1" applyAlignment="1">
      <alignment horizontal="center"/>
    </xf>
    <xf numFmtId="4" fontId="11" fillId="0" borderId="3" xfId="175" applyNumberFormat="1" applyFont="1" applyBorder="1" applyAlignment="1">
      <alignment horizontal="left"/>
    </xf>
    <xf numFmtId="0" fontId="2" fillId="0" borderId="9" xfId="175" applyFont="1" applyFill="1" applyBorder="1" applyAlignment="1"/>
    <xf numFmtId="3" fontId="2" fillId="0" borderId="8" xfId="175" applyNumberFormat="1" applyFont="1" applyBorder="1" applyAlignment="1">
      <alignment horizontal="left" vertical="top"/>
    </xf>
    <xf numFmtId="166" fontId="2" fillId="0" borderId="8" xfId="175" applyNumberFormat="1" applyFont="1" applyFill="1" applyBorder="1" applyAlignment="1"/>
    <xf numFmtId="3" fontId="2" fillId="0" borderId="11" xfId="175" applyNumberFormat="1" applyFont="1" applyBorder="1" applyAlignment="1">
      <alignment horizontal="left" vertical="top"/>
    </xf>
    <xf numFmtId="166" fontId="2" fillId="0" borderId="11" xfId="175" applyNumberFormat="1" applyFont="1" applyFill="1" applyBorder="1" applyAlignment="1"/>
    <xf numFmtId="0" fontId="94" fillId="9" borderId="3" xfId="174" applyNumberFormat="1" applyFont="1" applyBorder="1" applyAlignment="1">
      <alignment horizontal="center" vertical="center"/>
    </xf>
    <xf numFmtId="0" fontId="94" fillId="9" borderId="0" xfId="174" applyNumberFormat="1" applyFont="1" applyBorder="1" applyAlignment="1">
      <alignment horizontal="center" vertical="center"/>
    </xf>
    <xf numFmtId="0" fontId="94" fillId="9" borderId="7" xfId="174" applyNumberFormat="1" applyFont="1" applyBorder="1" applyAlignment="1">
      <alignment horizontal="center" vertical="center"/>
    </xf>
    <xf numFmtId="0" fontId="94" fillId="9" borderId="1" xfId="174" applyNumberFormat="1" applyFont="1" applyBorder="1" applyAlignment="1">
      <alignment horizontal="center" vertical="center"/>
    </xf>
    <xf numFmtId="37" fontId="33" fillId="0" borderId="0" xfId="0" quotePrefix="1" applyNumberFormat="1" applyFont="1" applyFill="1" applyBorder="1" applyAlignment="1">
      <alignment horizontal="right" wrapText="1"/>
    </xf>
    <xf numFmtId="37" fontId="1" fillId="0" borderId="8" xfId="55" quotePrefix="1" applyNumberFormat="1" applyFont="1" applyBorder="1" applyAlignment="1">
      <alignment horizontal="right"/>
    </xf>
    <xf numFmtId="39" fontId="33" fillId="0" borderId="0" xfId="0" applyNumberFormat="1" applyFont="1" applyFill="1" applyBorder="1" applyAlignment="1">
      <alignment horizontal="right" wrapText="1"/>
    </xf>
    <xf numFmtId="37" fontId="33" fillId="0" borderId="0" xfId="0" applyNumberFormat="1" applyFont="1" applyFill="1" applyBorder="1" applyAlignment="1">
      <alignment horizontal="right" wrapText="1"/>
    </xf>
    <xf numFmtId="37" fontId="10" fillId="0" borderId="7" xfId="141" applyNumberFormat="1" applyFont="1" applyFill="1" applyBorder="1" applyAlignment="1">
      <alignment horizontal="right" vertical="center"/>
    </xf>
    <xf numFmtId="37" fontId="10" fillId="0" borderId="0" xfId="141" applyNumberFormat="1" applyFont="1" applyFill="1" applyBorder="1" applyAlignment="1">
      <alignment horizontal="right" vertical="center"/>
    </xf>
    <xf numFmtId="0" fontId="2" fillId="0" borderId="7" xfId="0" applyFont="1" applyFill="1" applyBorder="1" applyAlignment="1">
      <alignment horizontal="center"/>
    </xf>
    <xf numFmtId="175" fontId="2" fillId="0" borderId="0" xfId="0" applyNumberFormat="1" applyFont="1" applyFill="1" applyBorder="1" applyAlignment="1"/>
    <xf numFmtId="175" fontId="2" fillId="0" borderId="7" xfId="0" applyNumberFormat="1" applyFont="1" applyFill="1" applyBorder="1" applyAlignment="1"/>
    <xf numFmtId="183" fontId="2" fillId="0" borderId="1" xfId="0" applyNumberFormat="1" applyFont="1" applyFill="1" applyBorder="1" applyAlignment="1"/>
    <xf numFmtId="0" fontId="2" fillId="0" borderId="7" xfId="0" applyFont="1" applyFill="1" applyBorder="1" applyAlignment="1" applyProtection="1">
      <alignment horizontal="center"/>
    </xf>
    <xf numFmtId="175" fontId="2" fillId="0" borderId="0" xfId="0" applyNumberFormat="1" applyFont="1" applyFill="1" applyBorder="1" applyAlignment="1" applyProtection="1"/>
    <xf numFmtId="175" fontId="2" fillId="0" borderId="7" xfId="0" applyNumberFormat="1" applyFont="1" applyFill="1" applyBorder="1" applyAlignment="1" applyProtection="1"/>
    <xf numFmtId="0" fontId="2" fillId="0" borderId="12" xfId="0" applyFont="1" applyFill="1" applyBorder="1" applyAlignment="1" applyProtection="1">
      <alignment horizontal="center"/>
    </xf>
    <xf numFmtId="175" fontId="2" fillId="0" borderId="10" xfId="0" applyNumberFormat="1" applyFont="1" applyFill="1" applyBorder="1" applyAlignment="1" applyProtection="1"/>
    <xf numFmtId="175" fontId="2" fillId="0" borderId="12" xfId="0" applyNumberFormat="1" applyFont="1" applyFill="1" applyBorder="1" applyAlignment="1" applyProtection="1"/>
    <xf numFmtId="0" fontId="48" fillId="0" borderId="0" xfId="0" applyFont="1" applyBorder="1" applyAlignment="1">
      <alignment horizontal="center"/>
    </xf>
    <xf numFmtId="0" fontId="10" fillId="4" borderId="9" xfId="0" applyFont="1" applyFill="1" applyBorder="1" applyAlignment="1">
      <alignment horizontal="center" vertical="center"/>
    </xf>
    <xf numFmtId="0" fontId="10" fillId="0" borderId="8" xfId="0" applyFont="1" applyBorder="1"/>
    <xf numFmtId="0" fontId="48" fillId="0" borderId="0" xfId="112">
      <alignment horizontal="center" wrapText="1"/>
    </xf>
    <xf numFmtId="0" fontId="10" fillId="4" borderId="3" xfId="0" applyFont="1" applyFill="1" applyBorder="1" applyAlignment="1">
      <alignment horizontal="center" vertical="center"/>
    </xf>
    <xf numFmtId="0" fontId="10" fillId="0" borderId="12" xfId="0" applyFont="1" applyBorder="1"/>
    <xf numFmtId="0" fontId="10" fillId="0" borderId="11" xfId="0" applyFont="1" applyBorder="1"/>
    <xf numFmtId="0" fontId="10" fillId="4" borderId="4" xfId="0" applyFont="1" applyFill="1" applyBorder="1" applyAlignment="1">
      <alignment horizontal="center" vertical="center"/>
    </xf>
    <xf numFmtId="0" fontId="10" fillId="0" borderId="10" xfId="0" applyFont="1" applyBorder="1"/>
    <xf numFmtId="0" fontId="11" fillId="0" borderId="9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48" fillId="0" borderId="0" xfId="0" applyFont="1" applyFill="1" applyAlignment="1">
      <alignment horizontal="center"/>
    </xf>
    <xf numFmtId="0" fontId="47" fillId="0" borderId="0" xfId="0" applyFont="1" applyFill="1" applyAlignment="1">
      <alignment horizontal="center"/>
    </xf>
    <xf numFmtId="0" fontId="48" fillId="0" borderId="0" xfId="0" applyFont="1" applyAlignment="1">
      <alignment horizontal="center" wrapText="1"/>
    </xf>
    <xf numFmtId="0" fontId="48" fillId="0" borderId="0" xfId="163" applyFont="1" applyFill="1" applyAlignment="1">
      <alignment horizontal="center"/>
    </xf>
    <xf numFmtId="0" fontId="94" fillId="9" borderId="4" xfId="174" applyNumberFormat="1" applyFont="1" applyBorder="1" applyAlignment="1">
      <alignment horizontal="center" vertical="center"/>
    </xf>
    <xf numFmtId="0" fontId="94" fillId="9" borderId="5" xfId="174" applyNumberFormat="1" applyFont="1" applyBorder="1" applyAlignment="1">
      <alignment horizontal="center" vertical="center"/>
    </xf>
    <xf numFmtId="0" fontId="94" fillId="9" borderId="3" xfId="174" applyNumberFormat="1" applyFont="1" applyBorder="1" applyAlignment="1">
      <alignment horizontal="center" vertical="center"/>
    </xf>
    <xf numFmtId="0" fontId="48" fillId="0" borderId="0" xfId="0" applyFont="1" applyFill="1" applyBorder="1" applyAlignment="1">
      <alignment horizontal="center"/>
    </xf>
    <xf numFmtId="1" fontId="94" fillId="9" borderId="8" xfId="174" applyNumberFormat="1" applyFont="1" applyBorder="1" applyAlignment="1">
      <alignment horizontal="center" vertical="center"/>
    </xf>
    <xf numFmtId="0" fontId="94" fillId="9" borderId="8" xfId="174" applyNumberFormat="1" applyFont="1" applyBorder="1" applyAlignment="1">
      <alignment horizontal="center" vertical="center"/>
    </xf>
    <xf numFmtId="3" fontId="47" fillId="0" borderId="0" xfId="141" applyNumberFormat="1" applyFont="1" applyFill="1" applyAlignment="1">
      <alignment horizontal="center" vertical="center"/>
    </xf>
    <xf numFmtId="3" fontId="94" fillId="9" borderId="8" xfId="174" applyNumberFormat="1" applyFont="1" applyBorder="1" applyAlignment="1">
      <alignment horizontal="center" vertical="center" wrapText="1"/>
    </xf>
    <xf numFmtId="0" fontId="94" fillId="9" borderId="8" xfId="174" applyNumberFormat="1" applyFont="1" applyBorder="1" applyAlignment="1">
      <alignment horizontal="center" vertical="center" wrapText="1"/>
    </xf>
    <xf numFmtId="3" fontId="94" fillId="9" borderId="0" xfId="174" applyNumberFormat="1" applyFont="1" applyBorder="1" applyAlignment="1">
      <alignment horizontal="center" vertical="center"/>
    </xf>
    <xf numFmtId="0" fontId="94" fillId="9" borderId="0" xfId="174" applyNumberFormat="1" applyFont="1" applyBorder="1" applyAlignment="1">
      <alignment horizontal="center" vertical="center"/>
    </xf>
    <xf numFmtId="3" fontId="94" fillId="9" borderId="8" xfId="174" applyNumberFormat="1" applyFont="1" applyBorder="1" applyAlignment="1">
      <alignment horizontal="center" vertical="center"/>
    </xf>
    <xf numFmtId="3" fontId="94" fillId="9" borderId="0" xfId="174" applyNumberFormat="1" applyFont="1" applyBorder="1" applyAlignment="1">
      <alignment horizontal="center" vertical="center" wrapText="1"/>
    </xf>
    <xf numFmtId="0" fontId="94" fillId="9" borderId="0" xfId="174" applyNumberFormat="1" applyFont="1" applyBorder="1" applyAlignment="1">
      <alignment horizontal="center" vertical="center" wrapText="1"/>
    </xf>
    <xf numFmtId="3" fontId="94" fillId="9" borderId="1" xfId="174" applyNumberFormat="1" applyFont="1" applyBorder="1" applyAlignment="1">
      <alignment horizontal="center" vertical="center" wrapText="1"/>
    </xf>
    <xf numFmtId="0" fontId="94" fillId="9" borderId="1" xfId="174" applyNumberFormat="1" applyFont="1" applyBorder="1" applyAlignment="1">
      <alignment horizontal="center" vertical="center" wrapText="1"/>
    </xf>
    <xf numFmtId="3" fontId="94" fillId="9" borderId="7" xfId="174" applyNumberFormat="1" applyFont="1" applyBorder="1" applyAlignment="1">
      <alignment horizontal="center" vertical="center"/>
    </xf>
    <xf numFmtId="0" fontId="94" fillId="9" borderId="7" xfId="174" applyNumberFormat="1" applyFont="1" applyBorder="1" applyAlignment="1">
      <alignment horizontal="center" vertical="center"/>
    </xf>
    <xf numFmtId="3" fontId="94" fillId="9" borderId="7" xfId="174" applyNumberFormat="1" applyFont="1" applyBorder="1" applyAlignment="1">
      <alignment horizontal="center" vertical="center" wrapText="1"/>
    </xf>
    <xf numFmtId="0" fontId="94" fillId="9" borderId="7" xfId="174" applyNumberFormat="1" applyFont="1" applyBorder="1" applyAlignment="1">
      <alignment horizontal="center" vertical="center" wrapText="1"/>
    </xf>
    <xf numFmtId="165" fontId="48" fillId="0" borderId="0" xfId="55" applyNumberFormat="1" applyFont="1" applyFill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94" fillId="9" borderId="16" xfId="174" applyNumberFormat="1" applyFont="1" applyBorder="1" applyAlignment="1">
      <alignment horizontal="center"/>
    </xf>
    <xf numFmtId="0" fontId="94" fillId="9" borderId="13" xfId="174" applyNumberFormat="1" applyFont="1" applyBorder="1" applyAlignment="1">
      <alignment horizontal="center"/>
    </xf>
    <xf numFmtId="0" fontId="94" fillId="9" borderId="15" xfId="174" applyNumberFormat="1" applyFont="1" applyBorder="1" applyAlignment="1">
      <alignment horizontal="center"/>
    </xf>
    <xf numFmtId="0" fontId="0" fillId="0" borderId="0" xfId="0"/>
    <xf numFmtId="0" fontId="48" fillId="0" borderId="0" xfId="0" applyNumberFormat="1" applyFont="1" applyFill="1" applyAlignment="1">
      <alignment horizontal="center"/>
    </xf>
    <xf numFmtId="3" fontId="94" fillId="9" borderId="4" xfId="174" applyNumberFormat="1" applyFont="1" applyBorder="1" applyAlignment="1">
      <alignment horizontal="center" vertical="center" wrapText="1"/>
    </xf>
    <xf numFmtId="0" fontId="94" fillId="9" borderId="10" xfId="174" applyNumberFormat="1" applyFont="1" applyBorder="1" applyAlignment="1">
      <alignment horizontal="center" vertical="center" wrapText="1"/>
    </xf>
    <xf numFmtId="0" fontId="94" fillId="9" borderId="4" xfId="174" applyNumberFormat="1" applyFont="1" applyBorder="1" applyAlignment="1">
      <alignment horizontal="center" vertical="center" wrapText="1"/>
    </xf>
    <xf numFmtId="3" fontId="48" fillId="0" borderId="0" xfId="0" applyNumberFormat="1" applyFont="1" applyFill="1" applyAlignment="1">
      <alignment horizontal="center"/>
    </xf>
    <xf numFmtId="2" fontId="94" fillId="9" borderId="4" xfId="174" applyNumberFormat="1" applyFont="1" applyBorder="1" applyAlignment="1">
      <alignment horizontal="center"/>
    </xf>
    <xf numFmtId="2" fontId="94" fillId="9" borderId="5" xfId="174" applyNumberFormat="1" applyFont="1" applyBorder="1" applyAlignment="1">
      <alignment horizontal="center"/>
    </xf>
    <xf numFmtId="0" fontId="94" fillId="9" borderId="1" xfId="174" applyNumberFormat="1" applyFont="1" applyBorder="1" applyAlignment="1">
      <alignment horizontal="center" vertical="center"/>
    </xf>
    <xf numFmtId="0" fontId="94" fillId="9" borderId="12" xfId="174" applyNumberFormat="1" applyFont="1" applyBorder="1" applyAlignment="1">
      <alignment horizontal="center" vertical="center"/>
    </xf>
    <xf numFmtId="0" fontId="94" fillId="9" borderId="6" xfId="174" applyNumberFormat="1" applyFont="1" applyBorder="1" applyAlignment="1">
      <alignment horizontal="center" vertical="center"/>
    </xf>
    <xf numFmtId="0" fontId="102" fillId="0" borderId="0" xfId="0" applyFont="1" applyFill="1" applyAlignment="1">
      <alignment horizontal="center"/>
    </xf>
    <xf numFmtId="0" fontId="5" fillId="0" borderId="9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43" fontId="5" fillId="0" borderId="5" xfId="55" applyFont="1" applyBorder="1" applyAlignment="1">
      <alignment horizontal="center" vertical="center" wrapText="1"/>
    </xf>
    <xf numFmtId="43" fontId="5" fillId="0" borderId="6" xfId="55" applyFont="1" applyBorder="1" applyAlignment="1">
      <alignment horizontal="center" vertical="center" wrapText="1"/>
    </xf>
    <xf numFmtId="43" fontId="5" fillId="0" borderId="4" xfId="55" applyFont="1" applyBorder="1" applyAlignment="1">
      <alignment horizontal="center" vertical="center" wrapText="1"/>
    </xf>
    <xf numFmtId="43" fontId="5" fillId="0" borderId="10" xfId="55" applyFont="1" applyBorder="1" applyAlignment="1">
      <alignment horizontal="center" vertical="center" wrapText="1"/>
    </xf>
    <xf numFmtId="43" fontId="5" fillId="0" borderId="9" xfId="55" applyFont="1" applyBorder="1" applyAlignment="1">
      <alignment horizontal="center" vertical="center"/>
    </xf>
    <xf numFmtId="43" fontId="5" fillId="0" borderId="11" xfId="55" applyFont="1" applyBorder="1" applyAlignment="1">
      <alignment horizontal="center" vertical="center"/>
    </xf>
    <xf numFmtId="43" fontId="5" fillId="0" borderId="4" xfId="55" applyFont="1" applyBorder="1" applyAlignment="1">
      <alignment horizontal="center" vertical="center"/>
    </xf>
    <xf numFmtId="43" fontId="5" fillId="0" borderId="10" xfId="55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/>
    </xf>
    <xf numFmtId="0" fontId="110" fillId="0" borderId="3" xfId="0" applyFont="1" applyBorder="1" applyAlignment="1">
      <alignment horizontal="center" vertical="center"/>
    </xf>
    <xf numFmtId="0" fontId="110" fillId="0" borderId="12" xfId="0" applyFont="1" applyBorder="1" applyAlignment="1">
      <alignment horizontal="center" vertical="center"/>
    </xf>
    <xf numFmtId="0" fontId="110" fillId="0" borderId="9" xfId="0" applyFont="1" applyBorder="1" applyAlignment="1">
      <alignment horizontal="center" vertical="center"/>
    </xf>
    <xf numFmtId="0" fontId="110" fillId="0" borderId="11" xfId="0" applyFont="1" applyBorder="1" applyAlignment="1">
      <alignment horizontal="center" vertical="center"/>
    </xf>
    <xf numFmtId="0" fontId="106" fillId="4" borderId="9" xfId="0" applyFont="1" applyFill="1" applyBorder="1" applyAlignment="1">
      <alignment horizontal="center" vertical="center"/>
    </xf>
    <xf numFmtId="0" fontId="106" fillId="4" borderId="11" xfId="0" applyFont="1" applyFill="1" applyBorder="1" applyAlignment="1">
      <alignment horizontal="center" vertical="center"/>
    </xf>
    <xf numFmtId="0" fontId="106" fillId="0" borderId="4" xfId="0" applyFont="1" applyBorder="1" applyAlignment="1">
      <alignment horizontal="center"/>
    </xf>
    <xf numFmtId="0" fontId="106" fillId="0" borderId="3" xfId="0" applyFont="1" applyBorder="1" applyAlignment="1">
      <alignment horizontal="center"/>
    </xf>
    <xf numFmtId="0" fontId="106" fillId="0" borderId="5" xfId="0" applyFont="1" applyBorder="1" applyAlignment="1">
      <alignment horizontal="center"/>
    </xf>
    <xf numFmtId="0" fontId="11" fillId="0" borderId="9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0" fillId="0" borderId="9" xfId="0" applyFont="1" applyBorder="1" applyAlignment="1">
      <alignment horizontal="center" vertical="center" wrapText="1"/>
    </xf>
    <xf numFmtId="0" fontId="106" fillId="0" borderId="11" xfId="0" applyFont="1" applyBorder="1" applyAlignment="1">
      <alignment horizontal="center" vertical="center" wrapText="1"/>
    </xf>
    <xf numFmtId="0" fontId="94" fillId="9" borderId="9" xfId="174" applyNumberFormat="1" applyFont="1" applyBorder="1" applyAlignment="1">
      <alignment horizontal="center" vertical="center"/>
    </xf>
    <xf numFmtId="0" fontId="94" fillId="9" borderId="3" xfId="174" applyNumberFormat="1" applyFont="1" applyBorder="1" applyAlignment="1">
      <alignment horizontal="center"/>
    </xf>
    <xf numFmtId="0" fontId="94" fillId="9" borderId="4" xfId="174" applyNumberFormat="1" applyFont="1" applyBorder="1" applyAlignment="1">
      <alignment horizontal="center"/>
    </xf>
    <xf numFmtId="0" fontId="47" fillId="0" borderId="0" xfId="0" applyFont="1" applyBorder="1" applyAlignment="1">
      <alignment horizontal="center"/>
    </xf>
    <xf numFmtId="0" fontId="4" fillId="0" borderId="11" xfId="0" applyFont="1" applyBorder="1" applyAlignment="1">
      <alignment horizontal="center" vertical="center" wrapText="1"/>
    </xf>
    <xf numFmtId="164" fontId="47" fillId="0" borderId="0" xfId="143" applyNumberFormat="1" applyFont="1" applyFill="1" applyAlignment="1">
      <alignment horizontal="center" vertical="center"/>
    </xf>
    <xf numFmtId="164" fontId="48" fillId="0" borderId="0" xfId="143" applyNumberFormat="1" applyFont="1" applyFill="1" applyAlignment="1">
      <alignment horizontal="center" vertical="center"/>
    </xf>
    <xf numFmtId="0" fontId="48" fillId="0" borderId="0" xfId="112" applyAlignment="1">
      <alignment horizontal="center" wrapText="1"/>
    </xf>
    <xf numFmtId="0" fontId="106" fillId="0" borderId="0" xfId="0" applyFont="1" applyFill="1" applyAlignment="1">
      <alignment wrapText="1"/>
    </xf>
    <xf numFmtId="0" fontId="106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0" fontId="58" fillId="0" borderId="10" xfId="0" applyFont="1" applyBorder="1" applyAlignment="1">
      <alignment horizontal="center"/>
    </xf>
    <xf numFmtId="1" fontId="94" fillId="9" borderId="3" xfId="174" applyNumberFormat="1" applyFont="1" applyBorder="1" applyAlignment="1">
      <alignment horizontal="center"/>
    </xf>
    <xf numFmtId="1" fontId="94" fillId="9" borderId="5" xfId="174" applyNumberFormat="1" applyFont="1" applyBorder="1" applyAlignment="1">
      <alignment horizontal="center"/>
    </xf>
    <xf numFmtId="1" fontId="94" fillId="9" borderId="4" xfId="174" applyNumberFormat="1" applyFont="1" applyBorder="1" applyAlignment="1">
      <alignment horizontal="center"/>
    </xf>
    <xf numFmtId="0" fontId="94" fillId="9" borderId="16" xfId="174" applyNumberFormat="1" applyFont="1" applyBorder="1" applyAlignment="1">
      <alignment horizontal="center" vertical="center"/>
    </xf>
    <xf numFmtId="0" fontId="94" fillId="9" borderId="13" xfId="174" applyNumberFormat="1" applyFont="1" applyBorder="1" applyAlignment="1">
      <alignment horizontal="center" vertical="center"/>
    </xf>
    <xf numFmtId="0" fontId="4" fillId="0" borderId="7" xfId="0" applyFont="1" applyBorder="1"/>
    <xf numFmtId="0" fontId="4" fillId="0" borderId="1" xfId="0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0" xfId="0" applyFont="1" applyBorder="1"/>
    <xf numFmtId="0" fontId="111" fillId="9" borderId="16" xfId="174" applyNumberFormat="1" applyFont="1" applyBorder="1" applyAlignment="1">
      <alignment horizontal="center" vertical="center"/>
    </xf>
    <xf numFmtId="0" fontId="111" fillId="9" borderId="13" xfId="174" applyNumberFormat="1" applyFont="1" applyBorder="1" applyAlignment="1">
      <alignment horizontal="center" vertical="center"/>
    </xf>
    <xf numFmtId="0" fontId="106" fillId="0" borderId="7" xfId="0" applyFont="1" applyBorder="1"/>
    <xf numFmtId="0" fontId="106" fillId="0" borderId="0" xfId="0" applyFont="1" applyBorder="1"/>
    <xf numFmtId="0" fontId="106" fillId="0" borderId="1" xfId="0" applyFont="1" applyBorder="1"/>
    <xf numFmtId="0" fontId="106" fillId="0" borderId="3" xfId="0" applyFont="1" applyBorder="1"/>
    <xf numFmtId="0" fontId="106" fillId="0" borderId="4" xfId="0" applyFont="1" applyBorder="1"/>
    <xf numFmtId="0" fontId="94" fillId="9" borderId="5" xfId="174" applyNumberFormat="1" applyFont="1" applyBorder="1" applyAlignment="1">
      <alignment horizontal="center"/>
    </xf>
    <xf numFmtId="0" fontId="110" fillId="4" borderId="0" xfId="132" applyFont="1" applyFill="1" applyBorder="1" applyAlignment="1">
      <alignment horizontal="center"/>
    </xf>
    <xf numFmtId="0" fontId="48" fillId="8" borderId="0" xfId="112" applyFill="1">
      <alignment horizontal="center" wrapText="1"/>
    </xf>
    <xf numFmtId="3" fontId="126" fillId="0" borderId="0" xfId="175" applyNumberFormat="1" applyFont="1" applyBorder="1" applyAlignment="1">
      <alignment horizontal="center" vertical="center" wrapText="1"/>
    </xf>
  </cellXfs>
  <cellStyles count="176">
    <cellStyle name="1st indent" xfId="1"/>
    <cellStyle name="1st indent 2" xfId="2"/>
    <cellStyle name="1st indent 3" xfId="3"/>
    <cellStyle name="1st indent 4" xfId="4"/>
    <cellStyle name="1st indent 4 2" xfId="5"/>
    <cellStyle name="1st indent 5" xfId="6"/>
    <cellStyle name="1st indent 5 2" xfId="7"/>
    <cellStyle name="1st indent 6" xfId="8"/>
    <cellStyle name="1st indent 7" xfId="9"/>
    <cellStyle name="2nd indent" xfId="10"/>
    <cellStyle name="2nd indent 2" xfId="11"/>
    <cellStyle name="2nd indent 3" xfId="12"/>
    <cellStyle name="2nd indent 4" xfId="13"/>
    <cellStyle name="2nd indent 4 2" xfId="14"/>
    <cellStyle name="2nd indent 5" xfId="15"/>
    <cellStyle name="2nd indent 5 2" xfId="16"/>
    <cellStyle name="2nd indent 6" xfId="17"/>
    <cellStyle name="2nd indent 7" xfId="18"/>
    <cellStyle name="3rd indent" xfId="19"/>
    <cellStyle name="3rd indent 2" xfId="20"/>
    <cellStyle name="3rd indent 3" xfId="21"/>
    <cellStyle name="3rd indent 4" xfId="22"/>
    <cellStyle name="3rd indent 4 2" xfId="23"/>
    <cellStyle name="3rd indent 5" xfId="24"/>
    <cellStyle name="3rd indent 5 2" xfId="25"/>
    <cellStyle name="3rd indent 6" xfId="26"/>
    <cellStyle name="3rd indent 7" xfId="27"/>
    <cellStyle name="4th indent" xfId="28"/>
    <cellStyle name="4th indent 2" xfId="29"/>
    <cellStyle name="4th indent 3" xfId="30"/>
    <cellStyle name="4th indent 4" xfId="31"/>
    <cellStyle name="4th indent 4 2" xfId="32"/>
    <cellStyle name="4th indent 5" xfId="33"/>
    <cellStyle name="4th indent 5 2" xfId="34"/>
    <cellStyle name="4th indent 6" xfId="35"/>
    <cellStyle name="4th indent 7" xfId="36"/>
    <cellStyle name="5th indent" xfId="37"/>
    <cellStyle name="5th indent 2" xfId="38"/>
    <cellStyle name="5th indent 3" xfId="39"/>
    <cellStyle name="5th indent 4" xfId="40"/>
    <cellStyle name="5th indent 4 2" xfId="41"/>
    <cellStyle name="5th indent 5" xfId="42"/>
    <cellStyle name="5th indent 5 2" xfId="43"/>
    <cellStyle name="5th indent 6" xfId="44"/>
    <cellStyle name="5th indent 7" xfId="45"/>
    <cellStyle name="6th indent" xfId="46"/>
    <cellStyle name="6th indent 2" xfId="47"/>
    <cellStyle name="6th indent 3" xfId="48"/>
    <cellStyle name="6th indent 4" xfId="49"/>
    <cellStyle name="6th indent 4 2" xfId="50"/>
    <cellStyle name="6th indent 5" xfId="51"/>
    <cellStyle name="6th indent 5 2" xfId="52"/>
    <cellStyle name="6th indent 6" xfId="53"/>
    <cellStyle name="6th indent 7" xfId="54"/>
    <cellStyle name="Comma" xfId="55" builtinId="3"/>
    <cellStyle name="Comma 10" xfId="56"/>
    <cellStyle name="Comma 11" xfId="57"/>
    <cellStyle name="Comma 11 2" xfId="58"/>
    <cellStyle name="Comma 12" xfId="59"/>
    <cellStyle name="Comma 13" xfId="60"/>
    <cellStyle name="Comma 14" xfId="61"/>
    <cellStyle name="Comma 2 2" xfId="62"/>
    <cellStyle name="Comma 2 2 2" xfId="63"/>
    <cellStyle name="Comma 3 2" xfId="64"/>
    <cellStyle name="Comma 4 2" xfId="65"/>
    <cellStyle name="Comma 5" xfId="66"/>
    <cellStyle name="Comma 5 2" xfId="67"/>
    <cellStyle name="Comma 6" xfId="68"/>
    <cellStyle name="Comma 6 2" xfId="69"/>
    <cellStyle name="Comma 7" xfId="70"/>
    <cellStyle name="Comma 7 2" xfId="71"/>
    <cellStyle name="Comma 7 3" xfId="72"/>
    <cellStyle name="Comma 8" xfId="73"/>
    <cellStyle name="Comma 8 2" xfId="74"/>
    <cellStyle name="Comma 8 3" xfId="75"/>
    <cellStyle name="Comma 8 4" xfId="76"/>
    <cellStyle name="Comma 9" xfId="77"/>
    <cellStyle name="Comma 9 2" xfId="78"/>
    <cellStyle name="Comma 9 3" xfId="79"/>
    <cellStyle name="Comma0" xfId="80"/>
    <cellStyle name="Comma0 2" xfId="81"/>
    <cellStyle name="Comma0 2 2" xfId="82"/>
    <cellStyle name="Comma0 3" xfId="83"/>
    <cellStyle name="Comma0 3 2" xfId="84"/>
    <cellStyle name="Comma0_2007 Annual Report v3" xfId="85"/>
    <cellStyle name="Currency" xfId="86" builtinId="4"/>
    <cellStyle name="Currency 2" xfId="87"/>
    <cellStyle name="Currency 3" xfId="88"/>
    <cellStyle name="Currency 3 2" xfId="89"/>
    <cellStyle name="Currency 4" xfId="90"/>
    <cellStyle name="Currency 5" xfId="91"/>
    <cellStyle name="Currency 6" xfId="92"/>
    <cellStyle name="Currency0" xfId="93"/>
    <cellStyle name="Currency0 2" xfId="94"/>
    <cellStyle name="Currency0 2 2" xfId="95"/>
    <cellStyle name="Currency0 3" xfId="96"/>
    <cellStyle name="Currency0 3 2" xfId="97"/>
    <cellStyle name="Currency0_2007 Annual Report v3" xfId="98"/>
    <cellStyle name="Date" xfId="99"/>
    <cellStyle name="Date 2" xfId="100"/>
    <cellStyle name="Date 2 2" xfId="101"/>
    <cellStyle name="Date 3" xfId="102"/>
    <cellStyle name="Date 3 2" xfId="103"/>
    <cellStyle name="Date_2007 Annual Report v3" xfId="104"/>
    <cellStyle name="Fixed" xfId="105"/>
    <cellStyle name="Fixed 2" xfId="106"/>
    <cellStyle name="Fixed 2 2" xfId="107"/>
    <cellStyle name="Fixed 3" xfId="108"/>
    <cellStyle name="Fixed 3 2" xfId="109"/>
    <cellStyle name="Fixed_2007 Annual Report v3" xfId="110"/>
    <cellStyle name="FOOTNOTE" xfId="111"/>
    <cellStyle name="Grey and White" xfId="174"/>
    <cellStyle name="HEADING" xfId="112"/>
    <cellStyle name="Heading 1" xfId="113" builtinId="16" customBuiltin="1"/>
    <cellStyle name="Heading 1 2" xfId="114"/>
    <cellStyle name="Heading 1 2 2" xfId="115"/>
    <cellStyle name="Heading 1 3" xfId="116"/>
    <cellStyle name="Heading 1 3 2" xfId="117"/>
    <cellStyle name="Heading 1 4" xfId="118"/>
    <cellStyle name="Heading 1 4 2" xfId="119"/>
    <cellStyle name="Heading 1 5" xfId="120"/>
    <cellStyle name="Heading 2" xfId="121" builtinId="17" customBuiltin="1"/>
    <cellStyle name="Heading 2 2" xfId="122"/>
    <cellStyle name="Heading 2 2 2" xfId="123"/>
    <cellStyle name="Heading 2 3" xfId="124"/>
    <cellStyle name="Heading 2 3 2" xfId="125"/>
    <cellStyle name="Heading 2 4" xfId="126"/>
    <cellStyle name="Heading 2 4 2" xfId="127"/>
    <cellStyle name="Heading 2 5" xfId="128"/>
    <cellStyle name="Hyperlink" xfId="129" builtinId="8"/>
    <cellStyle name="Normal" xfId="0" builtinId="0"/>
    <cellStyle name="Normal 10" xfId="130"/>
    <cellStyle name="Normal 2" xfId="131"/>
    <cellStyle name="Normal 2 2" xfId="132"/>
    <cellStyle name="Normal 2 2 2" xfId="133"/>
    <cellStyle name="Normal 2 2 3" xfId="134"/>
    <cellStyle name="Normal 2 3" xfId="135"/>
    <cellStyle name="Normal 3 2" xfId="136"/>
    <cellStyle name="Normal 4" xfId="137"/>
    <cellStyle name="Normal 5" xfId="138"/>
    <cellStyle name="Normal 7 2" xfId="139"/>
    <cellStyle name="Normal_2004 Annual Report revised" xfId="140"/>
    <cellStyle name="Normal_country by month 96 final rev." xfId="141"/>
    <cellStyle name="Normal_Sheet7" xfId="175"/>
    <cellStyle name="Normal_VISISCO" xfId="142"/>
    <cellStyle name="Percent" xfId="143" builtinId="5"/>
    <cellStyle name="Percent 10" xfId="144"/>
    <cellStyle name="Percent 11" xfId="145"/>
    <cellStyle name="Percent 2 2" xfId="146"/>
    <cellStyle name="Percent 2 2 2" xfId="147"/>
    <cellStyle name="Percent 2 2 3" xfId="148"/>
    <cellStyle name="Percent 2 2 4" xfId="149"/>
    <cellStyle name="Percent 2 3" xfId="150"/>
    <cellStyle name="Percent 3 2" xfId="151"/>
    <cellStyle name="Percent 4" xfId="152"/>
    <cellStyle name="Percent 4 2" xfId="153"/>
    <cellStyle name="Percent 5" xfId="154"/>
    <cellStyle name="Percent 5 2" xfId="155"/>
    <cellStyle name="Percent 6" xfId="156"/>
    <cellStyle name="Percent 7" xfId="157"/>
    <cellStyle name="Percent 7 2" xfId="158"/>
    <cellStyle name="Percent 7 3" xfId="159"/>
    <cellStyle name="Percent 8" xfId="160"/>
    <cellStyle name="Percent 9" xfId="161"/>
    <cellStyle name="Percent 9 2" xfId="162"/>
    <cellStyle name="TITLE" xfId="163"/>
    <cellStyle name="TITLE 2" xfId="164"/>
    <cellStyle name="TITLE 3" xfId="165"/>
    <cellStyle name="Total" xfId="166" builtinId="25" customBuiltin="1"/>
    <cellStyle name="Total 2" xfId="167"/>
    <cellStyle name="Total 2 2" xfId="168"/>
    <cellStyle name="Total 3" xfId="169"/>
    <cellStyle name="Total 3 2" xfId="170"/>
    <cellStyle name="Total 4" xfId="171"/>
    <cellStyle name="Total 4 2" xfId="172"/>
    <cellStyle name="Total 5" xfId="17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4.xml"/><Relationship Id="rId117" Type="http://schemas.openxmlformats.org/officeDocument/2006/relationships/calcChain" Target="calcChain.xml"/><Relationship Id="rId21" Type="http://schemas.openxmlformats.org/officeDocument/2006/relationships/worksheet" Target="worksheets/sheet19.xml"/><Relationship Id="rId42" Type="http://schemas.openxmlformats.org/officeDocument/2006/relationships/worksheet" Target="worksheets/sheet40.xml"/><Relationship Id="rId47" Type="http://schemas.openxmlformats.org/officeDocument/2006/relationships/worksheet" Target="worksheets/sheet45.xml"/><Relationship Id="rId63" Type="http://schemas.openxmlformats.org/officeDocument/2006/relationships/worksheet" Target="worksheets/sheet61.xml"/><Relationship Id="rId68" Type="http://schemas.openxmlformats.org/officeDocument/2006/relationships/worksheet" Target="worksheets/sheet66.xml"/><Relationship Id="rId84" Type="http://schemas.openxmlformats.org/officeDocument/2006/relationships/worksheet" Target="worksheets/sheet82.xml"/><Relationship Id="rId89" Type="http://schemas.openxmlformats.org/officeDocument/2006/relationships/worksheet" Target="worksheets/sheet87.xml"/><Relationship Id="rId112" Type="http://schemas.openxmlformats.org/officeDocument/2006/relationships/worksheet" Target="worksheets/sheet110.xml"/><Relationship Id="rId16" Type="http://schemas.openxmlformats.org/officeDocument/2006/relationships/worksheet" Target="worksheets/sheet14.xml"/><Relationship Id="rId107" Type="http://schemas.openxmlformats.org/officeDocument/2006/relationships/worksheet" Target="worksheets/sheet105.xml"/><Relationship Id="rId11" Type="http://schemas.openxmlformats.org/officeDocument/2006/relationships/worksheet" Target="worksheets/sheet9.xml"/><Relationship Id="rId24" Type="http://schemas.openxmlformats.org/officeDocument/2006/relationships/worksheet" Target="worksheets/sheet22.xml"/><Relationship Id="rId32" Type="http://schemas.openxmlformats.org/officeDocument/2006/relationships/worksheet" Target="worksheets/sheet30.xml"/><Relationship Id="rId37" Type="http://schemas.openxmlformats.org/officeDocument/2006/relationships/worksheet" Target="worksheets/sheet35.xml"/><Relationship Id="rId40" Type="http://schemas.openxmlformats.org/officeDocument/2006/relationships/worksheet" Target="worksheets/sheet38.xml"/><Relationship Id="rId45" Type="http://schemas.openxmlformats.org/officeDocument/2006/relationships/worksheet" Target="worksheets/sheet43.xml"/><Relationship Id="rId53" Type="http://schemas.openxmlformats.org/officeDocument/2006/relationships/worksheet" Target="worksheets/sheet51.xml"/><Relationship Id="rId58" Type="http://schemas.openxmlformats.org/officeDocument/2006/relationships/worksheet" Target="worksheets/sheet56.xml"/><Relationship Id="rId66" Type="http://schemas.openxmlformats.org/officeDocument/2006/relationships/worksheet" Target="worksheets/sheet64.xml"/><Relationship Id="rId74" Type="http://schemas.openxmlformats.org/officeDocument/2006/relationships/worksheet" Target="worksheets/sheet72.xml"/><Relationship Id="rId79" Type="http://schemas.openxmlformats.org/officeDocument/2006/relationships/worksheet" Target="worksheets/sheet77.xml"/><Relationship Id="rId87" Type="http://schemas.openxmlformats.org/officeDocument/2006/relationships/worksheet" Target="worksheets/sheet85.xml"/><Relationship Id="rId102" Type="http://schemas.openxmlformats.org/officeDocument/2006/relationships/worksheet" Target="worksheets/sheet100.xml"/><Relationship Id="rId110" Type="http://schemas.openxmlformats.org/officeDocument/2006/relationships/worksheet" Target="worksheets/sheet108.xml"/><Relationship Id="rId115" Type="http://schemas.openxmlformats.org/officeDocument/2006/relationships/styles" Target="styles.xml"/><Relationship Id="rId5" Type="http://schemas.openxmlformats.org/officeDocument/2006/relationships/chartsheet" Target="chartsheets/sheet1.xml"/><Relationship Id="rId61" Type="http://schemas.openxmlformats.org/officeDocument/2006/relationships/worksheet" Target="worksheets/sheet59.xml"/><Relationship Id="rId82" Type="http://schemas.openxmlformats.org/officeDocument/2006/relationships/worksheet" Target="worksheets/sheet80.xml"/><Relationship Id="rId90" Type="http://schemas.openxmlformats.org/officeDocument/2006/relationships/worksheet" Target="worksheets/sheet88.xml"/><Relationship Id="rId95" Type="http://schemas.openxmlformats.org/officeDocument/2006/relationships/worksheet" Target="worksheets/sheet93.xml"/><Relationship Id="rId19" Type="http://schemas.openxmlformats.org/officeDocument/2006/relationships/worksheet" Target="worksheets/sheet17.xml"/><Relationship Id="rId14" Type="http://schemas.openxmlformats.org/officeDocument/2006/relationships/worksheet" Target="worksheets/sheet12.xml"/><Relationship Id="rId22" Type="http://schemas.openxmlformats.org/officeDocument/2006/relationships/worksheet" Target="worksheets/sheet20.xml"/><Relationship Id="rId27" Type="http://schemas.openxmlformats.org/officeDocument/2006/relationships/worksheet" Target="worksheets/sheet25.xml"/><Relationship Id="rId30" Type="http://schemas.openxmlformats.org/officeDocument/2006/relationships/worksheet" Target="worksheets/sheet28.xml"/><Relationship Id="rId35" Type="http://schemas.openxmlformats.org/officeDocument/2006/relationships/worksheet" Target="worksheets/sheet33.xml"/><Relationship Id="rId43" Type="http://schemas.openxmlformats.org/officeDocument/2006/relationships/worksheet" Target="worksheets/sheet41.xml"/><Relationship Id="rId48" Type="http://schemas.openxmlformats.org/officeDocument/2006/relationships/worksheet" Target="worksheets/sheet46.xml"/><Relationship Id="rId56" Type="http://schemas.openxmlformats.org/officeDocument/2006/relationships/worksheet" Target="worksheets/sheet54.xml"/><Relationship Id="rId64" Type="http://schemas.openxmlformats.org/officeDocument/2006/relationships/worksheet" Target="worksheets/sheet62.xml"/><Relationship Id="rId69" Type="http://schemas.openxmlformats.org/officeDocument/2006/relationships/worksheet" Target="worksheets/sheet67.xml"/><Relationship Id="rId77" Type="http://schemas.openxmlformats.org/officeDocument/2006/relationships/worksheet" Target="worksheets/sheet75.xml"/><Relationship Id="rId100" Type="http://schemas.openxmlformats.org/officeDocument/2006/relationships/worksheet" Target="worksheets/sheet98.xml"/><Relationship Id="rId105" Type="http://schemas.openxmlformats.org/officeDocument/2006/relationships/worksheet" Target="worksheets/sheet103.xml"/><Relationship Id="rId113" Type="http://schemas.openxmlformats.org/officeDocument/2006/relationships/worksheet" Target="worksheets/sheet111.xml"/><Relationship Id="rId8" Type="http://schemas.openxmlformats.org/officeDocument/2006/relationships/worksheet" Target="worksheets/sheet6.xml"/><Relationship Id="rId51" Type="http://schemas.openxmlformats.org/officeDocument/2006/relationships/worksheet" Target="worksheets/sheet49.xml"/><Relationship Id="rId72" Type="http://schemas.openxmlformats.org/officeDocument/2006/relationships/worksheet" Target="worksheets/sheet70.xml"/><Relationship Id="rId80" Type="http://schemas.openxmlformats.org/officeDocument/2006/relationships/worksheet" Target="worksheets/sheet78.xml"/><Relationship Id="rId85" Type="http://schemas.openxmlformats.org/officeDocument/2006/relationships/worksheet" Target="worksheets/sheet83.xml"/><Relationship Id="rId93" Type="http://schemas.openxmlformats.org/officeDocument/2006/relationships/worksheet" Target="worksheets/sheet91.xml"/><Relationship Id="rId98" Type="http://schemas.openxmlformats.org/officeDocument/2006/relationships/worksheet" Target="worksheets/sheet9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0.xml"/><Relationship Id="rId17" Type="http://schemas.openxmlformats.org/officeDocument/2006/relationships/worksheet" Target="worksheets/sheet15.xml"/><Relationship Id="rId25" Type="http://schemas.openxmlformats.org/officeDocument/2006/relationships/worksheet" Target="worksheets/sheet23.xml"/><Relationship Id="rId33" Type="http://schemas.openxmlformats.org/officeDocument/2006/relationships/worksheet" Target="worksheets/sheet31.xml"/><Relationship Id="rId38" Type="http://schemas.openxmlformats.org/officeDocument/2006/relationships/worksheet" Target="worksheets/sheet36.xml"/><Relationship Id="rId46" Type="http://schemas.openxmlformats.org/officeDocument/2006/relationships/worksheet" Target="worksheets/sheet44.xml"/><Relationship Id="rId59" Type="http://schemas.openxmlformats.org/officeDocument/2006/relationships/worksheet" Target="worksheets/sheet57.xml"/><Relationship Id="rId67" Type="http://schemas.openxmlformats.org/officeDocument/2006/relationships/worksheet" Target="worksheets/sheet65.xml"/><Relationship Id="rId103" Type="http://schemas.openxmlformats.org/officeDocument/2006/relationships/worksheet" Target="worksheets/sheet101.xml"/><Relationship Id="rId108" Type="http://schemas.openxmlformats.org/officeDocument/2006/relationships/worksheet" Target="worksheets/sheet106.xml"/><Relationship Id="rId116" Type="http://schemas.openxmlformats.org/officeDocument/2006/relationships/sharedStrings" Target="sharedStrings.xml"/><Relationship Id="rId20" Type="http://schemas.openxmlformats.org/officeDocument/2006/relationships/worksheet" Target="worksheets/sheet18.xml"/><Relationship Id="rId41" Type="http://schemas.openxmlformats.org/officeDocument/2006/relationships/worksheet" Target="worksheets/sheet39.xml"/><Relationship Id="rId54" Type="http://schemas.openxmlformats.org/officeDocument/2006/relationships/worksheet" Target="worksheets/sheet52.xml"/><Relationship Id="rId62" Type="http://schemas.openxmlformats.org/officeDocument/2006/relationships/worksheet" Target="worksheets/sheet60.xml"/><Relationship Id="rId70" Type="http://schemas.openxmlformats.org/officeDocument/2006/relationships/worksheet" Target="worksheets/sheet68.xml"/><Relationship Id="rId75" Type="http://schemas.openxmlformats.org/officeDocument/2006/relationships/worksheet" Target="worksheets/sheet73.xml"/><Relationship Id="rId83" Type="http://schemas.openxmlformats.org/officeDocument/2006/relationships/worksheet" Target="worksheets/sheet81.xml"/><Relationship Id="rId88" Type="http://schemas.openxmlformats.org/officeDocument/2006/relationships/worksheet" Target="worksheets/sheet86.xml"/><Relationship Id="rId91" Type="http://schemas.openxmlformats.org/officeDocument/2006/relationships/worksheet" Target="worksheets/sheet89.xml"/><Relationship Id="rId96" Type="http://schemas.openxmlformats.org/officeDocument/2006/relationships/worksheet" Target="worksheets/sheet94.xml"/><Relationship Id="rId111" Type="http://schemas.openxmlformats.org/officeDocument/2006/relationships/worksheet" Target="worksheets/sheet109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5" Type="http://schemas.openxmlformats.org/officeDocument/2006/relationships/worksheet" Target="worksheets/sheet13.xml"/><Relationship Id="rId23" Type="http://schemas.openxmlformats.org/officeDocument/2006/relationships/worksheet" Target="worksheets/sheet21.xml"/><Relationship Id="rId28" Type="http://schemas.openxmlformats.org/officeDocument/2006/relationships/worksheet" Target="worksheets/sheet26.xml"/><Relationship Id="rId36" Type="http://schemas.openxmlformats.org/officeDocument/2006/relationships/worksheet" Target="worksheets/sheet34.xml"/><Relationship Id="rId49" Type="http://schemas.openxmlformats.org/officeDocument/2006/relationships/worksheet" Target="worksheets/sheet47.xml"/><Relationship Id="rId57" Type="http://schemas.openxmlformats.org/officeDocument/2006/relationships/worksheet" Target="worksheets/sheet55.xml"/><Relationship Id="rId106" Type="http://schemas.openxmlformats.org/officeDocument/2006/relationships/worksheet" Target="worksheets/sheet104.xml"/><Relationship Id="rId114" Type="http://schemas.openxmlformats.org/officeDocument/2006/relationships/theme" Target="theme/theme1.xml"/><Relationship Id="rId10" Type="http://schemas.openxmlformats.org/officeDocument/2006/relationships/worksheet" Target="worksheets/sheet8.xml"/><Relationship Id="rId31" Type="http://schemas.openxmlformats.org/officeDocument/2006/relationships/worksheet" Target="worksheets/sheet29.xml"/><Relationship Id="rId44" Type="http://schemas.openxmlformats.org/officeDocument/2006/relationships/worksheet" Target="worksheets/sheet42.xml"/><Relationship Id="rId52" Type="http://schemas.openxmlformats.org/officeDocument/2006/relationships/worksheet" Target="worksheets/sheet50.xml"/><Relationship Id="rId60" Type="http://schemas.openxmlformats.org/officeDocument/2006/relationships/worksheet" Target="worksheets/sheet58.xml"/><Relationship Id="rId65" Type="http://schemas.openxmlformats.org/officeDocument/2006/relationships/worksheet" Target="worksheets/sheet63.xml"/><Relationship Id="rId73" Type="http://schemas.openxmlformats.org/officeDocument/2006/relationships/worksheet" Target="worksheets/sheet71.xml"/><Relationship Id="rId78" Type="http://schemas.openxmlformats.org/officeDocument/2006/relationships/worksheet" Target="worksheets/sheet76.xml"/><Relationship Id="rId81" Type="http://schemas.openxmlformats.org/officeDocument/2006/relationships/worksheet" Target="worksheets/sheet79.xml"/><Relationship Id="rId86" Type="http://schemas.openxmlformats.org/officeDocument/2006/relationships/worksheet" Target="worksheets/sheet84.xml"/><Relationship Id="rId94" Type="http://schemas.openxmlformats.org/officeDocument/2006/relationships/worksheet" Target="worksheets/sheet92.xml"/><Relationship Id="rId99" Type="http://schemas.openxmlformats.org/officeDocument/2006/relationships/worksheet" Target="worksheets/sheet97.xml"/><Relationship Id="rId101" Type="http://schemas.openxmlformats.org/officeDocument/2006/relationships/worksheet" Target="worksheets/sheet9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7.xml"/><Relationship Id="rId13" Type="http://schemas.openxmlformats.org/officeDocument/2006/relationships/worksheet" Target="worksheets/sheet11.xml"/><Relationship Id="rId18" Type="http://schemas.openxmlformats.org/officeDocument/2006/relationships/worksheet" Target="worksheets/sheet16.xml"/><Relationship Id="rId39" Type="http://schemas.openxmlformats.org/officeDocument/2006/relationships/worksheet" Target="worksheets/sheet37.xml"/><Relationship Id="rId109" Type="http://schemas.openxmlformats.org/officeDocument/2006/relationships/worksheet" Target="worksheets/sheet107.xml"/><Relationship Id="rId34" Type="http://schemas.openxmlformats.org/officeDocument/2006/relationships/worksheet" Target="worksheets/sheet32.xml"/><Relationship Id="rId50" Type="http://schemas.openxmlformats.org/officeDocument/2006/relationships/worksheet" Target="worksheets/sheet48.xml"/><Relationship Id="rId55" Type="http://schemas.openxmlformats.org/officeDocument/2006/relationships/worksheet" Target="worksheets/sheet53.xml"/><Relationship Id="rId76" Type="http://schemas.openxmlformats.org/officeDocument/2006/relationships/worksheet" Target="worksheets/sheet74.xml"/><Relationship Id="rId97" Type="http://schemas.openxmlformats.org/officeDocument/2006/relationships/worksheet" Target="worksheets/sheet95.xml"/><Relationship Id="rId104" Type="http://schemas.openxmlformats.org/officeDocument/2006/relationships/worksheet" Target="worksheets/sheet102.xml"/><Relationship Id="rId7" Type="http://schemas.openxmlformats.org/officeDocument/2006/relationships/worksheet" Target="worksheets/sheet5.xml"/><Relationship Id="rId71" Type="http://schemas.openxmlformats.org/officeDocument/2006/relationships/worksheet" Target="worksheets/sheet69.xml"/><Relationship Id="rId92" Type="http://schemas.openxmlformats.org/officeDocument/2006/relationships/worksheet" Target="worksheets/sheet9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61947655000708"/>
          <c:y val="3.9844299123626484E-2"/>
          <c:w val="0.71343602615225798"/>
          <c:h val="0.8729694381422661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'FIG1-2003-08 VIS Expenditures'!$B$13</c:f>
              <c:strCache>
                <c:ptCount val="1"/>
                <c:pt idx="0">
                  <c:v>U.S. West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'FIG1-2003-08 VIS Expenditures'!$A$14:$A$20</c:f>
              <c:numCache>
                <c:formatCode>General</c:formatCode>
                <c:ptCount val="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</c:numCache>
            </c:numRef>
          </c:cat>
          <c:val>
            <c:numRef>
              <c:f>'FIG1-2003-08 VIS Expenditures'!$B$14:$B$20</c:f>
              <c:numCache>
                <c:formatCode>0.0%</c:formatCode>
                <c:ptCount val="7"/>
                <c:pt idx="0">
                  <c:v>0.38309223145780047</c:v>
                </c:pt>
                <c:pt idx="1">
                  <c:v>0.36081758794899793</c:v>
                </c:pt>
                <c:pt idx="2">
                  <c:v>0.36171666146619552</c:v>
                </c:pt>
                <c:pt idx="3">
                  <c:v>0.38206089998647169</c:v>
                </c:pt>
                <c:pt idx="4">
                  <c:v>0.37291662331229219</c:v>
                </c:pt>
                <c:pt idx="5">
                  <c:v>0.34306862028840529</c:v>
                </c:pt>
                <c:pt idx="6">
                  <c:v>0.34793338683788122</c:v>
                </c:pt>
              </c:numCache>
            </c:numRef>
          </c:val>
        </c:ser>
        <c:ser>
          <c:idx val="1"/>
          <c:order val="1"/>
          <c:tx>
            <c:strRef>
              <c:f>'FIG1-2003-08 VIS Expenditures'!$C$13</c:f>
              <c:strCache>
                <c:ptCount val="1"/>
                <c:pt idx="0">
                  <c:v>U.S. East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'FIG1-2003-08 VIS Expenditures'!$A$14:$A$20</c:f>
              <c:numCache>
                <c:formatCode>General</c:formatCode>
                <c:ptCount val="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</c:numCache>
            </c:numRef>
          </c:cat>
          <c:val>
            <c:numRef>
              <c:f>'FIG1-2003-08 VIS Expenditures'!$C$14:$C$20</c:f>
              <c:numCache>
                <c:formatCode>0.0%</c:formatCode>
                <c:ptCount val="7"/>
                <c:pt idx="0">
                  <c:v>0.27702405690537085</c:v>
                </c:pt>
                <c:pt idx="1">
                  <c:v>0.29569554194348319</c:v>
                </c:pt>
                <c:pt idx="2">
                  <c:v>0.2995049713692981</c:v>
                </c:pt>
                <c:pt idx="3">
                  <c:v>0.29234724712983617</c:v>
                </c:pt>
                <c:pt idx="4">
                  <c:v>0.29593869250986049</c:v>
                </c:pt>
                <c:pt idx="5">
                  <c:v>0.28389436974693816</c:v>
                </c:pt>
                <c:pt idx="6">
                  <c:v>0.27032504012841091</c:v>
                </c:pt>
              </c:numCache>
            </c:numRef>
          </c:val>
        </c:ser>
        <c:ser>
          <c:idx val="2"/>
          <c:order val="2"/>
          <c:tx>
            <c:strRef>
              <c:f>'FIG1-2003-08 VIS Expenditures'!$D$13</c:f>
              <c:strCache>
                <c:ptCount val="1"/>
                <c:pt idx="0">
                  <c:v>Japan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'FIG1-2003-08 VIS Expenditures'!$A$14:$A$20</c:f>
              <c:numCache>
                <c:formatCode>General</c:formatCode>
                <c:ptCount val="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</c:numCache>
            </c:numRef>
          </c:cat>
          <c:val>
            <c:numRef>
              <c:f>'FIG1-2003-08 VIS Expenditures'!$D$14:$D$20</c:f>
              <c:numCache>
                <c:formatCode>0.0%</c:formatCode>
                <c:ptCount val="7"/>
                <c:pt idx="0">
                  <c:v>0.19000759271099746</c:v>
                </c:pt>
                <c:pt idx="1">
                  <c:v>0.20010363269611561</c:v>
                </c:pt>
                <c:pt idx="2">
                  <c:v>0.18674470184434008</c:v>
                </c:pt>
                <c:pt idx="3">
                  <c:v>0.16384897523613506</c:v>
                </c:pt>
                <c:pt idx="4">
                  <c:v>0.15528851830434945</c:v>
                </c:pt>
                <c:pt idx="5">
                  <c:v>0.17116843085910888</c:v>
                </c:pt>
                <c:pt idx="6">
                  <c:v>0.18321629213483145</c:v>
                </c:pt>
              </c:numCache>
            </c:numRef>
          </c:val>
        </c:ser>
        <c:ser>
          <c:idx val="3"/>
          <c:order val="3"/>
          <c:tx>
            <c:strRef>
              <c:f>'FIG1-2003-08 VIS Expenditures'!$E$13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'FIG1-2003-08 VIS Expenditures'!$A$14:$A$20</c:f>
              <c:numCache>
                <c:formatCode>General</c:formatCode>
                <c:ptCount val="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</c:numCache>
            </c:numRef>
          </c:cat>
          <c:val>
            <c:numRef>
              <c:f>'FIG1-2003-08 VIS Expenditures'!$E$14:$E$20</c:f>
              <c:numCache>
                <c:formatCode>0.0%</c:formatCode>
                <c:ptCount val="7"/>
                <c:pt idx="0">
                  <c:v>3.3517822890025577E-2</c:v>
                </c:pt>
                <c:pt idx="1">
                  <c:v>3.364361456039381E-2</c:v>
                </c:pt>
                <c:pt idx="2">
                  <c:v>3.8033715919344908E-2</c:v>
                </c:pt>
                <c:pt idx="3">
                  <c:v>4.0853543152758146E-2</c:v>
                </c:pt>
                <c:pt idx="4">
                  <c:v>4.9685584574923433E-2</c:v>
                </c:pt>
                <c:pt idx="5">
                  <c:v>6.254995334465821E-2</c:v>
                </c:pt>
                <c:pt idx="6">
                  <c:v>6.3081861958266441E-2</c:v>
                </c:pt>
              </c:numCache>
            </c:numRef>
          </c:val>
        </c:ser>
        <c:ser>
          <c:idx val="5"/>
          <c:order val="4"/>
          <c:tx>
            <c:strRef>
              <c:f>'FIG1-2003-08 VIS Expenditures'!$G$13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'FIG1-2003-08 VIS Expenditures'!$A$14:$A$20</c:f>
              <c:numCache>
                <c:formatCode>General</c:formatCode>
                <c:ptCount val="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</c:numCache>
            </c:numRef>
          </c:cat>
          <c:val>
            <c:numRef>
              <c:f>'FIG1-2003-08 VIS Expenditures'!$G$14:$G$20</c:f>
              <c:numCache>
                <c:formatCode>0.0%</c:formatCode>
                <c:ptCount val="7"/>
                <c:pt idx="0">
                  <c:v>9.9854140025575439E-2</c:v>
                </c:pt>
                <c:pt idx="1">
                  <c:v>9.4953457815941E-2</c:v>
                </c:pt>
                <c:pt idx="2">
                  <c:v>9.6475767210045624E-2</c:v>
                </c:pt>
                <c:pt idx="3">
                  <c:v>0.10555228856374366</c:v>
                </c:pt>
                <c:pt idx="4">
                  <c:v>0.11165834419724981</c:v>
                </c:pt>
                <c:pt idx="5">
                  <c:v>0.12362580040743587</c:v>
                </c:pt>
                <c:pt idx="6">
                  <c:v>0.11801765650080254</c:v>
                </c:pt>
              </c:numCache>
            </c:numRef>
          </c:val>
        </c:ser>
        <c:ser>
          <c:idx val="4"/>
          <c:order val="5"/>
          <c:tx>
            <c:strRef>
              <c:f>'FIG1-2003-08 VIS Expenditures'!$F$13</c:f>
              <c:strCache>
                <c:ptCount val="1"/>
                <c:pt idx="0">
                  <c:v>Supplement Bus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'FIG1-2003-08 VIS Expenditures'!$A$14:$A$20</c:f>
              <c:numCache>
                <c:formatCode>General</c:formatCode>
                <c:ptCount val="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</c:numCache>
            </c:numRef>
          </c:cat>
          <c:val>
            <c:numRef>
              <c:f>'FIG1-2003-08 VIS Expenditures'!$F$14:$F$20</c:f>
              <c:numCache>
                <c:formatCode>0.0%</c:formatCode>
                <c:ptCount val="7"/>
                <c:pt idx="0">
                  <c:v>1.6504156010230177E-2</c:v>
                </c:pt>
                <c:pt idx="1">
                  <c:v>1.4786165035068567E-2</c:v>
                </c:pt>
                <c:pt idx="2">
                  <c:v>1.7524182190775773E-2</c:v>
                </c:pt>
                <c:pt idx="3">
                  <c:v>1.5337045931055348E-2</c:v>
                </c:pt>
                <c:pt idx="4">
                  <c:v>1.4512237101324529E-2</c:v>
                </c:pt>
                <c:pt idx="5">
                  <c:v>1.5692825353453666E-2</c:v>
                </c:pt>
                <c:pt idx="6">
                  <c:v>1.7425762439807382E-2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96555032"/>
        <c:axId val="496555424"/>
      </c:barChart>
      <c:catAx>
        <c:axId val="496555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655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6555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Percentage of Total Visitor Expenditures</a:t>
                </a:r>
              </a:p>
            </c:rich>
          </c:tx>
          <c:layout>
            <c:manualLayout>
              <c:xMode val="edge"/>
              <c:yMode val="edge"/>
              <c:x val="2.0565524850794926E-2"/>
              <c:y val="0.29237310378575559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65550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84968152866242042"/>
          <c:y val="0.43432247875795182"/>
          <c:w val="0.12101910828025475"/>
          <c:h val="0.220339205480670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r>
              <a:rPr lang="en-US"/>
              <a:t>Figure 2: 2005 - 2010 Air Visitor Days by Major Market Areas 
Percent of Total Visitor Days</a:t>
            </a:r>
          </a:p>
        </c:rich>
      </c:tx>
      <c:layout>
        <c:manualLayout>
          <c:xMode val="edge"/>
          <c:yMode val="edge"/>
          <c:x val="0.1516710857571375"/>
          <c:y val="2.96610169491525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76501440925716"/>
          <c:y val="0.19238675622169968"/>
          <c:w val="0.75294440063791013"/>
          <c:h val="0.7204270020216838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'FIG-2 2004-09 Visitor days MMA '!$B$14</c:f>
              <c:strCache>
                <c:ptCount val="1"/>
                <c:pt idx="0">
                  <c:v>U.S. West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'FIG-2 2004-09 Visitor days MMA '!$A$18:$A$23</c:f>
              <c:numCache>
                <c:formatCode>General</c:formatCode>
                <c:ptCount val="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</c:numCache>
            </c:numRef>
          </c:cat>
          <c:val>
            <c:numRef>
              <c:f>'FIG-2 2004-09 Visitor days MMA '!$B$18:$B$23</c:f>
              <c:numCache>
                <c:formatCode>0.0%</c:formatCode>
                <c:ptCount val="6"/>
                <c:pt idx="0">
                  <c:v>0.42637823754671084</c:v>
                </c:pt>
                <c:pt idx="1">
                  <c:v>0.43898765247137533</c:v>
                </c:pt>
                <c:pt idx="2">
                  <c:v>0.44169847181873528</c:v>
                </c:pt>
                <c:pt idx="3">
                  <c:v>0.42213337913080273</c:v>
                </c:pt>
                <c:pt idx="4">
                  <c:v>0.4319634495100752</c:v>
                </c:pt>
                <c:pt idx="5">
                  <c:v>0.47369284348655277</c:v>
                </c:pt>
              </c:numCache>
            </c:numRef>
          </c:val>
        </c:ser>
        <c:ser>
          <c:idx val="1"/>
          <c:order val="1"/>
          <c:tx>
            <c:strRef>
              <c:f>'FIG-2 2004-09 Visitor days MMA '!$C$14</c:f>
              <c:strCache>
                <c:ptCount val="1"/>
                <c:pt idx="0">
                  <c:v>U.S. East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'FIG-2 2004-09 Visitor days MMA '!$A$18:$A$23</c:f>
              <c:numCache>
                <c:formatCode>General</c:formatCode>
                <c:ptCount val="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</c:numCache>
            </c:numRef>
          </c:cat>
          <c:val>
            <c:numRef>
              <c:f>'FIG-2 2004-09 Visitor days MMA '!$C$18:$C$23</c:f>
              <c:numCache>
                <c:formatCode>0.0%</c:formatCode>
                <c:ptCount val="6"/>
                <c:pt idx="0">
                  <c:v>0.2940379859619236</c:v>
                </c:pt>
                <c:pt idx="1">
                  <c:v>0.29031673323041524</c:v>
                </c:pt>
                <c:pt idx="2">
                  <c:v>0.28343738068232599</c:v>
                </c:pt>
                <c:pt idx="3">
                  <c:v>0.27858289528833141</c:v>
                </c:pt>
                <c:pt idx="4">
                  <c:v>0.27004312550608817</c:v>
                </c:pt>
                <c:pt idx="5">
                  <c:v>0.27559725405906571</c:v>
                </c:pt>
              </c:numCache>
            </c:numRef>
          </c:val>
        </c:ser>
        <c:ser>
          <c:idx val="2"/>
          <c:order val="2"/>
          <c:tx>
            <c:strRef>
              <c:f>'FIG-2 2004-09 Visitor days MMA '!$D$14</c:f>
              <c:strCache>
                <c:ptCount val="1"/>
                <c:pt idx="0">
                  <c:v>Japan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'FIG-2 2004-09 Visitor days MMA '!$A$18:$A$23</c:f>
              <c:numCache>
                <c:formatCode>General</c:formatCode>
                <c:ptCount val="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</c:numCache>
            </c:numRef>
          </c:cat>
          <c:val>
            <c:numRef>
              <c:f>'FIG-2 2004-09 Visitor days MMA '!$D$18:$D$23</c:f>
              <c:numCache>
                <c:formatCode>0.0%</c:formatCode>
                <c:ptCount val="6"/>
                <c:pt idx="0">
                  <c:v>0.12808215238744525</c:v>
                </c:pt>
                <c:pt idx="1">
                  <c:v>0.11056520866566316</c:v>
                </c:pt>
                <c:pt idx="2">
                  <c:v>0.10664157937738226</c:v>
                </c:pt>
                <c:pt idx="3">
                  <c:v>0.10682779284056708</c:v>
                </c:pt>
                <c:pt idx="4">
                  <c:v>0.11295545779963612</c:v>
                </c:pt>
                <c:pt idx="5">
                  <c:v>0.1336394398301389</c:v>
                </c:pt>
              </c:numCache>
            </c:numRef>
          </c:val>
        </c:ser>
        <c:ser>
          <c:idx val="3"/>
          <c:order val="3"/>
          <c:tx>
            <c:strRef>
              <c:f>'FIG-2 2004-09 Visitor days MMA '!$E$14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'FIG-2 2004-09 Visitor days MMA '!$A$18:$A$23</c:f>
              <c:numCache>
                <c:formatCode>General</c:formatCode>
                <c:ptCount val="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</c:numCache>
            </c:numRef>
          </c:cat>
          <c:val>
            <c:numRef>
              <c:f>'FIG-2 2004-09 Visitor days MMA '!$E$18:$E$23</c:f>
              <c:numCache>
                <c:formatCode>0.0%</c:formatCode>
                <c:ptCount val="6"/>
                <c:pt idx="0">
                  <c:v>4.8630175752298298E-2</c:v>
                </c:pt>
                <c:pt idx="1">
                  <c:v>5.1403986808194288E-2</c:v>
                </c:pt>
                <c:pt idx="2">
                  <c:v>6.0846713617440568E-2</c:v>
                </c:pt>
                <c:pt idx="3">
                  <c:v>7.3373332004620345E-2</c:v>
                </c:pt>
                <c:pt idx="4">
                  <c:v>7.2961920991167856E-2</c:v>
                </c:pt>
                <c:pt idx="5">
                  <c:v>0.10329751616966308</c:v>
                </c:pt>
              </c:numCache>
            </c:numRef>
          </c:val>
        </c:ser>
        <c:ser>
          <c:idx val="4"/>
          <c:order val="4"/>
          <c:tx>
            <c:strRef>
              <c:f>'FIG-2 2004-09 Visitor days MMA '!$F$14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'FIG-2 2004-09 Visitor days MMA '!$A$18:$A$23</c:f>
              <c:numCache>
                <c:formatCode>General</c:formatCode>
                <c:ptCount val="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</c:numCache>
            </c:numRef>
          </c:cat>
          <c:val>
            <c:numRef>
              <c:f>'FIG-2 2004-09 Visitor days MMA '!$F$18:$F$23</c:f>
              <c:numCache>
                <c:formatCode>0.0%</c:formatCode>
                <c:ptCount val="6"/>
                <c:pt idx="0">
                  <c:v>0.10287144835162201</c:v>
                </c:pt>
                <c:pt idx="1">
                  <c:v>0.10872641882435198</c:v>
                </c:pt>
                <c:pt idx="2">
                  <c:v>0.10737585450411598</c:v>
                </c:pt>
                <c:pt idx="3">
                  <c:v>0.11908260073567846</c:v>
                </c:pt>
                <c:pt idx="4">
                  <c:v>0.11207604619303264</c:v>
                </c:pt>
                <c:pt idx="5">
                  <c:v>1.3772946454579512E-2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96556208"/>
        <c:axId val="496556600"/>
      </c:barChart>
      <c:catAx>
        <c:axId val="49655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6556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6556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Percent of Total Visitor Days</a:t>
                </a:r>
              </a:p>
            </c:rich>
          </c:tx>
          <c:layout>
            <c:manualLayout>
              <c:xMode val="edge"/>
              <c:yMode val="edge"/>
              <c:x val="2.0565509668434304E-2"/>
              <c:y val="0.37500044485964679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655620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90433727034120737"/>
          <c:y val="0.45974620757151119"/>
          <c:w val="7.7806122448979553E-2"/>
          <c:h val="0.288135815650162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r>
              <a:rPr lang="en-US"/>
              <a:t>Figure 2: 2005 - 2011 Air Visitor Days by Major Market Areas 
Percent of Total Visitor Days</a:t>
            </a:r>
          </a:p>
        </c:rich>
      </c:tx>
      <c:layout>
        <c:manualLayout>
          <c:xMode val="edge"/>
          <c:yMode val="edge"/>
          <c:x val="0.1516710857571375"/>
          <c:y val="2.96610169491525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76501440925716"/>
          <c:y val="0.19238675622169968"/>
          <c:w val="0.75294440063791013"/>
          <c:h val="0.7204270020216838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'FIG-2 2004-09 Visitor days  (2'!$B$15</c:f>
              <c:strCache>
                <c:ptCount val="1"/>
                <c:pt idx="0">
                  <c:v>U.S. West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'FIG-2 2004-09 Visitor days  (2'!$A$19:$A$25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'FIG-2 2004-09 Visitor days  (2'!$B$19:$B$25</c:f>
              <c:numCache>
                <c:formatCode>0.0%</c:formatCode>
                <c:ptCount val="7"/>
                <c:pt idx="0">
                  <c:v>0.42637823754671084</c:v>
                </c:pt>
                <c:pt idx="1">
                  <c:v>0.43898765247137533</c:v>
                </c:pt>
                <c:pt idx="2">
                  <c:v>0.44169847181873528</c:v>
                </c:pt>
                <c:pt idx="3">
                  <c:v>0.42213337913080273</c:v>
                </c:pt>
                <c:pt idx="4">
                  <c:v>0.4319634495100752</c:v>
                </c:pt>
                <c:pt idx="5">
                  <c:v>0.43057730535367866</c:v>
                </c:pt>
                <c:pt idx="6">
                  <c:v>0.42415547372006712</c:v>
                </c:pt>
              </c:numCache>
            </c:numRef>
          </c:val>
        </c:ser>
        <c:ser>
          <c:idx val="1"/>
          <c:order val="1"/>
          <c:tx>
            <c:strRef>
              <c:f>'FIG-2 2004-09 Visitor days  (2'!$C$15</c:f>
              <c:strCache>
                <c:ptCount val="1"/>
                <c:pt idx="0">
                  <c:v>U.S. East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'FIG-2 2004-09 Visitor days  (2'!$A$19:$A$25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'FIG-2 2004-09 Visitor days  (2'!$C$19:$C$25</c:f>
              <c:numCache>
                <c:formatCode>0.0%</c:formatCode>
                <c:ptCount val="7"/>
                <c:pt idx="0">
                  <c:v>0.2940379859619236</c:v>
                </c:pt>
                <c:pt idx="1">
                  <c:v>0.29031673323041524</c:v>
                </c:pt>
                <c:pt idx="2">
                  <c:v>0.28343738068232599</c:v>
                </c:pt>
                <c:pt idx="3">
                  <c:v>0.27858289528833141</c:v>
                </c:pt>
                <c:pt idx="4">
                  <c:v>0.27004312550608817</c:v>
                </c:pt>
                <c:pt idx="5">
                  <c:v>0.25888766765161286</c:v>
                </c:pt>
                <c:pt idx="6">
                  <c:v>0.25327803142671362</c:v>
                </c:pt>
              </c:numCache>
            </c:numRef>
          </c:val>
        </c:ser>
        <c:ser>
          <c:idx val="2"/>
          <c:order val="2"/>
          <c:tx>
            <c:strRef>
              <c:f>'FIG-2 2004-09 Visitor days  (2'!$D$15</c:f>
              <c:strCache>
                <c:ptCount val="1"/>
                <c:pt idx="0">
                  <c:v>Japan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'FIG-2 2004-09 Visitor days  (2'!$A$19:$A$25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'FIG-2 2004-09 Visitor days  (2'!$D$19:$D$25</c:f>
              <c:numCache>
                <c:formatCode>0.0%</c:formatCode>
                <c:ptCount val="7"/>
                <c:pt idx="0">
                  <c:v>0.12808215238744525</c:v>
                </c:pt>
                <c:pt idx="1">
                  <c:v>0.11056520866566316</c:v>
                </c:pt>
                <c:pt idx="2">
                  <c:v>0.10664157937738226</c:v>
                </c:pt>
                <c:pt idx="3">
                  <c:v>0.10682779284056708</c:v>
                </c:pt>
                <c:pt idx="4">
                  <c:v>0.11295545779963612</c:v>
                </c:pt>
                <c:pt idx="5">
                  <c:v>0.11202541135620518</c:v>
                </c:pt>
                <c:pt idx="6">
                  <c:v>0.11035217927336796</c:v>
                </c:pt>
              </c:numCache>
            </c:numRef>
          </c:val>
        </c:ser>
        <c:ser>
          <c:idx val="3"/>
          <c:order val="3"/>
          <c:tx>
            <c:strRef>
              <c:f>'FIG-2 2004-09 Visitor days  (2'!$E$15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'FIG-2 2004-09 Visitor days  (2'!$A$19:$A$25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'FIG-2 2004-09 Visitor days  (2'!$E$19:$E$25</c:f>
              <c:numCache>
                <c:formatCode>0.0%</c:formatCode>
                <c:ptCount val="7"/>
                <c:pt idx="0">
                  <c:v>4.8630175752298298E-2</c:v>
                </c:pt>
                <c:pt idx="1">
                  <c:v>5.1403986808194288E-2</c:v>
                </c:pt>
                <c:pt idx="2">
                  <c:v>6.0846713617440568E-2</c:v>
                </c:pt>
                <c:pt idx="3">
                  <c:v>7.3373332004620345E-2</c:v>
                </c:pt>
                <c:pt idx="4">
                  <c:v>7.2961920991167856E-2</c:v>
                </c:pt>
                <c:pt idx="5">
                  <c:v>7.9194880888925109E-2</c:v>
                </c:pt>
                <c:pt idx="6">
                  <c:v>8.9056625208137272E-2</c:v>
                </c:pt>
              </c:numCache>
            </c:numRef>
          </c:val>
        </c:ser>
        <c:ser>
          <c:idx val="4"/>
          <c:order val="4"/>
          <c:tx>
            <c:strRef>
              <c:f>'FIG-2 2004-09 Visitor days  (2'!$F$15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'FIG-2 2004-09 Visitor days  (2'!$A$19:$A$25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'FIG-2 2004-09 Visitor days  (2'!$F$19:$F$25</c:f>
              <c:numCache>
                <c:formatCode>0.0%</c:formatCode>
                <c:ptCount val="7"/>
                <c:pt idx="0">
                  <c:v>0.10287144835162201</c:v>
                </c:pt>
                <c:pt idx="1">
                  <c:v>0.10872641882435198</c:v>
                </c:pt>
                <c:pt idx="2">
                  <c:v>0.10737585450411598</c:v>
                </c:pt>
                <c:pt idx="3">
                  <c:v>0.11908260073567846</c:v>
                </c:pt>
                <c:pt idx="4">
                  <c:v>0.11207604619303264</c:v>
                </c:pt>
                <c:pt idx="5">
                  <c:v>0.1193147347495782</c:v>
                </c:pt>
                <c:pt idx="6">
                  <c:v>0.12315769037171388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92012344"/>
        <c:axId val="492012736"/>
      </c:barChart>
      <c:catAx>
        <c:axId val="492012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201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2012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Percent of Total Visitor Days</a:t>
                </a:r>
              </a:p>
            </c:rich>
          </c:tx>
          <c:layout>
            <c:manualLayout>
              <c:xMode val="edge"/>
              <c:yMode val="edge"/>
              <c:x val="2.0565509668434304E-2"/>
              <c:y val="0.37500044485964679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201234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89285767850447262"/>
          <c:y val="0.42584790248676541"/>
          <c:w val="7.7806122448979553E-2"/>
          <c:h val="0.288135815650162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r>
              <a:rPr lang="en-US"/>
              <a:t>FIGURE 22:  Total Visitor Expenditures by Category:  2008 vs. 2007
(in millions)</a:t>
            </a:r>
          </a:p>
        </c:rich>
      </c:tx>
      <c:layout>
        <c:manualLayout>
          <c:xMode val="edge"/>
          <c:yMode val="edge"/>
          <c:x val="0.23085458032985029"/>
          <c:y val="1.95758427086957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63070077864296E-2"/>
          <c:y val="0.15270935960591134"/>
          <c:w val="0.8253615127919911"/>
          <c:h val="0.69458128078817738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0"/>
          <c:order val="1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2013520"/>
        <c:axId val="576336696"/>
      </c:barChart>
      <c:catAx>
        <c:axId val="49201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633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6336696"/>
        <c:scaling>
          <c:orientation val="minMax"/>
        </c:scaling>
        <c:delete val="0"/>
        <c:axPos val="l"/>
        <c:numFmt formatCode="\$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2013520"/>
        <c:crosses val="autoZero"/>
        <c:crossBetween val="between"/>
        <c:majorUnit val="1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754171301446052"/>
          <c:y val="0.28477905073649756"/>
          <c:w val="7.5639599555061166E-2"/>
          <c:h val="9.16530278232405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r>
              <a:rPr lang="en-US"/>
              <a:t>FIGURE 23:  Per Person Per Day Spending by Selected MMA:
 2008 vs. 2007</a:t>
            </a:r>
          </a:p>
        </c:rich>
      </c:tx>
      <c:layout>
        <c:manualLayout>
          <c:xMode val="edge"/>
          <c:yMode val="edge"/>
          <c:x val="0.14872354526318249"/>
          <c:y val="3.4257853611179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4084350721421E-2"/>
          <c:y val="0.14355628058727568"/>
          <c:w val="0.81798002219755828"/>
          <c:h val="0.76345840130505704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\$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0"/>
          <c:order val="1"/>
          <c:spPr>
            <a:solidFill>
              <a:srgbClr val="3333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\$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6337480"/>
        <c:axId val="576337872"/>
      </c:barChart>
      <c:catAx>
        <c:axId val="576337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633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6337872"/>
        <c:scaling>
          <c:orientation val="minMax"/>
          <c:min val="0.1"/>
        </c:scaling>
        <c:delete val="0"/>
        <c:axPos val="l"/>
        <c:numFmt formatCode="_(\$* #,##0_);_(\$* \(#,##0\);_(\$* &quot;-&quot;_);_(@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6337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Garamond"/>
          <a:ea typeface="Garamond"/>
          <a:cs typeface="Garamond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85">
    <tabColor rgb="FFFF0000"/>
  </sheetPr>
  <sheetViews>
    <sheetView workbookViewId="0" zoomToFit="1"/>
  </sheetViews>
  <pageMargins left="0.75" right="0.75" top="1" bottom="1" header="0.5" footer="0.5"/>
  <pageSetup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87">
    <tabColor rgb="FFFF0000"/>
  </sheetPr>
  <sheetViews>
    <sheetView workbookViewId="0" zoomToFit="1"/>
  </sheetViews>
  <pageMargins left="0.75" right="0.75" top="1" bottom="1" header="0.5" footer="0.5"/>
  <pageSetup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22</xdr:row>
      <xdr:rowOff>0</xdr:rowOff>
    </xdr:from>
    <xdr:to>
      <xdr:col>7</xdr:col>
      <xdr:colOff>1000125</xdr:colOff>
      <xdr:row>49</xdr:row>
      <xdr:rowOff>123825</xdr:rowOff>
    </xdr:to>
    <xdr:graphicFrame macro="">
      <xdr:nvGraphicFramePr>
        <xdr:cNvPr id="198649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400050</xdr:colOff>
      <xdr:row>15</xdr:row>
      <xdr:rowOff>142875</xdr:rowOff>
    </xdr:from>
    <xdr:to>
      <xdr:col>3</xdr:col>
      <xdr:colOff>485775</xdr:colOff>
      <xdr:row>17</xdr:row>
      <xdr:rowOff>19050</xdr:rowOff>
    </xdr:to>
    <xdr:sp macro="" textlink="">
      <xdr:nvSpPr>
        <xdr:cNvPr id="19864960" name="Text Box 2"/>
        <xdr:cNvSpPr txBox="1">
          <a:spLocks noChangeArrowheads="1"/>
        </xdr:cNvSpPr>
      </xdr:nvSpPr>
      <xdr:spPr bwMode="auto">
        <a:xfrm>
          <a:off x="3067050" y="2571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400050</xdr:colOff>
      <xdr:row>16</xdr:row>
      <xdr:rowOff>142875</xdr:rowOff>
    </xdr:from>
    <xdr:to>
      <xdr:col>3</xdr:col>
      <xdr:colOff>485775</xdr:colOff>
      <xdr:row>18</xdr:row>
      <xdr:rowOff>19050</xdr:rowOff>
    </xdr:to>
    <xdr:sp macro="" textlink="">
      <xdr:nvSpPr>
        <xdr:cNvPr id="19864961" name="Text Box 3"/>
        <xdr:cNvSpPr txBox="1">
          <a:spLocks noChangeArrowheads="1"/>
        </xdr:cNvSpPr>
      </xdr:nvSpPr>
      <xdr:spPr bwMode="auto">
        <a:xfrm>
          <a:off x="3067050" y="273367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400050</xdr:colOff>
      <xdr:row>17</xdr:row>
      <xdr:rowOff>142875</xdr:rowOff>
    </xdr:from>
    <xdr:to>
      <xdr:col>3</xdr:col>
      <xdr:colOff>485775</xdr:colOff>
      <xdr:row>19</xdr:row>
      <xdr:rowOff>19050</xdr:rowOff>
    </xdr:to>
    <xdr:sp macro="" textlink="">
      <xdr:nvSpPr>
        <xdr:cNvPr id="19864962" name="Text Box 3"/>
        <xdr:cNvSpPr txBox="1">
          <a:spLocks noChangeArrowheads="1"/>
        </xdr:cNvSpPr>
      </xdr:nvSpPr>
      <xdr:spPr bwMode="auto">
        <a:xfrm>
          <a:off x="3067050" y="28956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400050</xdr:colOff>
      <xdr:row>18</xdr:row>
      <xdr:rowOff>142875</xdr:rowOff>
    </xdr:from>
    <xdr:to>
      <xdr:col>3</xdr:col>
      <xdr:colOff>485775</xdr:colOff>
      <xdr:row>20</xdr:row>
      <xdr:rowOff>19050</xdr:rowOff>
    </xdr:to>
    <xdr:sp macro="" textlink="">
      <xdr:nvSpPr>
        <xdr:cNvPr id="19864963" name="Text Box 3"/>
        <xdr:cNvSpPr txBox="1">
          <a:spLocks noChangeArrowheads="1"/>
        </xdr:cNvSpPr>
      </xdr:nvSpPr>
      <xdr:spPr bwMode="auto">
        <a:xfrm>
          <a:off x="3067050" y="30575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24</xdr:row>
      <xdr:rowOff>76200</xdr:rowOff>
    </xdr:from>
    <xdr:to>
      <xdr:col>10</xdr:col>
      <xdr:colOff>295275</xdr:colOff>
      <xdr:row>52</xdr:row>
      <xdr:rowOff>38100</xdr:rowOff>
    </xdr:to>
    <xdr:graphicFrame macro="">
      <xdr:nvGraphicFramePr>
        <xdr:cNvPr id="25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25</xdr:row>
      <xdr:rowOff>76200</xdr:rowOff>
    </xdr:from>
    <xdr:to>
      <xdr:col>10</xdr:col>
      <xdr:colOff>295275</xdr:colOff>
      <xdr:row>53</xdr:row>
      <xdr:rowOff>38100</xdr:rowOff>
    </xdr:to>
    <xdr:graphicFrame macro="">
      <xdr:nvGraphicFramePr>
        <xdr:cNvPr id="35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Annual Visitor Research Report">
      <a:majorFont>
        <a:latin typeface="Garamond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E133"/>
  <sheetViews>
    <sheetView showGridLines="0" topLeftCell="A88" zoomScaleNormal="100" zoomScaleSheetLayoutView="70" workbookViewId="0">
      <selection activeCell="A103" sqref="A103"/>
    </sheetView>
  </sheetViews>
  <sheetFormatPr defaultColWidth="8.26953125" defaultRowHeight="15.5" x14ac:dyDescent="0.35"/>
  <cols>
    <col min="1" max="1" width="11.54296875" style="191" customWidth="1"/>
    <col min="2" max="2" width="1.54296875" style="191" customWidth="1"/>
    <col min="3" max="3" width="81.1796875" style="191" bestFit="1" customWidth="1"/>
    <col min="4" max="4" width="8.26953125" style="191" customWidth="1"/>
    <col min="5" max="5" width="4.453125" style="191" bestFit="1" customWidth="1"/>
    <col min="6" max="14" width="8.26953125" style="191" customWidth="1"/>
    <col min="15" max="16384" width="8.26953125" style="191"/>
  </cols>
  <sheetData>
    <row r="1" spans="1:5" s="103" customFormat="1" x14ac:dyDescent="0.35">
      <c r="A1" s="1682" t="s">
        <v>1075</v>
      </c>
      <c r="B1" s="1682"/>
      <c r="C1" s="1682"/>
    </row>
    <row r="2" spans="1:5" x14ac:dyDescent="0.35">
      <c r="E2" s="103"/>
    </row>
    <row r="3" spans="1:5" x14ac:dyDescent="0.35">
      <c r="A3" s="103" t="s">
        <v>1073</v>
      </c>
      <c r="E3" s="103"/>
    </row>
    <row r="4" spans="1:5" x14ac:dyDescent="0.35">
      <c r="A4" s="192" t="s">
        <v>28</v>
      </c>
      <c r="C4" s="191" t="s">
        <v>969</v>
      </c>
      <c r="E4" s="103"/>
    </row>
    <row r="5" spans="1:5" x14ac:dyDescent="0.35">
      <c r="A5" s="192" t="s">
        <v>29</v>
      </c>
      <c r="C5" s="191" t="s">
        <v>970</v>
      </c>
      <c r="E5" s="103"/>
    </row>
    <row r="6" spans="1:5" x14ac:dyDescent="0.35">
      <c r="A6" s="192" t="s">
        <v>30</v>
      </c>
      <c r="C6" s="191" t="s">
        <v>971</v>
      </c>
      <c r="E6" s="103"/>
    </row>
    <row r="7" spans="1:5" x14ac:dyDescent="0.35">
      <c r="A7" s="192" t="s">
        <v>31</v>
      </c>
      <c r="C7" s="191" t="s">
        <v>972</v>
      </c>
      <c r="E7" s="103"/>
    </row>
    <row r="8" spans="1:5" x14ac:dyDescent="0.35">
      <c r="A8" s="192" t="s">
        <v>32</v>
      </c>
      <c r="C8" s="191" t="s">
        <v>973</v>
      </c>
      <c r="E8" s="103"/>
    </row>
    <row r="9" spans="1:5" x14ac:dyDescent="0.35">
      <c r="A9" s="192" t="s">
        <v>33</v>
      </c>
      <c r="C9" s="191" t="s">
        <v>974</v>
      </c>
      <c r="E9" s="103"/>
    </row>
    <row r="10" spans="1:5" x14ac:dyDescent="0.35">
      <c r="A10" s="192" t="s">
        <v>34</v>
      </c>
      <c r="C10" s="191" t="s">
        <v>975</v>
      </c>
      <c r="E10" s="103"/>
    </row>
    <row r="11" spans="1:5" x14ac:dyDescent="0.35">
      <c r="A11" s="192" t="s">
        <v>35</v>
      </c>
      <c r="C11" s="191" t="s">
        <v>1084</v>
      </c>
      <c r="E11" s="103"/>
    </row>
    <row r="12" spans="1:5" x14ac:dyDescent="0.35">
      <c r="A12" s="192"/>
      <c r="E12" s="103"/>
    </row>
    <row r="13" spans="1:5" x14ac:dyDescent="0.35">
      <c r="A13" s="193" t="s">
        <v>131</v>
      </c>
      <c r="E13" s="103"/>
    </row>
    <row r="14" spans="1:5" x14ac:dyDescent="0.35">
      <c r="A14" s="192" t="s">
        <v>36</v>
      </c>
      <c r="C14" s="191" t="s">
        <v>976</v>
      </c>
      <c r="E14" s="103"/>
    </row>
    <row r="15" spans="1:5" x14ac:dyDescent="0.35">
      <c r="A15" s="192" t="s">
        <v>37</v>
      </c>
      <c r="C15" s="204" t="s">
        <v>977</v>
      </c>
      <c r="E15" s="103"/>
    </row>
    <row r="16" spans="1:5" x14ac:dyDescent="0.35">
      <c r="A16" s="192" t="s">
        <v>38</v>
      </c>
      <c r="C16" s="204" t="s">
        <v>978</v>
      </c>
      <c r="E16" s="103"/>
    </row>
    <row r="17" spans="1:5" x14ac:dyDescent="0.35">
      <c r="A17" s="192" t="s">
        <v>39</v>
      </c>
      <c r="C17" s="204" t="s">
        <v>979</v>
      </c>
      <c r="E17" s="103"/>
    </row>
    <row r="18" spans="1:5" x14ac:dyDescent="0.35">
      <c r="A18" s="192" t="s">
        <v>40</v>
      </c>
      <c r="C18" s="204" t="s">
        <v>999</v>
      </c>
      <c r="E18" s="103"/>
    </row>
    <row r="19" spans="1:5" x14ac:dyDescent="0.35">
      <c r="A19" s="192" t="s">
        <v>41</v>
      </c>
      <c r="C19" s="204" t="s">
        <v>980</v>
      </c>
      <c r="E19" s="103"/>
    </row>
    <row r="20" spans="1:5" x14ac:dyDescent="0.35">
      <c r="A20" s="192" t="s">
        <v>42</v>
      </c>
      <c r="C20" s="204" t="s">
        <v>1000</v>
      </c>
      <c r="E20" s="103"/>
    </row>
    <row r="21" spans="1:5" x14ac:dyDescent="0.35">
      <c r="A21" s="192" t="s">
        <v>43</v>
      </c>
      <c r="C21" s="204" t="s">
        <v>981</v>
      </c>
      <c r="E21" s="103"/>
    </row>
    <row r="22" spans="1:5" x14ac:dyDescent="0.35">
      <c r="A22" s="192" t="s">
        <v>44</v>
      </c>
      <c r="C22" s="204" t="s">
        <v>1162</v>
      </c>
      <c r="E22" s="103"/>
    </row>
    <row r="23" spans="1:5" x14ac:dyDescent="0.35">
      <c r="A23" s="192" t="s">
        <v>45</v>
      </c>
      <c r="C23" s="204" t="s">
        <v>982</v>
      </c>
      <c r="E23" s="103"/>
    </row>
    <row r="24" spans="1:5" x14ac:dyDescent="0.35">
      <c r="A24" s="192" t="s">
        <v>46</v>
      </c>
      <c r="C24" s="204" t="s">
        <v>983</v>
      </c>
      <c r="E24" s="103"/>
    </row>
    <row r="25" spans="1:5" x14ac:dyDescent="0.35">
      <c r="A25" s="192" t="s">
        <v>47</v>
      </c>
      <c r="C25" s="204" t="s">
        <v>1001</v>
      </c>
      <c r="E25" s="103"/>
    </row>
    <row r="26" spans="1:5" x14ac:dyDescent="0.35">
      <c r="A26" s="192" t="s">
        <v>48</v>
      </c>
      <c r="C26" s="204" t="s">
        <v>1093</v>
      </c>
      <c r="E26" s="103"/>
    </row>
    <row r="27" spans="1:5" x14ac:dyDescent="0.35">
      <c r="A27" s="192" t="s">
        <v>49</v>
      </c>
      <c r="C27" s="204" t="s">
        <v>1002</v>
      </c>
      <c r="E27" s="103"/>
    </row>
    <row r="28" spans="1:5" x14ac:dyDescent="0.35">
      <c r="A28" s="192" t="s">
        <v>50</v>
      </c>
      <c r="C28" s="204" t="s">
        <v>957</v>
      </c>
      <c r="E28" s="103"/>
    </row>
    <row r="29" spans="1:5" x14ac:dyDescent="0.35">
      <c r="A29" s="192" t="s">
        <v>958</v>
      </c>
      <c r="C29" s="204" t="s">
        <v>1003</v>
      </c>
      <c r="E29" s="103"/>
    </row>
    <row r="30" spans="1:5" x14ac:dyDescent="0.35">
      <c r="A30" s="192" t="s">
        <v>51</v>
      </c>
      <c r="C30" s="204" t="s">
        <v>1004</v>
      </c>
      <c r="E30" s="103"/>
    </row>
    <row r="31" spans="1:5" x14ac:dyDescent="0.35">
      <c r="A31" s="192" t="s">
        <v>52</v>
      </c>
      <c r="C31" s="204" t="s">
        <v>1005</v>
      </c>
      <c r="E31" s="103"/>
    </row>
    <row r="32" spans="1:5" x14ac:dyDescent="0.35">
      <c r="A32" s="192" t="s">
        <v>53</v>
      </c>
      <c r="C32" s="204" t="s">
        <v>1006</v>
      </c>
      <c r="E32" s="103"/>
    </row>
    <row r="33" spans="1:5" x14ac:dyDescent="0.35">
      <c r="A33" s="192" t="s">
        <v>54</v>
      </c>
      <c r="C33" s="191" t="s">
        <v>1007</v>
      </c>
      <c r="E33" s="103"/>
    </row>
    <row r="34" spans="1:5" x14ac:dyDescent="0.35">
      <c r="A34" s="192" t="s">
        <v>56</v>
      </c>
      <c r="C34" s="191" t="s">
        <v>1008</v>
      </c>
      <c r="E34" s="103"/>
    </row>
    <row r="35" spans="1:5" x14ac:dyDescent="0.35">
      <c r="A35" s="192" t="s">
        <v>57</v>
      </c>
      <c r="C35" s="204" t="s">
        <v>1009</v>
      </c>
      <c r="E35" s="103"/>
    </row>
    <row r="36" spans="1:5" x14ac:dyDescent="0.35">
      <c r="A36" s="192" t="s">
        <v>58</v>
      </c>
      <c r="C36" s="191" t="s">
        <v>1010</v>
      </c>
      <c r="E36" s="103"/>
    </row>
    <row r="37" spans="1:5" x14ac:dyDescent="0.35">
      <c r="A37" s="192" t="s">
        <v>59</v>
      </c>
      <c r="C37" s="191" t="s">
        <v>1011</v>
      </c>
      <c r="E37" s="103"/>
    </row>
    <row r="38" spans="1:5" x14ac:dyDescent="0.35">
      <c r="A38" s="192" t="s">
        <v>60</v>
      </c>
      <c r="C38" s="191" t="s">
        <v>1012</v>
      </c>
      <c r="E38" s="103"/>
    </row>
    <row r="39" spans="1:5" x14ac:dyDescent="0.35">
      <c r="A39" s="192" t="s">
        <v>62</v>
      </c>
      <c r="C39" s="204" t="s">
        <v>1013</v>
      </c>
      <c r="E39" s="103"/>
    </row>
    <row r="40" spans="1:5" x14ac:dyDescent="0.35">
      <c r="A40" s="192" t="s">
        <v>63</v>
      </c>
      <c r="C40" s="204" t="s">
        <v>1014</v>
      </c>
      <c r="E40" s="103"/>
    </row>
    <row r="41" spans="1:5" x14ac:dyDescent="0.35">
      <c r="A41" s="192" t="s">
        <v>64</v>
      </c>
      <c r="C41" s="204" t="s">
        <v>984</v>
      </c>
      <c r="E41" s="103"/>
    </row>
    <row r="42" spans="1:5" x14ac:dyDescent="0.35">
      <c r="A42" s="192"/>
      <c r="C42" s="204"/>
      <c r="E42" s="103"/>
    </row>
    <row r="43" spans="1:5" x14ac:dyDescent="0.35">
      <c r="A43" s="193" t="s">
        <v>55</v>
      </c>
      <c r="E43" s="103"/>
    </row>
    <row r="44" spans="1:5" x14ac:dyDescent="0.35">
      <c r="A44" s="192" t="s">
        <v>66</v>
      </c>
      <c r="C44" s="204" t="s">
        <v>1015</v>
      </c>
      <c r="E44" s="103"/>
    </row>
    <row r="45" spans="1:5" x14ac:dyDescent="0.35">
      <c r="A45" s="192" t="s">
        <v>67</v>
      </c>
      <c r="C45" s="204" t="s">
        <v>1016</v>
      </c>
      <c r="E45" s="103"/>
    </row>
    <row r="46" spans="1:5" x14ac:dyDescent="0.35">
      <c r="A46" s="192" t="s">
        <v>69</v>
      </c>
      <c r="C46" s="204" t="s">
        <v>1017</v>
      </c>
      <c r="E46" s="103"/>
    </row>
    <row r="47" spans="1:5" x14ac:dyDescent="0.35">
      <c r="A47" s="192" t="s">
        <v>70</v>
      </c>
      <c r="C47" s="204" t="s">
        <v>1018</v>
      </c>
      <c r="E47" s="103"/>
    </row>
    <row r="48" spans="1:5" x14ac:dyDescent="0.35">
      <c r="A48" s="192" t="s">
        <v>71</v>
      </c>
      <c r="C48" s="204" t="s">
        <v>1019</v>
      </c>
      <c r="E48" s="103"/>
    </row>
    <row r="49" spans="1:5" x14ac:dyDescent="0.35">
      <c r="A49" s="192"/>
      <c r="E49" s="103"/>
    </row>
    <row r="50" spans="1:5" x14ac:dyDescent="0.35">
      <c r="A50" s="193" t="s">
        <v>61</v>
      </c>
      <c r="E50" s="103"/>
    </row>
    <row r="51" spans="1:5" x14ac:dyDescent="0.35">
      <c r="A51" s="192" t="s">
        <v>72</v>
      </c>
      <c r="C51" s="204" t="s">
        <v>1020</v>
      </c>
      <c r="E51" s="103"/>
    </row>
    <row r="52" spans="1:5" x14ac:dyDescent="0.35">
      <c r="A52" s="192" t="s">
        <v>73</v>
      </c>
      <c r="C52" s="204" t="s">
        <v>1021</v>
      </c>
      <c r="E52" s="103"/>
    </row>
    <row r="53" spans="1:5" x14ac:dyDescent="0.35">
      <c r="A53" s="192" t="s">
        <v>74</v>
      </c>
      <c r="C53" s="204" t="s">
        <v>1022</v>
      </c>
      <c r="E53" s="103"/>
    </row>
    <row r="54" spans="1:5" x14ac:dyDescent="0.35">
      <c r="A54" s="192" t="s">
        <v>75</v>
      </c>
      <c r="C54" s="204" t="s">
        <v>1090</v>
      </c>
      <c r="E54" s="103"/>
    </row>
    <row r="55" spans="1:5" x14ac:dyDescent="0.35">
      <c r="A55" s="192" t="s">
        <v>76</v>
      </c>
      <c r="C55" s="204" t="s">
        <v>1091</v>
      </c>
      <c r="E55" s="103"/>
    </row>
    <row r="56" spans="1:5" x14ac:dyDescent="0.35">
      <c r="A56" s="192"/>
      <c r="C56" s="204"/>
      <c r="E56" s="103"/>
    </row>
    <row r="57" spans="1:5" x14ac:dyDescent="0.35">
      <c r="A57" s="193" t="s">
        <v>65</v>
      </c>
      <c r="E57" s="103"/>
    </row>
    <row r="58" spans="1:5" x14ac:dyDescent="0.35">
      <c r="A58" s="192" t="s">
        <v>77</v>
      </c>
      <c r="C58" s="204" t="s">
        <v>1023</v>
      </c>
      <c r="E58" s="103"/>
    </row>
    <row r="59" spans="1:5" x14ac:dyDescent="0.35">
      <c r="A59" s="192" t="s">
        <v>78</v>
      </c>
      <c r="C59" s="204" t="s">
        <v>1024</v>
      </c>
      <c r="E59" s="103"/>
    </row>
    <row r="60" spans="1:5" x14ac:dyDescent="0.35">
      <c r="E60" s="103"/>
    </row>
    <row r="61" spans="1:5" x14ac:dyDescent="0.35">
      <c r="A61" s="193" t="s">
        <v>68</v>
      </c>
      <c r="E61" s="103"/>
    </row>
    <row r="62" spans="1:5" x14ac:dyDescent="0.35">
      <c r="A62" s="192" t="s">
        <v>79</v>
      </c>
      <c r="C62" s="204" t="s">
        <v>1025</v>
      </c>
      <c r="E62" s="103"/>
    </row>
    <row r="63" spans="1:5" x14ac:dyDescent="0.35">
      <c r="A63" s="192" t="s">
        <v>80</v>
      </c>
      <c r="C63" s="204" t="s">
        <v>985</v>
      </c>
      <c r="E63" s="103"/>
    </row>
    <row r="64" spans="1:5" x14ac:dyDescent="0.35">
      <c r="A64" s="192" t="s">
        <v>81</v>
      </c>
      <c r="C64" s="204" t="s">
        <v>1096</v>
      </c>
      <c r="E64" s="103"/>
    </row>
    <row r="65" spans="1:5" x14ac:dyDescent="0.35">
      <c r="A65" s="192" t="s">
        <v>82</v>
      </c>
      <c r="C65" s="204" t="s">
        <v>1026</v>
      </c>
      <c r="E65" s="103"/>
    </row>
    <row r="66" spans="1:5" x14ac:dyDescent="0.35">
      <c r="A66" s="192" t="s">
        <v>83</v>
      </c>
      <c r="C66" s="204" t="s">
        <v>986</v>
      </c>
      <c r="E66" s="103"/>
    </row>
    <row r="67" spans="1:5" x14ac:dyDescent="0.35">
      <c r="A67" s="192" t="s">
        <v>84</v>
      </c>
      <c r="C67" s="204" t="s">
        <v>1027</v>
      </c>
      <c r="E67" s="103"/>
    </row>
    <row r="68" spans="1:5" x14ac:dyDescent="0.35">
      <c r="A68" s="192" t="s">
        <v>85</v>
      </c>
      <c r="C68" s="204" t="s">
        <v>987</v>
      </c>
      <c r="E68" s="103"/>
    </row>
    <row r="69" spans="1:5" x14ac:dyDescent="0.35">
      <c r="A69" s="192" t="s">
        <v>86</v>
      </c>
      <c r="C69" s="204" t="s">
        <v>1028</v>
      </c>
      <c r="E69" s="103"/>
    </row>
    <row r="70" spans="1:5" x14ac:dyDescent="0.35">
      <c r="A70" s="192" t="s">
        <v>87</v>
      </c>
      <c r="C70" s="204" t="s">
        <v>1029</v>
      </c>
      <c r="E70" s="103"/>
    </row>
    <row r="71" spans="1:5" x14ac:dyDescent="0.35">
      <c r="A71" s="192" t="s">
        <v>88</v>
      </c>
      <c r="C71" s="204" t="s">
        <v>1030</v>
      </c>
      <c r="E71" s="103"/>
    </row>
    <row r="72" spans="1:5" x14ac:dyDescent="0.35">
      <c r="A72" s="192" t="s">
        <v>89</v>
      </c>
      <c r="C72" s="204" t="s">
        <v>1031</v>
      </c>
      <c r="E72" s="103"/>
    </row>
    <row r="73" spans="1:5" x14ac:dyDescent="0.35">
      <c r="A73" s="192" t="s">
        <v>91</v>
      </c>
      <c r="C73" s="204" t="s">
        <v>1032</v>
      </c>
      <c r="E73" s="103"/>
    </row>
    <row r="74" spans="1:5" x14ac:dyDescent="0.35">
      <c r="A74" s="192" t="s">
        <v>92</v>
      </c>
      <c r="C74" s="204" t="s">
        <v>1033</v>
      </c>
      <c r="E74" s="103"/>
    </row>
    <row r="75" spans="1:5" x14ac:dyDescent="0.35">
      <c r="A75" s="192" t="s">
        <v>93</v>
      </c>
      <c r="C75" s="204" t="s">
        <v>1034</v>
      </c>
      <c r="E75" s="103"/>
    </row>
    <row r="76" spans="1:5" x14ac:dyDescent="0.35">
      <c r="A76" s="192" t="s">
        <v>94</v>
      </c>
      <c r="C76" s="204" t="s">
        <v>1035</v>
      </c>
      <c r="E76" s="103"/>
    </row>
    <row r="77" spans="1:5" x14ac:dyDescent="0.35">
      <c r="A77" s="192" t="s">
        <v>95</v>
      </c>
      <c r="C77" s="204" t="s">
        <v>1036</v>
      </c>
      <c r="E77" s="103"/>
    </row>
    <row r="78" spans="1:5" x14ac:dyDescent="0.35">
      <c r="A78" s="192" t="s">
        <v>96</v>
      </c>
      <c r="C78" s="204" t="s">
        <v>988</v>
      </c>
      <c r="E78" s="103"/>
    </row>
    <row r="79" spans="1:5" x14ac:dyDescent="0.35">
      <c r="A79" s="192" t="s">
        <v>97</v>
      </c>
      <c r="C79" s="204" t="s">
        <v>1037</v>
      </c>
      <c r="E79" s="103"/>
    </row>
    <row r="80" spans="1:5" x14ac:dyDescent="0.35">
      <c r="A80" s="192" t="s">
        <v>98</v>
      </c>
      <c r="C80" s="204" t="s">
        <v>989</v>
      </c>
      <c r="E80" s="103"/>
    </row>
    <row r="81" spans="1:5" x14ac:dyDescent="0.35">
      <c r="A81" s="192" t="s">
        <v>99</v>
      </c>
      <c r="C81" s="204" t="s">
        <v>1038</v>
      </c>
      <c r="E81" s="103"/>
    </row>
    <row r="82" spans="1:5" x14ac:dyDescent="0.35">
      <c r="A82" s="192"/>
      <c r="C82" s="204"/>
      <c r="E82" s="103"/>
    </row>
    <row r="83" spans="1:5" x14ac:dyDescent="0.35">
      <c r="A83" s="193" t="s">
        <v>90</v>
      </c>
      <c r="E83" s="103"/>
    </row>
    <row r="84" spans="1:5" x14ac:dyDescent="0.35">
      <c r="A84" s="192" t="s">
        <v>100</v>
      </c>
      <c r="C84" s="204" t="s">
        <v>1039</v>
      </c>
      <c r="E84" s="103"/>
    </row>
    <row r="85" spans="1:5" x14ac:dyDescent="0.35">
      <c r="A85" s="192" t="s">
        <v>101</v>
      </c>
      <c r="C85" s="204" t="s">
        <v>1040</v>
      </c>
      <c r="E85" s="103"/>
    </row>
    <row r="86" spans="1:5" x14ac:dyDescent="0.35">
      <c r="A86" s="192" t="s">
        <v>102</v>
      </c>
      <c r="C86" s="204" t="s">
        <v>1041</v>
      </c>
      <c r="E86" s="103"/>
    </row>
    <row r="87" spans="1:5" x14ac:dyDescent="0.35">
      <c r="A87" s="192" t="s">
        <v>103</v>
      </c>
      <c r="C87" s="204" t="s">
        <v>1042</v>
      </c>
      <c r="E87" s="103"/>
    </row>
    <row r="88" spans="1:5" x14ac:dyDescent="0.35">
      <c r="A88" s="192" t="s">
        <v>104</v>
      </c>
      <c r="C88" s="204" t="s">
        <v>1043</v>
      </c>
      <c r="E88" s="103"/>
    </row>
    <row r="89" spans="1:5" x14ac:dyDescent="0.35">
      <c r="A89" s="192" t="s">
        <v>106</v>
      </c>
      <c r="C89" s="204" t="s">
        <v>1044</v>
      </c>
      <c r="E89" s="103"/>
    </row>
    <row r="90" spans="1:5" x14ac:dyDescent="0.35">
      <c r="A90" s="192" t="s">
        <v>107</v>
      </c>
      <c r="C90" s="204" t="s">
        <v>1045</v>
      </c>
      <c r="E90" s="103"/>
    </row>
    <row r="91" spans="1:5" x14ac:dyDescent="0.35">
      <c r="A91" s="192" t="s">
        <v>108</v>
      </c>
      <c r="C91" s="204" t="s">
        <v>1046</v>
      </c>
      <c r="E91" s="103"/>
    </row>
    <row r="92" spans="1:5" x14ac:dyDescent="0.35">
      <c r="A92" s="192" t="s">
        <v>109</v>
      </c>
      <c r="C92" s="204" t="s">
        <v>1047</v>
      </c>
      <c r="E92" s="103"/>
    </row>
    <row r="93" spans="1:5" x14ac:dyDescent="0.35">
      <c r="A93" s="192" t="s">
        <v>110</v>
      </c>
      <c r="C93" s="204" t="s">
        <v>1048</v>
      </c>
      <c r="E93" s="103"/>
    </row>
    <row r="94" spans="1:5" x14ac:dyDescent="0.35">
      <c r="A94" s="192" t="s">
        <v>111</v>
      </c>
      <c r="C94" s="204" t="s">
        <v>1049</v>
      </c>
      <c r="E94" s="103"/>
    </row>
    <row r="95" spans="1:5" x14ac:dyDescent="0.35">
      <c r="A95" s="192" t="s">
        <v>112</v>
      </c>
      <c r="C95" s="204" t="s">
        <v>1050</v>
      </c>
      <c r="E95" s="103"/>
    </row>
    <row r="96" spans="1:5" x14ac:dyDescent="0.35">
      <c r="A96" s="192" t="s">
        <v>113</v>
      </c>
      <c r="C96" s="191" t="s">
        <v>1051</v>
      </c>
      <c r="E96" s="103"/>
    </row>
    <row r="97" spans="1:5" x14ac:dyDescent="0.35">
      <c r="A97" s="192" t="s">
        <v>114</v>
      </c>
      <c r="C97" s="191" t="s">
        <v>1052</v>
      </c>
      <c r="E97" s="103"/>
    </row>
    <row r="98" spans="1:5" x14ac:dyDescent="0.35">
      <c r="A98" s="192" t="s">
        <v>116</v>
      </c>
      <c r="C98" s="191" t="s">
        <v>1053</v>
      </c>
      <c r="E98" s="103"/>
    </row>
    <row r="99" spans="1:5" x14ac:dyDescent="0.35">
      <c r="A99" s="192" t="s">
        <v>117</v>
      </c>
      <c r="C99" s="191" t="s">
        <v>1054</v>
      </c>
      <c r="E99" s="103"/>
    </row>
    <row r="100" spans="1:5" x14ac:dyDescent="0.35">
      <c r="A100" s="192" t="s">
        <v>118</v>
      </c>
      <c r="C100" s="191" t="s">
        <v>990</v>
      </c>
      <c r="E100" s="103"/>
    </row>
    <row r="101" spans="1:5" x14ac:dyDescent="0.35">
      <c r="A101" s="192" t="s">
        <v>119</v>
      </c>
      <c r="C101" s="191" t="s">
        <v>1055</v>
      </c>
      <c r="E101" s="103"/>
    </row>
    <row r="102" spans="1:5" x14ac:dyDescent="0.35">
      <c r="A102" s="192" t="s">
        <v>120</v>
      </c>
      <c r="C102" s="191" t="s">
        <v>1056</v>
      </c>
      <c r="E102" s="103"/>
    </row>
    <row r="103" spans="1:5" x14ac:dyDescent="0.35">
      <c r="A103" s="192" t="s">
        <v>122</v>
      </c>
      <c r="C103" s="191" t="s">
        <v>991</v>
      </c>
      <c r="E103" s="103"/>
    </row>
    <row r="104" spans="1:5" x14ac:dyDescent="0.35">
      <c r="E104" s="103"/>
    </row>
    <row r="105" spans="1:5" x14ac:dyDescent="0.35">
      <c r="A105" s="193" t="s">
        <v>105</v>
      </c>
      <c r="E105" s="103"/>
    </row>
    <row r="106" spans="1:5" x14ac:dyDescent="0.35">
      <c r="A106" s="192" t="s">
        <v>132</v>
      </c>
      <c r="C106" s="204" t="s">
        <v>992</v>
      </c>
      <c r="E106" s="103"/>
    </row>
    <row r="107" spans="1:5" x14ac:dyDescent="0.35">
      <c r="A107" s="192" t="s">
        <v>133</v>
      </c>
      <c r="C107" s="204" t="s">
        <v>1057</v>
      </c>
      <c r="E107" s="103"/>
    </row>
    <row r="108" spans="1:5" x14ac:dyDescent="0.35">
      <c r="A108" s="192" t="s">
        <v>134</v>
      </c>
      <c r="C108" s="204" t="s">
        <v>993</v>
      </c>
      <c r="E108" s="103"/>
    </row>
    <row r="109" spans="1:5" x14ac:dyDescent="0.35">
      <c r="A109" s="192" t="s">
        <v>135</v>
      </c>
      <c r="C109" s="204" t="s">
        <v>994</v>
      </c>
      <c r="E109" s="103"/>
    </row>
    <row r="110" spans="1:5" x14ac:dyDescent="0.35">
      <c r="C110" s="204"/>
      <c r="E110" s="103"/>
    </row>
    <row r="111" spans="1:5" x14ac:dyDescent="0.35">
      <c r="A111" s="193" t="s">
        <v>123</v>
      </c>
      <c r="E111" s="103"/>
    </row>
    <row r="112" spans="1:5" x14ac:dyDescent="0.35">
      <c r="A112" s="192" t="s">
        <v>959</v>
      </c>
      <c r="C112" s="204" t="s">
        <v>995</v>
      </c>
      <c r="E112" s="103"/>
    </row>
    <row r="113" spans="1:5" x14ac:dyDescent="0.35">
      <c r="A113" s="192" t="s">
        <v>960</v>
      </c>
      <c r="C113" s="204" t="s">
        <v>996</v>
      </c>
      <c r="E113" s="103"/>
    </row>
    <row r="114" spans="1:5" x14ac:dyDescent="0.35">
      <c r="A114" s="192" t="s">
        <v>961</v>
      </c>
      <c r="C114" s="204" t="s">
        <v>997</v>
      </c>
      <c r="E114" s="103"/>
    </row>
    <row r="115" spans="1:5" x14ac:dyDescent="0.35">
      <c r="E115" s="103"/>
    </row>
    <row r="116" spans="1:5" x14ac:dyDescent="0.35">
      <c r="A116" s="193" t="s">
        <v>115</v>
      </c>
      <c r="E116" s="103"/>
    </row>
    <row r="117" spans="1:5" x14ac:dyDescent="0.35">
      <c r="A117" s="192" t="s">
        <v>962</v>
      </c>
      <c r="C117" s="204" t="s">
        <v>1058</v>
      </c>
      <c r="E117" s="103"/>
    </row>
    <row r="118" spans="1:5" x14ac:dyDescent="0.35">
      <c r="A118" s="192" t="s">
        <v>963</v>
      </c>
      <c r="C118" s="204" t="s">
        <v>1059</v>
      </c>
      <c r="E118" s="103"/>
    </row>
    <row r="119" spans="1:5" x14ac:dyDescent="0.35">
      <c r="A119" s="192" t="s">
        <v>964</v>
      </c>
      <c r="C119" s="204" t="s">
        <v>1060</v>
      </c>
      <c r="E119" s="103"/>
    </row>
    <row r="120" spans="1:5" x14ac:dyDescent="0.35">
      <c r="A120" s="192" t="s">
        <v>965</v>
      </c>
      <c r="C120" s="204" t="s">
        <v>1061</v>
      </c>
      <c r="E120" s="103"/>
    </row>
    <row r="121" spans="1:5" x14ac:dyDescent="0.35">
      <c r="A121" s="192" t="s">
        <v>966</v>
      </c>
      <c r="C121" s="204" t="s">
        <v>1062</v>
      </c>
      <c r="E121" s="103"/>
    </row>
    <row r="122" spans="1:5" x14ac:dyDescent="0.35">
      <c r="E122" s="103"/>
    </row>
    <row r="123" spans="1:5" x14ac:dyDescent="0.35">
      <c r="A123" s="193" t="s">
        <v>121</v>
      </c>
      <c r="E123" s="103"/>
    </row>
    <row r="124" spans="1:5" x14ac:dyDescent="0.35">
      <c r="A124" s="192" t="s">
        <v>967</v>
      </c>
      <c r="C124" s="204" t="s">
        <v>1063</v>
      </c>
      <c r="E124" s="103"/>
    </row>
    <row r="125" spans="1:5" x14ac:dyDescent="0.35">
      <c r="A125" s="192" t="s">
        <v>968</v>
      </c>
      <c r="C125" s="204" t="s">
        <v>1064</v>
      </c>
      <c r="E125" s="103"/>
    </row>
    <row r="126" spans="1:5" x14ac:dyDescent="0.35">
      <c r="A126" s="192" t="s">
        <v>1071</v>
      </c>
      <c r="C126" s="191" t="s">
        <v>1065</v>
      </c>
      <c r="E126" s="103"/>
    </row>
    <row r="127" spans="1:5" x14ac:dyDescent="0.35">
      <c r="A127" s="192" t="s">
        <v>1072</v>
      </c>
      <c r="C127" s="204" t="s">
        <v>998</v>
      </c>
      <c r="E127" s="103"/>
    </row>
    <row r="128" spans="1:5" x14ac:dyDescent="0.35">
      <c r="E128" s="103"/>
    </row>
    <row r="129" spans="1:5" x14ac:dyDescent="0.35">
      <c r="A129" s="436" t="s">
        <v>1074</v>
      </c>
      <c r="B129" s="204"/>
      <c r="E129" s="103"/>
    </row>
    <row r="130" spans="1:5" s="1525" customFormat="1" x14ac:dyDescent="0.35">
      <c r="A130" s="1524" t="s">
        <v>1134</v>
      </c>
      <c r="C130" s="1525" t="s">
        <v>1149</v>
      </c>
      <c r="E130" s="1526"/>
    </row>
    <row r="131" spans="1:5" s="1525" customFormat="1" x14ac:dyDescent="0.35">
      <c r="A131" s="1524" t="s">
        <v>1133</v>
      </c>
      <c r="C131" s="1525" t="s">
        <v>1152</v>
      </c>
      <c r="E131" s="1526"/>
    </row>
    <row r="132" spans="1:5" s="1525" customFormat="1" x14ac:dyDescent="0.35">
      <c r="A132" s="1524" t="s">
        <v>1135</v>
      </c>
      <c r="C132" s="1525" t="s">
        <v>1153</v>
      </c>
      <c r="E132" s="1526"/>
    </row>
    <row r="133" spans="1:5" s="1525" customFormat="1" x14ac:dyDescent="0.35">
      <c r="A133" s="1524" t="s">
        <v>1136</v>
      </c>
      <c r="C133" s="1525" t="s">
        <v>1154</v>
      </c>
      <c r="E133" s="1526"/>
    </row>
  </sheetData>
  <mergeCells count="1">
    <mergeCell ref="A1:C1"/>
  </mergeCells>
  <phoneticPr fontId="65" type="noConversion"/>
  <hyperlinks>
    <hyperlink ref="A4" location="'TABLE 1'!A1" display="TABLE 1"/>
    <hyperlink ref="A5" location="'TABLE 2'!A1" display="TABLE 2"/>
    <hyperlink ref="A6" location="'TABLE 3'!A1" display="TABLE 3"/>
    <hyperlink ref="A7" location="'Tables 4 &amp; 5'!A1" display="TABLE 4"/>
    <hyperlink ref="A8" location="'Tables 4 &amp; 5'!A22" display="TABLE 5"/>
    <hyperlink ref="A9" location="'Table 6 &amp; 7'!A1" display="TABLE 6"/>
    <hyperlink ref="A10" location="'Table 6 &amp; 7'!A21" display="TABLE 7"/>
    <hyperlink ref="A11" location="'TABLE 8'!A1" display="TABLE 8"/>
    <hyperlink ref="A14" location="'TABLE 9'!A1" display="TABLE 9"/>
    <hyperlink ref="A15" location="'TABLE 10'!A1" display="TABLE 10"/>
    <hyperlink ref="A16" location="'Table 11'!A1" display="TABLE 11"/>
    <hyperlink ref="A17" location="'TABLE 12'!A1" display="TABLE 12"/>
    <hyperlink ref="A18" location="'TABLE 13'!A1" display="TABLE 13"/>
    <hyperlink ref="A19" location="'TABLE 14'!A2" display="TABLE 14"/>
    <hyperlink ref="A20" location="'TABLE 15'!A1" display="TABLE 15"/>
    <hyperlink ref="A21" location="'TABLE 16'!A2" display="TABLE 16"/>
    <hyperlink ref="A22" location="'TABLE 17'!A1" display="TABLE 17"/>
    <hyperlink ref="A23" location="'TABLE 18'!A1" display="TABLE 18"/>
    <hyperlink ref="A24" location="'TABLE 19'!A1" display="TABLE 19"/>
    <hyperlink ref="A25" location="'TABLE 20'!A1" display="TABLE 20"/>
    <hyperlink ref="A26" location="'TABLE 21'!A1" display="TABLE 21"/>
    <hyperlink ref="A27" location="'TABLE 22'!A1" display="TABLE 22"/>
    <hyperlink ref="A28" location="'TABLE 23'!A1" display="TABLE 23"/>
    <hyperlink ref="A30" location="'TABLE 25'!A1" display="TABLE 25"/>
    <hyperlink ref="A31" location="'TABLE 26'!A1" display="TABLE 26"/>
    <hyperlink ref="A32" location="' TABLE 27'!A1" display="TABLE 27"/>
    <hyperlink ref="A33" location="'TABLE 28'!A1" display="TABLE 28"/>
    <hyperlink ref="A34" location="'TABLE 29'!A1" display="TABLE 29"/>
    <hyperlink ref="A35" location="'TABLE 30'!A1" display="TABLE 30"/>
    <hyperlink ref="A36" location="'TABLE 31'!A1" display="TABLE 31"/>
    <hyperlink ref="A37" location="'TABLE 32'!A1" display="TABLE 32"/>
    <hyperlink ref="A38" location="'TABLE 33'!A1" display="TABLE 33"/>
    <hyperlink ref="A39" location="'TABLE 34'!A1" display="TABLE 34"/>
    <hyperlink ref="A40" location="'TABLE 35'!A1" display="TABLE 35"/>
    <hyperlink ref="A41" location="'TABLE 36'!A1" display="TABLE 36"/>
    <hyperlink ref="A44" location="'TABLE 37'!A1" display="TABLE 37"/>
    <hyperlink ref="A45" location="'TABLE 38'!A1" display="TABLE 38"/>
    <hyperlink ref="A46" location="'TABLE 39'!A1" display="TABLE 39"/>
    <hyperlink ref="A47" location="'TABLE 40'!A1" display="TABLE 40"/>
    <hyperlink ref="A107" location="'TABLE 90'!A1" display="TABLE 90"/>
    <hyperlink ref="A106" location="'TABLE 89'!A1" display="TABLE 89"/>
    <hyperlink ref="A103" location="'TABLE 88'!A1" display="TABLE 88"/>
    <hyperlink ref="A100" location="'TABLE 85'!A1" display="TABLE 85"/>
    <hyperlink ref="A101" location="'TABLE 86'!A1" display="TABLE 86"/>
    <hyperlink ref="A102" location="'TABLE 87'!A1" display="TABLE 87"/>
    <hyperlink ref="A94" location="'TABLE 79'!A1" display="TABLE 79"/>
    <hyperlink ref="A95" location="'TABLE 80'!A1" display="TABLE 80"/>
    <hyperlink ref="A96" location="'TABLE 81'!A1" display="TABLE 81"/>
    <hyperlink ref="A97" location="'TABLE 82'!A1" display="TABLE 82"/>
    <hyperlink ref="A98" location="'TABLE 83'!A1" display="TABLE 83"/>
    <hyperlink ref="A99" location="'TABLE 84'!A1" display="TABLE 84"/>
    <hyperlink ref="A91" location="'TABLE 76'!A1" display="TABLE 76"/>
    <hyperlink ref="A90" location="'TABLE 75'!A1" display="TABLE 75"/>
    <hyperlink ref="A89" location="'TABLE 74'!A1" display="TABLE 74"/>
    <hyperlink ref="A84" location="'TABLE 69'!A1" display="TABLE 69"/>
    <hyperlink ref="A88" location="'TABLE 73'!A1" display="TABLE 73"/>
    <hyperlink ref="A81" location="'TABLE 68'!A1" display="TABLE 68"/>
    <hyperlink ref="A80" location="'TABLE 67'!Print_Area" display="TABLE 67"/>
    <hyperlink ref="A79" location="'TABLE 66'!A1" display="TABLE 66"/>
    <hyperlink ref="A78" location="'TABLE 65'!A1" display="TABLE 65"/>
    <hyperlink ref="A76" location="'TABLE 63'!A1" display="TABLE 63"/>
    <hyperlink ref="A77" location="'TABLE 64'!A1" display="TABLE 64"/>
    <hyperlink ref="A75" location="'TABLE 62'!A1" display="TABLE 62"/>
    <hyperlink ref="A74" location="'TABLE 61'!A1" display="TABLE 61"/>
    <hyperlink ref="A73" location="'TABLE 60'!A1" display="TABLE 60"/>
    <hyperlink ref="A72" location="'TABLE 59'!A1" display="TABLE 59"/>
    <hyperlink ref="A70" location="'TABLE 57'!A1" display="TABLE 57"/>
    <hyperlink ref="A69" location="'TABLE 56'!A1" display="TABLE 56"/>
    <hyperlink ref="A68" location="'TABLE 55'!A1" display="TABLE 55"/>
    <hyperlink ref="A67" location="'TABLE 54'!A1" display="TABLE 54"/>
    <hyperlink ref="A66" location="'TABLE 53'!A1" display="TABLE 53"/>
    <hyperlink ref="A65" location="'TABLE 52'!A1" display="TABLE 52"/>
    <hyperlink ref="A64" location="'TABLE 51'!A1" display="TABLE 51"/>
    <hyperlink ref="A63" location="'TABLE 50'!A1" display="TABLE 50"/>
    <hyperlink ref="A62" location="'TABLE 49'!A1" display="TABLE 49"/>
    <hyperlink ref="A58" location="'TABLE 47'!A1" display="TABLE 47"/>
    <hyperlink ref="A53" location="'TABLE 44'!A1" display="TABLE 44"/>
    <hyperlink ref="A52" location="'TABLE 43'!A1" display="TABLE 43"/>
    <hyperlink ref="A51" location="'TABLE 42'!A1" display="TABLE 42"/>
    <hyperlink ref="A48" location="'TABLE 41'!A1" display="TABLE 41"/>
    <hyperlink ref="A71" location="'TABLE 58'!A1" display="TABLE 58"/>
    <hyperlink ref="A108" location="'TABLE 91'!A1" display="TABLE 91"/>
    <hyperlink ref="A109" location="'TABLE 92'!A1" display="TABLE 92"/>
    <hyperlink ref="A112" location="'TABLE 93 &amp; 94'!A1" display="TABLE 93"/>
    <hyperlink ref="A113" location="'TABLE 93 &amp; 94'!A1" display="TABLE 94"/>
    <hyperlink ref="A85" location="'TABLE 70'!A1" display="TABLE 70"/>
    <hyperlink ref="A93" location="'TABLE 78'!A1" display="TABLE 78"/>
    <hyperlink ref="A114" location="'TABLE 95'!A1" display="TABLE 95"/>
    <hyperlink ref="A29" location="'TABLE 24'!A1" display="TABLE 24"/>
    <hyperlink ref="A117" location="'TABLE 96'!A1" display="TABLE 96"/>
    <hyperlink ref="A124" location="'TABLE 101'!A1" display="TABLE 101"/>
    <hyperlink ref="A125" location="'TABLE 102'!A1" display="TABLE 102"/>
    <hyperlink ref="A126" location="'TABLE 103'!A1" display="TABLE 103"/>
    <hyperlink ref="A127" location="'TABLE 104'!A1" display="TABLE 104"/>
    <hyperlink ref="A118:A121" location="'Table 94-98'!A1" display="TABLE 94"/>
    <hyperlink ref="A118" location="'TABLE 97'!A1" display="TABLE 97"/>
    <hyperlink ref="A119" location="'TABLE 98'!A1" display="TABLE 98"/>
    <hyperlink ref="A120" location="'TABLE 99'!A1" display="TABLE 99"/>
    <hyperlink ref="A121" location="'TABLE 100'!A1" display="TABLE 100"/>
    <hyperlink ref="A59" location="'TABLE 48'!A1" display="TABLE 48"/>
    <hyperlink ref="A54" location="'TABLE 45'!A1" display="TABLE 45"/>
    <hyperlink ref="A86" location="'TABLE 71'!A1" display="TABLE 71"/>
    <hyperlink ref="A87" location="'TABLE 72'!A1" display="TABLE 72"/>
    <hyperlink ref="A92" location="'TABLE 77'!A1" display="TABLE 77"/>
    <hyperlink ref="A55" location="'TABLE 46'!A1" display="TABLE 46"/>
    <hyperlink ref="A130" location="'TABLE 105'!A1" display="TABLE 105"/>
    <hyperlink ref="A132" location="'TABLE 107'!A1" display="TABLE 107"/>
    <hyperlink ref="A133" location="'TABLE 108'!A1" display="TABLE 108"/>
    <hyperlink ref="A131" location="'TABLE 106'!A1" display="TABLE 106"/>
  </hyperlinks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P76"/>
  <sheetViews>
    <sheetView showGridLines="0" topLeftCell="A40" zoomScaleNormal="100" workbookViewId="0">
      <selection activeCell="G66" sqref="A4:G66"/>
    </sheetView>
  </sheetViews>
  <sheetFormatPr defaultColWidth="9.1796875" defaultRowHeight="12.5" x14ac:dyDescent="0.25"/>
  <cols>
    <col min="1" max="1" width="10.1796875" style="520" customWidth="1"/>
    <col min="2" max="2" width="14" style="520" customWidth="1"/>
    <col min="3" max="3" width="14.81640625" style="520" customWidth="1"/>
    <col min="4" max="4" width="14" style="520" customWidth="1"/>
    <col min="5" max="5" width="14.81640625" style="520" customWidth="1"/>
    <col min="6" max="6" width="14" style="520" customWidth="1"/>
    <col min="7" max="7" width="16.7265625" style="521" customWidth="1"/>
    <col min="8" max="8" width="9.1796875" style="427"/>
    <col min="9" max="9" width="12.1796875" style="74" customWidth="1"/>
    <col min="10" max="10" width="7.54296875" style="74" customWidth="1"/>
    <col min="11" max="11" width="10" style="326" bestFit="1" customWidth="1"/>
    <col min="12" max="12" width="6.453125" style="342" customWidth="1"/>
    <col min="13" max="13" width="9.453125" style="337" bestFit="1" customWidth="1"/>
    <col min="14" max="14" width="5.453125" style="342" customWidth="1"/>
    <col min="15" max="15" width="12.81640625" style="326" bestFit="1" customWidth="1"/>
    <col min="16" max="16" width="6.453125" style="224" customWidth="1"/>
    <col min="17" max="16384" width="9.1796875" style="74"/>
  </cols>
  <sheetData>
    <row r="1" spans="1:16" ht="15.5" x14ac:dyDescent="0.35">
      <c r="A1" s="1700" t="str">
        <f>CONCATENATE('List of Tables'!A11,":  ",'List of Tables'!C11)</f>
        <v>TABLE 8:  Visitors Staying Overnight or Longer: 1955 - 2014</v>
      </c>
      <c r="B1" s="1700"/>
      <c r="C1" s="1700"/>
      <c r="D1" s="1700"/>
      <c r="E1" s="1700"/>
      <c r="F1" s="1700"/>
      <c r="G1" s="1700"/>
      <c r="H1" s="103"/>
      <c r="I1" s="423"/>
      <c r="J1" s="161"/>
      <c r="K1" s="329"/>
    </row>
    <row r="2" spans="1:16" ht="15.5" x14ac:dyDescent="0.35">
      <c r="A2" s="1700" t="s">
        <v>1083</v>
      </c>
      <c r="B2" s="1700"/>
      <c r="C2" s="1700"/>
      <c r="D2" s="1700"/>
      <c r="E2" s="1700"/>
      <c r="F2" s="1700"/>
      <c r="G2" s="1700"/>
      <c r="H2" s="519"/>
      <c r="K2" s="330"/>
      <c r="M2" s="338"/>
    </row>
    <row r="3" spans="1:16" x14ac:dyDescent="0.25">
      <c r="A3" s="582"/>
      <c r="B3" s="582"/>
      <c r="C3" s="582"/>
      <c r="D3" s="582"/>
      <c r="E3" s="582"/>
      <c r="F3" s="582"/>
      <c r="G3" s="582"/>
    </row>
    <row r="4" spans="1:16" s="85" customFormat="1" x14ac:dyDescent="0.25">
      <c r="A4" s="1662"/>
      <c r="B4" s="1697" t="s">
        <v>654</v>
      </c>
      <c r="C4" s="1698"/>
      <c r="D4" s="1699" t="s">
        <v>257</v>
      </c>
      <c r="E4" s="1698"/>
      <c r="F4" s="1697" t="s">
        <v>258</v>
      </c>
      <c r="G4" s="1698"/>
      <c r="H4" s="427"/>
      <c r="K4" s="331"/>
      <c r="L4" s="344"/>
      <c r="M4" s="339"/>
      <c r="N4" s="344"/>
      <c r="O4" s="331"/>
      <c r="P4" s="333"/>
    </row>
    <row r="5" spans="1:16" s="86" customFormat="1" x14ac:dyDescent="0.25">
      <c r="A5" s="1664" t="s">
        <v>328</v>
      </c>
      <c r="B5" s="1663" t="s">
        <v>655</v>
      </c>
      <c r="C5" s="1665" t="s">
        <v>656</v>
      </c>
      <c r="D5" s="1664" t="s">
        <v>655</v>
      </c>
      <c r="E5" s="1665" t="s">
        <v>656</v>
      </c>
      <c r="F5" s="1663" t="s">
        <v>655</v>
      </c>
      <c r="G5" s="1665" t="s">
        <v>656</v>
      </c>
      <c r="H5" s="427"/>
      <c r="K5" s="326"/>
      <c r="L5" s="343"/>
      <c r="M5" s="340"/>
      <c r="N5" s="342"/>
      <c r="O5" s="229"/>
      <c r="P5" s="334"/>
    </row>
    <row r="6" spans="1:16" s="85" customFormat="1" x14ac:dyDescent="0.25">
      <c r="A6" s="1664"/>
      <c r="B6" s="1663"/>
      <c r="C6" s="1665" t="s">
        <v>657</v>
      </c>
      <c r="D6" s="1664"/>
      <c r="E6" s="1665" t="s">
        <v>657</v>
      </c>
      <c r="F6" s="1663"/>
      <c r="G6" s="1665" t="s">
        <v>657</v>
      </c>
      <c r="H6" s="427"/>
      <c r="K6" s="325"/>
      <c r="L6" s="343"/>
      <c r="M6" s="341"/>
      <c r="N6" s="343"/>
      <c r="O6" s="325"/>
      <c r="P6" s="333"/>
    </row>
    <row r="7" spans="1:16" x14ac:dyDescent="0.25">
      <c r="A7" s="1672">
        <v>1955</v>
      </c>
      <c r="B7" s="583">
        <v>109662.658612</v>
      </c>
      <c r="C7" s="584">
        <v>0.20288839640742484</v>
      </c>
      <c r="D7" s="585">
        <v>91711.652000000002</v>
      </c>
      <c r="E7" s="584">
        <v>0.18672851743050359</v>
      </c>
      <c r="F7" s="583">
        <v>17951.006611999997</v>
      </c>
      <c r="G7" s="584">
        <v>0.2928307188770124</v>
      </c>
      <c r="H7" s="525"/>
      <c r="I7" s="83"/>
      <c r="J7" s="83"/>
    </row>
    <row r="8" spans="1:16" x14ac:dyDescent="0.25">
      <c r="A8" s="1672">
        <v>1956</v>
      </c>
      <c r="B8" s="583">
        <v>133666.7127</v>
      </c>
      <c r="C8" s="584">
        <v>0.21888995207502041</v>
      </c>
      <c r="D8" s="585">
        <v>102328.284</v>
      </c>
      <c r="E8" s="584">
        <v>0.11576099403377881</v>
      </c>
      <c r="F8" s="583">
        <v>31338.4287</v>
      </c>
      <c r="G8" s="584">
        <v>0.74577556442159065</v>
      </c>
      <c r="H8" s="525"/>
      <c r="I8" s="83"/>
      <c r="J8" s="83"/>
    </row>
    <row r="9" spans="1:16" x14ac:dyDescent="0.25">
      <c r="A9" s="1672">
        <v>1957</v>
      </c>
      <c r="B9" s="583">
        <v>168651.99049600001</v>
      </c>
      <c r="C9" s="584">
        <v>0.26173515521789298</v>
      </c>
      <c r="D9" s="585">
        <v>126815.88800000001</v>
      </c>
      <c r="E9" s="584">
        <v>0.23930435499143138</v>
      </c>
      <c r="F9" s="583">
        <v>41836.102496</v>
      </c>
      <c r="G9" s="584">
        <v>0.33497766899844594</v>
      </c>
      <c r="H9" s="525"/>
      <c r="I9" s="83"/>
      <c r="J9" s="83"/>
    </row>
    <row r="10" spans="1:16" x14ac:dyDescent="0.25">
      <c r="A10" s="1672">
        <v>1958</v>
      </c>
      <c r="B10" s="583">
        <v>171367.181136</v>
      </c>
      <c r="C10" s="584">
        <v>1.6099369073645078E-2</v>
      </c>
      <c r="D10" s="585">
        <v>128241.292</v>
      </c>
      <c r="E10" s="584">
        <v>1.123994810492511E-2</v>
      </c>
      <c r="F10" s="583">
        <v>43125.889135999998</v>
      </c>
      <c r="G10" s="584">
        <v>3.0829512384030432E-2</v>
      </c>
      <c r="H10" s="525"/>
      <c r="I10" s="83"/>
      <c r="J10" s="83"/>
    </row>
    <row r="11" spans="1:16" x14ac:dyDescent="0.25">
      <c r="A11" s="1672">
        <v>1959</v>
      </c>
      <c r="B11" s="583">
        <v>242993.87669999999</v>
      </c>
      <c r="C11" s="584">
        <v>0.41797207078498766</v>
      </c>
      <c r="D11" s="585">
        <v>196730.58</v>
      </c>
      <c r="E11" s="584">
        <v>0.53406579840134472</v>
      </c>
      <c r="F11" s="583">
        <v>46263.296699999999</v>
      </c>
      <c r="G11" s="584">
        <v>7.2749979811569887E-2</v>
      </c>
      <c r="H11" s="525"/>
      <c r="I11" s="83"/>
      <c r="J11" s="83"/>
    </row>
    <row r="12" spans="1:16" x14ac:dyDescent="0.25">
      <c r="A12" s="1672">
        <v>1960</v>
      </c>
      <c r="B12" s="583">
        <v>296248.79073000001</v>
      </c>
      <c r="C12" s="584">
        <v>0.21916154741523994</v>
      </c>
      <c r="D12" s="585">
        <v>235262.443</v>
      </c>
      <c r="E12" s="584">
        <v>0.19586107558875704</v>
      </c>
      <c r="F12" s="583">
        <v>60986.347730000001</v>
      </c>
      <c r="G12" s="584">
        <v>0.31824474432666194</v>
      </c>
      <c r="H12" s="525"/>
      <c r="I12" s="83"/>
      <c r="J12" s="83"/>
    </row>
    <row r="13" spans="1:16" x14ac:dyDescent="0.25">
      <c r="A13" s="1672">
        <v>1961</v>
      </c>
      <c r="B13" s="583">
        <v>319475.96860000002</v>
      </c>
      <c r="C13" s="584">
        <v>7.8404295972870908E-2</v>
      </c>
      <c r="D13" s="585">
        <v>208387.44500000001</v>
      </c>
      <c r="E13" s="584">
        <v>-0.11423411938300748</v>
      </c>
      <c r="F13" s="583">
        <v>111088.52359999999</v>
      </c>
      <c r="G13" s="584">
        <v>0.82153101037978793</v>
      </c>
      <c r="H13" s="525"/>
      <c r="I13" s="83"/>
      <c r="J13" s="83"/>
    </row>
    <row r="14" spans="1:16" x14ac:dyDescent="0.25">
      <c r="A14" s="1672">
        <v>1962</v>
      </c>
      <c r="B14" s="583">
        <v>361811.87658000004</v>
      </c>
      <c r="C14" s="584">
        <v>0.13251672157227795</v>
      </c>
      <c r="D14" s="585">
        <v>231308.2</v>
      </c>
      <c r="E14" s="584">
        <v>0.10999105536324419</v>
      </c>
      <c r="F14" s="583">
        <v>130503.67658</v>
      </c>
      <c r="G14" s="584">
        <v>0.17477190578127386</v>
      </c>
      <c r="H14" s="525"/>
      <c r="I14" s="83"/>
      <c r="J14" s="83"/>
    </row>
    <row r="15" spans="1:16" x14ac:dyDescent="0.25">
      <c r="A15" s="1672">
        <v>1963</v>
      </c>
      <c r="B15" s="583">
        <v>428690.46181999997</v>
      </c>
      <c r="C15" s="584">
        <v>0.18484353214760332</v>
      </c>
      <c r="D15" s="585">
        <v>287404.57</v>
      </c>
      <c r="E15" s="584">
        <v>0.24251786145065324</v>
      </c>
      <c r="F15" s="583">
        <v>141285.89181999999</v>
      </c>
      <c r="G15" s="584">
        <v>8.2620011348035774E-2</v>
      </c>
      <c r="H15" s="525"/>
      <c r="I15" s="83"/>
      <c r="J15" s="83"/>
    </row>
    <row r="16" spans="1:16" x14ac:dyDescent="0.25">
      <c r="A16" s="1672">
        <v>1964</v>
      </c>
      <c r="B16" s="583">
        <v>563412.37511100003</v>
      </c>
      <c r="C16" s="584">
        <v>0.31426384603716134</v>
      </c>
      <c r="D16" s="585">
        <v>419280</v>
      </c>
      <c r="E16" s="584">
        <v>0.45884945392482795</v>
      </c>
      <c r="F16" s="583">
        <v>144132.375111</v>
      </c>
      <c r="G16" s="584">
        <v>2.014697472148505E-2</v>
      </c>
      <c r="H16" s="525"/>
      <c r="I16" s="83"/>
      <c r="J16" s="83"/>
    </row>
    <row r="17" spans="1:10" x14ac:dyDescent="0.25">
      <c r="A17" s="1672">
        <v>1965</v>
      </c>
      <c r="B17" s="583">
        <v>686313.97982400004</v>
      </c>
      <c r="C17" s="584">
        <v>0.21813792195953574</v>
      </c>
      <c r="D17" s="585">
        <v>539211</v>
      </c>
      <c r="E17" s="584">
        <v>0.28604035489410418</v>
      </c>
      <c r="F17" s="583">
        <v>147102.97982400001</v>
      </c>
      <c r="G17" s="584">
        <v>2.0610252975518304E-2</v>
      </c>
      <c r="H17" s="525"/>
      <c r="I17" s="83"/>
      <c r="J17" s="83"/>
    </row>
    <row r="18" spans="1:10" x14ac:dyDescent="0.25">
      <c r="A18" s="1672">
        <v>1966</v>
      </c>
      <c r="B18" s="583">
        <v>834732.37643499998</v>
      </c>
      <c r="C18" s="584">
        <v>0.21625436895378514</v>
      </c>
      <c r="D18" s="585">
        <v>629564</v>
      </c>
      <c r="E18" s="584">
        <v>0.16756520174848066</v>
      </c>
      <c r="F18" s="583">
        <v>205168.37643500001</v>
      </c>
      <c r="G18" s="584">
        <v>0.39472617536688792</v>
      </c>
      <c r="H18" s="525"/>
      <c r="I18" s="83"/>
      <c r="J18" s="83"/>
    </row>
    <row r="19" spans="1:10" x14ac:dyDescent="0.25">
      <c r="A19" s="1672">
        <v>1967</v>
      </c>
      <c r="B19" s="583">
        <v>1124011.987765</v>
      </c>
      <c r="C19" s="584">
        <v>0.34655372128425643</v>
      </c>
      <c r="D19" s="585">
        <v>828849</v>
      </c>
      <c r="E19" s="584">
        <v>0.31654446569371819</v>
      </c>
      <c r="F19" s="583">
        <v>295162.98776500003</v>
      </c>
      <c r="G19" s="584">
        <v>0.43863782954149111</v>
      </c>
      <c r="H19" s="525"/>
      <c r="I19" s="83"/>
      <c r="J19" s="83"/>
    </row>
    <row r="20" spans="1:10" x14ac:dyDescent="0.25">
      <c r="A20" s="1672">
        <v>1968</v>
      </c>
      <c r="B20" s="583">
        <v>1313705.9374239999</v>
      </c>
      <c r="C20" s="584">
        <v>0.16876505920207296</v>
      </c>
      <c r="D20" s="585">
        <v>952821</v>
      </c>
      <c r="E20" s="584">
        <v>0.14957127293391198</v>
      </c>
      <c r="F20" s="583">
        <v>360884.937424</v>
      </c>
      <c r="G20" s="584">
        <v>0.22266324838575571</v>
      </c>
      <c r="H20" s="525"/>
      <c r="I20" s="83"/>
      <c r="J20" s="83"/>
    </row>
    <row r="21" spans="1:10" x14ac:dyDescent="0.25">
      <c r="A21" s="1672">
        <v>1969</v>
      </c>
      <c r="B21" s="583">
        <v>1526074.2581879999</v>
      </c>
      <c r="C21" s="584">
        <v>0.16165590389309323</v>
      </c>
      <c r="D21" s="585">
        <v>1121714</v>
      </c>
      <c r="E21" s="584">
        <v>0.17725574898118324</v>
      </c>
      <c r="F21" s="583">
        <v>404360.25818800001</v>
      </c>
      <c r="G21" s="584">
        <v>0.12046864874529606</v>
      </c>
      <c r="H21" s="525"/>
      <c r="I21" s="83"/>
      <c r="J21" s="83"/>
    </row>
    <row r="22" spans="1:10" x14ac:dyDescent="0.25">
      <c r="A22" s="1672">
        <v>1970</v>
      </c>
      <c r="B22" s="583">
        <v>1745903.9804440001</v>
      </c>
      <c r="C22" s="584">
        <v>0.14404916476149546</v>
      </c>
      <c r="D22" s="585">
        <v>1273639</v>
      </c>
      <c r="E22" s="584">
        <v>0.13544004978096022</v>
      </c>
      <c r="F22" s="583">
        <v>472264.98044399999</v>
      </c>
      <c r="G22" s="584">
        <v>0.16793124665685841</v>
      </c>
      <c r="H22" s="525"/>
      <c r="I22" s="83"/>
      <c r="J22" s="83"/>
    </row>
    <row r="23" spans="1:10" x14ac:dyDescent="0.25">
      <c r="A23" s="1672">
        <v>1971</v>
      </c>
      <c r="B23" s="583">
        <v>1817941.2640489999</v>
      </c>
      <c r="C23" s="584">
        <v>4.1260736221404339E-2</v>
      </c>
      <c r="D23" s="585">
        <v>1363081.3969999999</v>
      </c>
      <c r="E23" s="584">
        <v>7.0225862273375642E-2</v>
      </c>
      <c r="F23" s="583">
        <v>454859.86704899999</v>
      </c>
      <c r="G23" s="584">
        <v>-3.6854550126999834E-2</v>
      </c>
      <c r="H23" s="525"/>
      <c r="I23" s="83"/>
      <c r="J23" s="83"/>
    </row>
    <row r="24" spans="1:10" x14ac:dyDescent="0.25">
      <c r="A24" s="1672">
        <v>1972</v>
      </c>
      <c r="B24" s="583">
        <v>2233626.6998640001</v>
      </c>
      <c r="C24" s="584">
        <v>0.22865724214277808</v>
      </c>
      <c r="D24" s="585">
        <v>1682285.0730000001</v>
      </c>
      <c r="E24" s="584">
        <v>0.23417800044996157</v>
      </c>
      <c r="F24" s="583">
        <v>551341.62686399999</v>
      </c>
      <c r="G24" s="584">
        <v>0.21211315133371936</v>
      </c>
      <c r="H24" s="525"/>
      <c r="I24" s="83"/>
      <c r="J24" s="83"/>
    </row>
    <row r="25" spans="1:10" x14ac:dyDescent="0.25">
      <c r="A25" s="1672">
        <v>1973</v>
      </c>
      <c r="B25" s="583">
        <v>2622375.8133880002</v>
      </c>
      <c r="C25" s="584">
        <v>0.17404390516448881</v>
      </c>
      <c r="D25" s="585">
        <v>1942713.969</v>
      </c>
      <c r="E25" s="584">
        <v>0.1548066378164909</v>
      </c>
      <c r="F25" s="583">
        <v>679661.84438799997</v>
      </c>
      <c r="G25" s="584">
        <v>0.23274175442525194</v>
      </c>
      <c r="H25" s="525"/>
      <c r="I25" s="83"/>
      <c r="J25" s="83"/>
    </row>
    <row r="26" spans="1:10" x14ac:dyDescent="0.25">
      <c r="A26" s="1672">
        <v>1974</v>
      </c>
      <c r="B26" s="583">
        <v>2804393.5325480001</v>
      </c>
      <c r="C26" s="584">
        <v>6.9409471453613106E-2</v>
      </c>
      <c r="D26" s="585">
        <v>2036202.7050000001</v>
      </c>
      <c r="E26" s="584">
        <v>4.8122748635056542E-2</v>
      </c>
      <c r="F26" s="583">
        <v>768190.82754800003</v>
      </c>
      <c r="G26" s="584">
        <v>0.13025445505141722</v>
      </c>
      <c r="H26" s="525"/>
      <c r="I26" s="83"/>
      <c r="J26" s="83"/>
    </row>
    <row r="27" spans="1:10" x14ac:dyDescent="0.25">
      <c r="A27" s="1672">
        <v>1975</v>
      </c>
      <c r="B27" s="583">
        <v>2818081.5384800001</v>
      </c>
      <c r="C27" s="584">
        <v>4.8809148121103487E-3</v>
      </c>
      <c r="D27" s="585">
        <v>2028067.9410000001</v>
      </c>
      <c r="E27" s="584">
        <v>-3.9950659038143089E-3</v>
      </c>
      <c r="F27" s="583">
        <v>790013.59748</v>
      </c>
      <c r="G27" s="584">
        <v>2.8408006382550019E-2</v>
      </c>
      <c r="H27" s="525"/>
      <c r="I27" s="83"/>
      <c r="J27" s="83"/>
    </row>
    <row r="28" spans="1:10" x14ac:dyDescent="0.25">
      <c r="A28" s="1672">
        <v>1976</v>
      </c>
      <c r="B28" s="583">
        <v>3213249.424408</v>
      </c>
      <c r="C28" s="584">
        <v>0.14022585242197894</v>
      </c>
      <c r="D28" s="585">
        <v>2327398.9330000002</v>
      </c>
      <c r="E28" s="584">
        <v>0.14759416385843854</v>
      </c>
      <c r="F28" s="583">
        <v>885850.491408</v>
      </c>
      <c r="G28" s="584">
        <v>0.12131043596426987</v>
      </c>
      <c r="H28" s="525"/>
      <c r="I28" s="83"/>
      <c r="J28" s="83"/>
    </row>
    <row r="29" spans="1:10" x14ac:dyDescent="0.25">
      <c r="A29" s="1672">
        <v>1977</v>
      </c>
      <c r="B29" s="583">
        <v>3413094.7354060002</v>
      </c>
      <c r="C29" s="584">
        <v>6.2194148228881779E-2</v>
      </c>
      <c r="D29" s="585">
        <v>2508471.8930000002</v>
      </c>
      <c r="E29" s="584">
        <v>7.7800568451149993E-2</v>
      </c>
      <c r="F29" s="583">
        <v>904622.84240600013</v>
      </c>
      <c r="G29" s="584">
        <v>2.11913310203878E-2</v>
      </c>
      <c r="H29" s="525"/>
      <c r="I29" s="83"/>
      <c r="J29" s="83"/>
    </row>
    <row r="30" spans="1:10" x14ac:dyDescent="0.25">
      <c r="A30" s="1672">
        <v>1978</v>
      </c>
      <c r="B30" s="583">
        <v>3676967.3153619999</v>
      </c>
      <c r="C30" s="584">
        <v>7.7311824139745453E-2</v>
      </c>
      <c r="D30" s="585">
        <v>2766012.281</v>
      </c>
      <c r="E30" s="584">
        <v>0.10266823747105855</v>
      </c>
      <c r="F30" s="583">
        <v>910955.03436199995</v>
      </c>
      <c r="G30" s="584">
        <v>6.9998143526403406E-3</v>
      </c>
      <c r="H30" s="525"/>
      <c r="I30" s="83"/>
      <c r="J30" s="83"/>
    </row>
    <row r="31" spans="1:10" x14ac:dyDescent="0.25">
      <c r="A31" s="1672">
        <v>1979</v>
      </c>
      <c r="B31" s="583">
        <v>3966191.8517169971</v>
      </c>
      <c r="C31" s="584">
        <v>7.8658446363296775E-2</v>
      </c>
      <c r="D31" s="585">
        <v>2888520.8650000002</v>
      </c>
      <c r="E31" s="584">
        <v>4.4290686936396963E-2</v>
      </c>
      <c r="F31" s="583">
        <v>1077670.9867169971</v>
      </c>
      <c r="G31" s="584">
        <v>0.18301227400511486</v>
      </c>
      <c r="H31" s="525"/>
      <c r="I31" s="83"/>
      <c r="J31" s="83"/>
    </row>
    <row r="32" spans="1:10" x14ac:dyDescent="0.25">
      <c r="A32" s="1672">
        <v>1980</v>
      </c>
      <c r="B32" s="583">
        <v>3928788.9260379998</v>
      </c>
      <c r="C32" s="584">
        <v>-9.4304378298808878E-3</v>
      </c>
      <c r="D32" s="585">
        <v>2793101.2009999999</v>
      </c>
      <c r="E32" s="584">
        <v>-3.3034092000578413E-2</v>
      </c>
      <c r="F32" s="583">
        <v>1135687.7250380001</v>
      </c>
      <c r="G32" s="584">
        <v>5.3835297633598241E-2</v>
      </c>
      <c r="H32" s="525"/>
      <c r="I32" s="83"/>
      <c r="J32" s="83"/>
    </row>
    <row r="33" spans="1:11" x14ac:dyDescent="0.25">
      <c r="A33" s="1672">
        <v>1981</v>
      </c>
      <c r="B33" s="583">
        <v>3928905.5529709859</v>
      </c>
      <c r="C33" s="584">
        <v>2.9685212207033343E-5</v>
      </c>
      <c r="D33" s="585">
        <v>2778565.9449999998</v>
      </c>
      <c r="E33" s="584">
        <v>-5.2039847302332142E-3</v>
      </c>
      <c r="F33" s="583">
        <v>1150339.6079709858</v>
      </c>
      <c r="G33" s="584">
        <v>1.2901330717909639E-2</v>
      </c>
      <c r="H33" s="525"/>
      <c r="I33" s="83"/>
      <c r="J33" s="83"/>
    </row>
    <row r="34" spans="1:11" x14ac:dyDescent="0.25">
      <c r="A34" s="1672">
        <v>1982</v>
      </c>
      <c r="B34" s="583">
        <v>4227732.7159716394</v>
      </c>
      <c r="C34" s="584">
        <v>7.6058627261906153E-2</v>
      </c>
      <c r="D34" s="585">
        <v>3072543.3730000001</v>
      </c>
      <c r="E34" s="584">
        <v>0.10580185384083095</v>
      </c>
      <c r="F34" s="583">
        <v>1155189.342971639</v>
      </c>
      <c r="G34" s="584">
        <v>4.2159158626271639E-3</v>
      </c>
      <c r="H34" s="525"/>
      <c r="I34" s="83"/>
      <c r="J34" s="83"/>
    </row>
    <row r="35" spans="1:11" x14ac:dyDescent="0.25">
      <c r="A35" s="1672">
        <v>1983</v>
      </c>
      <c r="B35" s="583">
        <v>4356316.8644500002</v>
      </c>
      <c r="C35" s="584">
        <v>3.0414446020343783E-2</v>
      </c>
      <c r="D35" s="585">
        <v>3219219.0329999998</v>
      </c>
      <c r="E35" s="584">
        <v>4.7737539293639671E-2</v>
      </c>
      <c r="F35" s="583">
        <v>1137097.8314499999</v>
      </c>
      <c r="G35" s="584">
        <v>-1.5661078966587413E-2</v>
      </c>
      <c r="H35" s="525"/>
      <c r="I35" s="83"/>
      <c r="J35" s="83"/>
    </row>
    <row r="36" spans="1:11" x14ac:dyDescent="0.25">
      <c r="A36" s="1672">
        <v>1984</v>
      </c>
      <c r="B36" s="583">
        <v>4827884.1856800001</v>
      </c>
      <c r="C36" s="584">
        <v>0.10824908653414422</v>
      </c>
      <c r="D36" s="585">
        <v>3499418.673</v>
      </c>
      <c r="E36" s="584">
        <v>8.703963201251369E-2</v>
      </c>
      <c r="F36" s="583">
        <v>1328465.5126800002</v>
      </c>
      <c r="G36" s="584">
        <v>0.16829482559646844</v>
      </c>
      <c r="H36" s="525"/>
      <c r="I36" s="83"/>
      <c r="J36" s="83"/>
    </row>
    <row r="37" spans="1:11" x14ac:dyDescent="0.25">
      <c r="A37" s="1672">
        <v>1985</v>
      </c>
      <c r="B37" s="583">
        <v>4843414.3889000006</v>
      </c>
      <c r="C37" s="584">
        <v>3.2167721143901229E-3</v>
      </c>
      <c r="D37" s="585">
        <v>3522126.3930000002</v>
      </c>
      <c r="E37" s="584">
        <v>6.4889977798893127E-3</v>
      </c>
      <c r="F37" s="583">
        <v>1321287.9959</v>
      </c>
      <c r="G37" s="584">
        <v>-5.4028627100153369E-3</v>
      </c>
      <c r="H37" s="525"/>
      <c r="I37" s="83"/>
      <c r="J37" s="83"/>
    </row>
    <row r="38" spans="1:11" x14ac:dyDescent="0.25">
      <c r="A38" s="1672">
        <v>1986</v>
      </c>
      <c r="B38" s="583">
        <v>5569066.5092799999</v>
      </c>
      <c r="C38" s="584">
        <v>0.1498224314737612</v>
      </c>
      <c r="D38" s="585">
        <v>4063928.4330000002</v>
      </c>
      <c r="E38" s="584">
        <v>0.15382810823506982</v>
      </c>
      <c r="F38" s="583">
        <v>1505138.0762800002</v>
      </c>
      <c r="G38" s="584">
        <v>0.1391445929657221</v>
      </c>
      <c r="H38" s="525"/>
      <c r="I38" s="83"/>
      <c r="J38" s="83"/>
    </row>
    <row r="39" spans="1:11" x14ac:dyDescent="0.25">
      <c r="A39" s="1672">
        <v>1987</v>
      </c>
      <c r="B39" s="583">
        <v>5770585.46196</v>
      </c>
      <c r="C39" s="584">
        <v>3.6185409591391937E-2</v>
      </c>
      <c r="D39" s="585">
        <v>4040204.4330000002</v>
      </c>
      <c r="E39" s="584">
        <v>-5.8377012270580007E-3</v>
      </c>
      <c r="F39" s="583">
        <v>1730381.02896</v>
      </c>
      <c r="G39" s="584">
        <v>0.14964936189555145</v>
      </c>
      <c r="H39" s="525"/>
      <c r="I39" s="83"/>
      <c r="J39" s="83"/>
    </row>
    <row r="40" spans="1:11" x14ac:dyDescent="0.25">
      <c r="A40" s="1672">
        <v>1988</v>
      </c>
      <c r="B40" s="583">
        <v>6101482.5149999997</v>
      </c>
      <c r="C40" s="584">
        <v>5.7342024517493116E-2</v>
      </c>
      <c r="D40" s="585">
        <v>4041878</v>
      </c>
      <c r="E40" s="584">
        <v>4.1422829655110333E-4</v>
      </c>
      <c r="F40" s="583">
        <v>2059604.5149999999</v>
      </c>
      <c r="G40" s="584">
        <v>0.19026068855936948</v>
      </c>
      <c r="H40" s="525"/>
      <c r="I40" s="83"/>
      <c r="J40" s="83"/>
    </row>
    <row r="41" spans="1:11" x14ac:dyDescent="0.25">
      <c r="A41" s="1672">
        <v>1989</v>
      </c>
      <c r="B41" s="583">
        <v>6488422</v>
      </c>
      <c r="C41" s="584">
        <v>6.341827768160048E-2</v>
      </c>
      <c r="D41" s="585">
        <v>4339507</v>
      </c>
      <c r="E41" s="584">
        <v>7.3636314604250797E-2</v>
      </c>
      <c r="F41" s="583">
        <v>2148915</v>
      </c>
      <c r="G41" s="584">
        <v>4.3362929314611699E-2</v>
      </c>
      <c r="H41" s="525"/>
      <c r="I41" s="83"/>
      <c r="J41" s="83"/>
    </row>
    <row r="42" spans="1:11" x14ac:dyDescent="0.25">
      <c r="A42" s="1672">
        <v>1990</v>
      </c>
      <c r="B42" s="583">
        <v>6723531.4664027896</v>
      </c>
      <c r="C42" s="584">
        <v>3.6233980205987018E-2</v>
      </c>
      <c r="D42" s="585">
        <v>4315161</v>
      </c>
      <c r="E42" s="584">
        <v>-5.6103147200822585E-3</v>
      </c>
      <c r="F42" s="583">
        <v>2408370.4664027896</v>
      </c>
      <c r="G42" s="584">
        <v>0.12073789163498304</v>
      </c>
      <c r="H42" s="525"/>
      <c r="I42" s="83"/>
      <c r="J42" s="83"/>
    </row>
    <row r="43" spans="1:11" x14ac:dyDescent="0.25">
      <c r="A43" s="1672">
        <v>1991</v>
      </c>
      <c r="B43" s="583">
        <v>6518459.8021664787</v>
      </c>
      <c r="C43" s="584">
        <v>-3.0500319050962527E-2</v>
      </c>
      <c r="D43" s="585">
        <v>4068508.2896616999</v>
      </c>
      <c r="E43" s="584">
        <v>-5.7159561448182371E-2</v>
      </c>
      <c r="F43" s="583">
        <v>2449951.5125047788</v>
      </c>
      <c r="G43" s="584">
        <v>1.7265220065622151E-2</v>
      </c>
      <c r="H43" s="525"/>
      <c r="I43" s="83"/>
      <c r="J43" s="83"/>
    </row>
    <row r="44" spans="1:11" x14ac:dyDescent="0.25">
      <c r="A44" s="1672">
        <v>1992</v>
      </c>
      <c r="B44" s="583">
        <v>6473669.2645999994</v>
      </c>
      <c r="C44" s="584">
        <v>-6.8704170809789581E-3</v>
      </c>
      <c r="D44" s="585">
        <v>3791945</v>
      </c>
      <c r="E44" s="584">
        <v>-6.7976582563310045E-2</v>
      </c>
      <c r="F44" s="583">
        <v>2681724.2645999999</v>
      </c>
      <c r="G44" s="584">
        <v>9.4602995574496695E-2</v>
      </c>
      <c r="H44" s="525"/>
      <c r="I44" s="83"/>
      <c r="J44" s="83"/>
    </row>
    <row r="45" spans="1:11" x14ac:dyDescent="0.25">
      <c r="A45" s="1672">
        <v>1993</v>
      </c>
      <c r="B45" s="583">
        <v>6070995.3114999998</v>
      </c>
      <c r="C45" s="584">
        <v>-6.2203916112693859E-2</v>
      </c>
      <c r="D45" s="585">
        <v>3570059</v>
      </c>
      <c r="E45" s="584">
        <v>-5.8515089222021942E-2</v>
      </c>
      <c r="F45" s="583">
        <v>2500936.3114999998</v>
      </c>
      <c r="G45" s="584">
        <v>-6.7414817953689199E-2</v>
      </c>
      <c r="H45" s="525"/>
      <c r="I45" s="83"/>
      <c r="J45" s="83"/>
    </row>
    <row r="46" spans="1:11" x14ac:dyDescent="0.25">
      <c r="A46" s="1672">
        <v>1994</v>
      </c>
      <c r="B46" s="1673">
        <v>6364674.2761000004</v>
      </c>
      <c r="C46" s="584">
        <v>4.8375651196582235E-2</v>
      </c>
      <c r="D46" s="585">
        <v>3813279</v>
      </c>
      <c r="E46" s="584">
        <v>6.8127725620220847E-2</v>
      </c>
      <c r="F46" s="583">
        <v>2551395.2760999999</v>
      </c>
      <c r="G46" s="584">
        <v>2.0176029420651668E-2</v>
      </c>
      <c r="H46" s="525"/>
      <c r="I46" s="83"/>
      <c r="J46" s="83"/>
    </row>
    <row r="47" spans="1:11" x14ac:dyDescent="0.25">
      <c r="A47" s="1672">
        <v>1995</v>
      </c>
      <c r="B47" s="583">
        <v>6546759.2285500001</v>
      </c>
      <c r="C47" s="584">
        <v>2.8608993318756524E-2</v>
      </c>
      <c r="D47" s="585">
        <v>3743474</v>
      </c>
      <c r="E47" s="584">
        <v>-1.8305767818195311E-2</v>
      </c>
      <c r="F47" s="583">
        <v>2803285.2285500001</v>
      </c>
      <c r="G47" s="584">
        <v>9.8726353697351443E-2</v>
      </c>
      <c r="H47" s="525"/>
      <c r="I47" s="83"/>
      <c r="J47" s="83"/>
    </row>
    <row r="48" spans="1:11" x14ac:dyDescent="0.25">
      <c r="A48" s="1672">
        <v>1996</v>
      </c>
      <c r="B48" s="583">
        <v>6723140.7948500002</v>
      </c>
      <c r="C48" s="584">
        <v>2.6942717658323602E-2</v>
      </c>
      <c r="D48" s="585">
        <v>3794113</v>
      </c>
      <c r="E48" s="584">
        <v>1.352727439805913E-2</v>
      </c>
      <c r="F48" s="583">
        <v>2929027.7948500002</v>
      </c>
      <c r="G48" s="584">
        <v>4.4855430699444178E-2</v>
      </c>
      <c r="H48" s="525"/>
      <c r="I48" s="83"/>
      <c r="J48" s="83"/>
      <c r="K48" s="324"/>
    </row>
    <row r="49" spans="1:16" x14ac:dyDescent="0.25">
      <c r="A49" s="1672">
        <v>1997</v>
      </c>
      <c r="B49" s="583">
        <v>6761134.5547500001</v>
      </c>
      <c r="C49" s="584">
        <v>7.0000000000000001E-3</v>
      </c>
      <c r="D49" s="585">
        <v>3890798</v>
      </c>
      <c r="E49" s="584">
        <v>2.5482899428667518E-2</v>
      </c>
      <c r="F49" s="583">
        <v>2870336.5547500001</v>
      </c>
      <c r="G49" s="584">
        <v>-2.0037788717196425E-2</v>
      </c>
      <c r="H49" s="525"/>
      <c r="I49" s="83"/>
      <c r="J49" s="83"/>
      <c r="K49" s="327"/>
    </row>
    <row r="50" spans="1:16" x14ac:dyDescent="0.25">
      <c r="A50" s="1672">
        <v>1998</v>
      </c>
      <c r="B50" s="583">
        <v>6595790</v>
      </c>
      <c r="C50" s="584">
        <v>-2.4457024996271417E-2</v>
      </c>
      <c r="D50" s="585">
        <v>4014140</v>
      </c>
      <c r="E50" s="584">
        <v>3.1700951835587458E-2</v>
      </c>
      <c r="F50" s="583">
        <v>2581650</v>
      </c>
      <c r="G50" s="584">
        <v>-0.10057585556378913</v>
      </c>
      <c r="H50" s="525"/>
      <c r="I50" s="83"/>
      <c r="J50" s="83"/>
    </row>
    <row r="51" spans="1:16" x14ac:dyDescent="0.25">
      <c r="A51" s="1672">
        <v>1999</v>
      </c>
      <c r="B51" s="583">
        <v>6741037</v>
      </c>
      <c r="C51" s="584">
        <v>2.2021168048103411E-2</v>
      </c>
      <c r="D51" s="585">
        <v>4255621</v>
      </c>
      <c r="E51" s="584">
        <v>6.015759290906645E-2</v>
      </c>
      <c r="F51" s="583">
        <v>2485416</v>
      </c>
      <c r="G51" s="584">
        <v>-3.7276160594968334E-2</v>
      </c>
      <c r="H51" s="525"/>
      <c r="I51" s="83"/>
      <c r="J51" s="83"/>
    </row>
    <row r="52" spans="1:16" x14ac:dyDescent="0.25">
      <c r="A52" s="1672">
        <v>2000</v>
      </c>
      <c r="B52" s="583">
        <v>6948594.8980053477</v>
      </c>
      <c r="C52" s="584">
        <v>3.0790203051154843E-2</v>
      </c>
      <c r="D52" s="585">
        <v>4446935.7161821891</v>
      </c>
      <c r="E52" s="584">
        <v>4.49557693653145E-2</v>
      </c>
      <c r="F52" s="583">
        <v>2501659.23796297</v>
      </c>
      <c r="G52" s="584">
        <v>6.5354202125398903E-3</v>
      </c>
      <c r="H52" s="525"/>
      <c r="K52" s="324"/>
    </row>
    <row r="53" spans="1:16" x14ac:dyDescent="0.25">
      <c r="A53" s="1672">
        <v>2001</v>
      </c>
      <c r="B53" s="583">
        <v>6303791.0000000224</v>
      </c>
      <c r="C53" s="584">
        <v>-9.2796300182994076E-2</v>
      </c>
      <c r="D53" s="585">
        <v>4224321</v>
      </c>
      <c r="E53" s="584">
        <v>-5.0060250561325771E-2</v>
      </c>
      <c r="F53" s="583">
        <v>2079470.0000000221</v>
      </c>
      <c r="G53" s="584">
        <v>-0.16876368753832541</v>
      </c>
      <c r="H53" s="525"/>
      <c r="K53" s="324"/>
    </row>
    <row r="54" spans="1:16" x14ac:dyDescent="0.25">
      <c r="A54" s="1672">
        <v>2002</v>
      </c>
      <c r="B54" s="583">
        <v>6389057.9417134821</v>
      </c>
      <c r="C54" s="584">
        <v>1.3526295797792073E-2</v>
      </c>
      <c r="D54" s="585">
        <v>4358849.9417134598</v>
      </c>
      <c r="E54" s="584">
        <v>3.1846287655095291E-2</v>
      </c>
      <c r="F54" s="583">
        <v>2030208.0000000219</v>
      </c>
      <c r="G54" s="584">
        <v>-2.3689690161435226E-2</v>
      </c>
      <c r="H54" s="525"/>
      <c r="K54" s="324"/>
    </row>
    <row r="55" spans="1:16" x14ac:dyDescent="0.25">
      <c r="A55" s="1672">
        <v>2003</v>
      </c>
      <c r="B55" s="583">
        <v>6380439.004671121</v>
      </c>
      <c r="C55" s="584">
        <v>-1.3490153197842636E-3</v>
      </c>
      <c r="D55" s="585">
        <v>4531289.0046711285</v>
      </c>
      <c r="E55" s="584">
        <v>3.9560678909236202E-2</v>
      </c>
      <c r="F55" s="583">
        <v>1849149.9999999925</v>
      </c>
      <c r="G55" s="584">
        <v>-8.9181995145338533E-2</v>
      </c>
      <c r="H55" s="525"/>
      <c r="K55" s="324"/>
    </row>
    <row r="56" spans="1:16" x14ac:dyDescent="0.25">
      <c r="A56" s="1672">
        <v>2004</v>
      </c>
      <c r="B56" s="583">
        <v>6912094.4186077164</v>
      </c>
      <c r="C56" s="584">
        <v>8.332583597262988E-2</v>
      </c>
      <c r="D56" s="585">
        <v>4892960.4186077463</v>
      </c>
      <c r="E56" s="584">
        <v>7.9816452573160834E-2</v>
      </c>
      <c r="F56" s="583">
        <v>2019133.99999997</v>
      </c>
      <c r="G56" s="584">
        <v>9.1925479274249211E-2</v>
      </c>
      <c r="H56" s="525"/>
      <c r="K56" s="324"/>
    </row>
    <row r="57" spans="1:16" x14ac:dyDescent="0.25">
      <c r="A57" s="1672">
        <v>2005</v>
      </c>
      <c r="B57" s="583">
        <v>7416574.0328138731</v>
      </c>
      <c r="C57" s="584">
        <v>7.2985058312871331E-2</v>
      </c>
      <c r="D57" s="1674">
        <v>5313281.0328139383</v>
      </c>
      <c r="E57" s="1675">
        <v>8.5903129853192442E-2</v>
      </c>
      <c r="F57" s="1673">
        <v>2103292.9999999353</v>
      </c>
      <c r="G57" s="1675">
        <v>4.1680740356987975E-2</v>
      </c>
      <c r="H57" s="525"/>
      <c r="K57" s="324"/>
    </row>
    <row r="58" spans="1:16" x14ac:dyDescent="0.25">
      <c r="A58" s="1672">
        <v>2006</v>
      </c>
      <c r="B58" s="583">
        <v>7528106.1266472824</v>
      </c>
      <c r="C58" s="584">
        <v>1.5038222950374047E-2</v>
      </c>
      <c r="D58" s="1674">
        <v>5550125.1266472824</v>
      </c>
      <c r="E58" s="1675">
        <v>4.4575864210952609E-2</v>
      </c>
      <c r="F58" s="1673">
        <v>1977981</v>
      </c>
      <c r="G58" s="1675">
        <v>-5.9578955475979356E-2</v>
      </c>
      <c r="H58" s="525"/>
      <c r="K58" s="324"/>
    </row>
    <row r="59" spans="1:16" x14ac:dyDescent="0.25">
      <c r="A59" s="1672">
        <v>2007</v>
      </c>
      <c r="B59" s="1673">
        <v>7496820.2446779348</v>
      </c>
      <c r="C59" s="584">
        <v>-4.1558768491061215E-3</v>
      </c>
      <c r="D59" s="1674">
        <v>5582530.244677932</v>
      </c>
      <c r="E59" s="584">
        <v>5.8386283716498344E-3</v>
      </c>
      <c r="F59" s="1673">
        <v>1914290.0000000028</v>
      </c>
      <c r="G59" s="584">
        <v>-3.2200005965677736E-2</v>
      </c>
      <c r="H59" s="525"/>
      <c r="K59" s="324"/>
    </row>
    <row r="60" spans="1:16" s="196" customFormat="1" x14ac:dyDescent="0.25">
      <c r="A60" s="1672">
        <v>2008</v>
      </c>
      <c r="B60" s="1673">
        <v>6713436</v>
      </c>
      <c r="C60" s="584">
        <v>-0.10449553532166744</v>
      </c>
      <c r="D60" s="1674">
        <v>4901893</v>
      </c>
      <c r="E60" s="584">
        <v>-0.12192271512130415</v>
      </c>
      <c r="F60" s="1673">
        <v>1811543</v>
      </c>
      <c r="G60" s="584">
        <v>-5.3673685805182392E-2</v>
      </c>
      <c r="H60" s="525"/>
      <c r="K60" s="324"/>
      <c r="L60" s="342"/>
      <c r="M60" s="337"/>
      <c r="N60" s="345"/>
      <c r="O60" s="332"/>
      <c r="P60" s="335"/>
    </row>
    <row r="61" spans="1:16" s="196" customFormat="1" x14ac:dyDescent="0.25">
      <c r="A61" s="1676">
        <v>2009</v>
      </c>
      <c r="B61" s="1677">
        <v>6420447.9465114223</v>
      </c>
      <c r="C61" s="586">
        <v>-4.3642041644334988E-2</v>
      </c>
      <c r="D61" s="1678">
        <v>4672000.9465114223</v>
      </c>
      <c r="E61" s="586">
        <v>-4.6898627425889898E-2</v>
      </c>
      <c r="F61" s="1677">
        <v>1748447</v>
      </c>
      <c r="G61" s="586">
        <v>-3.4829976434453944E-2</v>
      </c>
      <c r="H61" s="525"/>
      <c r="K61" s="324"/>
      <c r="L61" s="342"/>
      <c r="M61" s="337"/>
      <c r="N61" s="345"/>
      <c r="O61" s="332"/>
      <c r="P61" s="335"/>
    </row>
    <row r="62" spans="1:16" s="196" customFormat="1" x14ac:dyDescent="0.25">
      <c r="A62" s="1676" t="s">
        <v>732</v>
      </c>
      <c r="B62" s="1677">
        <v>6916894.2129773069</v>
      </c>
      <c r="C62" s="586">
        <v>7.6999999999999999E-2</v>
      </c>
      <c r="D62" s="1678">
        <v>4957352.2129773377</v>
      </c>
      <c r="E62" s="586">
        <v>6.0999999999999999E-2</v>
      </c>
      <c r="F62" s="1677">
        <v>1959541.999999969</v>
      </c>
      <c r="G62" s="586">
        <v>0.120732856071685</v>
      </c>
      <c r="H62" s="525"/>
      <c r="I62" s="223"/>
      <c r="J62" s="223"/>
      <c r="K62" s="324"/>
      <c r="L62" s="342"/>
      <c r="M62" s="337"/>
      <c r="N62" s="345"/>
      <c r="O62" s="332"/>
      <c r="P62" s="335"/>
    </row>
    <row r="63" spans="1:16" s="196" customFormat="1" ht="13" x14ac:dyDescent="0.3">
      <c r="A63" s="1676">
        <v>2011</v>
      </c>
      <c r="B63" s="1677">
        <v>7174397.4391774526</v>
      </c>
      <c r="C63" s="586">
        <v>3.6999999999999998E-2</v>
      </c>
      <c r="D63" s="1678">
        <v>5127291.4391772579</v>
      </c>
      <c r="E63" s="586">
        <v>3.4000000000000002E-2</v>
      </c>
      <c r="F63" s="1677">
        <v>2047106.0000001949</v>
      </c>
      <c r="G63" s="586">
        <v>4.4999999999999998E-2</v>
      </c>
      <c r="H63" s="525"/>
      <c r="I63" s="323"/>
      <c r="J63" s="323"/>
      <c r="K63" s="328"/>
      <c r="L63" s="346"/>
      <c r="M63" s="337"/>
      <c r="N63" s="345"/>
      <c r="O63" s="332"/>
      <c r="P63" s="335"/>
    </row>
    <row r="64" spans="1:16" s="196" customFormat="1" ht="13" x14ac:dyDescent="0.3">
      <c r="A64" s="1676">
        <v>2012</v>
      </c>
      <c r="B64" s="1677">
        <v>7867142.6793342354</v>
      </c>
      <c r="C64" s="586">
        <v>9.6557968251645532E-2</v>
      </c>
      <c r="D64" s="1678">
        <v>5403024.679335231</v>
      </c>
      <c r="E64" s="586">
        <v>5.3777563344871604E-2</v>
      </c>
      <c r="F64" s="1677">
        <v>2464117.9999990044</v>
      </c>
      <c r="G64" s="586">
        <v>0.20370806396872942</v>
      </c>
      <c r="H64" s="525"/>
      <c r="I64" s="207"/>
      <c r="J64" s="207"/>
      <c r="K64" s="326"/>
      <c r="L64" s="342"/>
      <c r="M64" s="337"/>
      <c r="N64" s="345"/>
      <c r="O64" s="332"/>
      <c r="P64" s="336"/>
    </row>
    <row r="65" spans="1:16" s="196" customFormat="1" ht="13" x14ac:dyDescent="0.3">
      <c r="A65" s="1676">
        <v>2013</v>
      </c>
      <c r="B65" s="1677">
        <v>8003473.5489947228</v>
      </c>
      <c r="C65" s="586">
        <v>1.7329146707686816E-2</v>
      </c>
      <c r="D65" s="1678">
        <v>5405299.5489943447</v>
      </c>
      <c r="E65" s="586">
        <v>4.2103632578505135E-4</v>
      </c>
      <c r="F65" s="1677">
        <v>2598174.0000003781</v>
      </c>
      <c r="G65" s="586">
        <v>5.440323880651321E-2</v>
      </c>
      <c r="H65" s="525"/>
      <c r="I65" s="207"/>
      <c r="J65" s="207"/>
      <c r="K65" s="326"/>
      <c r="L65" s="342"/>
      <c r="M65" s="337"/>
      <c r="N65" s="345"/>
      <c r="O65" s="332"/>
      <c r="P65" s="336"/>
    </row>
    <row r="66" spans="1:16" s="196" customFormat="1" ht="13" x14ac:dyDescent="0.3">
      <c r="A66" s="1679">
        <v>2014</v>
      </c>
      <c r="B66" s="1680">
        <v>8183671.3303616326</v>
      </c>
      <c r="C66" s="587">
        <v>2.2514946824500282E-2</v>
      </c>
      <c r="D66" s="1681">
        <v>5473388.3303610059</v>
      </c>
      <c r="E66" s="587">
        <v>1.2596671238937818E-2</v>
      </c>
      <c r="F66" s="1680">
        <v>2710283.0000006268</v>
      </c>
      <c r="G66" s="587">
        <v>4.3149150133991121E-2</v>
      </c>
      <c r="H66" s="525"/>
      <c r="I66" s="207"/>
      <c r="J66" s="207"/>
      <c r="K66" s="326"/>
      <c r="L66" s="342"/>
      <c r="M66" s="337"/>
      <c r="N66" s="345"/>
      <c r="O66" s="332"/>
      <c r="P66" s="336"/>
    </row>
    <row r="67" spans="1:16" x14ac:dyDescent="0.25">
      <c r="A67" s="588"/>
      <c r="B67" s="589"/>
      <c r="C67" s="590"/>
      <c r="D67" s="589"/>
      <c r="E67" s="589"/>
      <c r="F67" s="589"/>
      <c r="G67" s="479"/>
      <c r="H67" s="525"/>
    </row>
    <row r="68" spans="1:16" x14ac:dyDescent="0.25">
      <c r="A68" s="525" t="s">
        <v>724</v>
      </c>
      <c r="B68" s="589"/>
      <c r="C68" s="589"/>
      <c r="D68" s="591"/>
      <c r="E68" s="589"/>
      <c r="F68" s="589"/>
      <c r="G68" s="479"/>
      <c r="H68" s="525"/>
    </row>
    <row r="69" spans="1:16" x14ac:dyDescent="0.25">
      <c r="A69" s="589"/>
      <c r="B69" s="589"/>
      <c r="C69" s="206"/>
      <c r="D69" s="589"/>
      <c r="E69" s="206"/>
      <c r="F69" s="589"/>
      <c r="G69" s="206"/>
      <c r="H69" s="525"/>
    </row>
    <row r="70" spans="1:16" x14ac:dyDescent="0.25">
      <c r="A70" s="592"/>
      <c r="B70" s="593" t="s">
        <v>369</v>
      </c>
      <c r="C70" s="206"/>
      <c r="D70" s="589"/>
      <c r="E70" s="589"/>
      <c r="F70" s="589"/>
      <c r="G70" s="479"/>
      <c r="H70" s="525"/>
    </row>
    <row r="71" spans="1:16" x14ac:dyDescent="0.25">
      <c r="A71" s="589"/>
      <c r="B71" s="594"/>
      <c r="C71" s="589"/>
      <c r="D71" s="589"/>
      <c r="E71" s="589"/>
      <c r="F71" s="589"/>
      <c r="G71" s="479"/>
      <c r="H71" s="525"/>
    </row>
    <row r="72" spans="1:16" x14ac:dyDescent="0.25">
      <c r="A72" s="589"/>
      <c r="B72" s="589"/>
      <c r="C72" s="589"/>
      <c r="D72" s="589"/>
      <c r="E72" s="589"/>
      <c r="F72" s="589"/>
      <c r="G72" s="479"/>
      <c r="H72" s="525"/>
    </row>
    <row r="73" spans="1:16" x14ac:dyDescent="0.25">
      <c r="A73" s="589"/>
      <c r="B73" s="589"/>
      <c r="C73" s="595"/>
      <c r="D73" s="589"/>
      <c r="E73" s="589"/>
      <c r="F73" s="589"/>
      <c r="G73" s="479"/>
      <c r="H73" s="525"/>
    </row>
    <row r="74" spans="1:16" x14ac:dyDescent="0.25">
      <c r="A74" s="589"/>
      <c r="B74" s="589"/>
      <c r="C74" s="589"/>
      <c r="D74" s="589"/>
      <c r="E74" s="589"/>
      <c r="F74" s="589"/>
      <c r="G74" s="479"/>
      <c r="H74" s="525"/>
    </row>
    <row r="75" spans="1:16" x14ac:dyDescent="0.25">
      <c r="A75" s="589"/>
      <c r="B75" s="589"/>
      <c r="C75" s="589"/>
      <c r="D75" s="589"/>
      <c r="E75" s="589"/>
      <c r="F75" s="589"/>
      <c r="G75" s="479"/>
      <c r="H75" s="525"/>
    </row>
    <row r="76" spans="1:16" x14ac:dyDescent="0.25">
      <c r="A76" s="589"/>
      <c r="B76" s="589"/>
      <c r="C76" s="589"/>
      <c r="D76" s="589"/>
      <c r="E76" s="589"/>
      <c r="F76" s="479"/>
      <c r="G76" s="479"/>
      <c r="H76" s="525"/>
    </row>
  </sheetData>
  <sheetProtection formatCells="0" formatColumns="0" formatRows="0" insertColumns="0" insertRows="0" insertHyperlinks="0" deleteColumns="0" deleteRows="0" sort="0" autoFilter="0" pivotTables="0"/>
  <mergeCells count="5">
    <mergeCell ref="B4:C4"/>
    <mergeCell ref="D4:E4"/>
    <mergeCell ref="F4:G4"/>
    <mergeCell ref="A1:G1"/>
    <mergeCell ref="A2:G2"/>
  </mergeCells>
  <phoneticPr fontId="43" type="noConversion"/>
  <printOptions horizontalCentered="1"/>
  <pageMargins left="0.25" right="0.25" top="0.25" bottom="0.5" header="0.3" footer="0.3"/>
  <pageSetup scale="86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X18"/>
  <sheetViews>
    <sheetView showGridLines="0" zoomScaleNormal="100" workbookViewId="0">
      <selection activeCell="A3" sqref="A3:J18"/>
    </sheetView>
  </sheetViews>
  <sheetFormatPr defaultColWidth="9.1796875" defaultRowHeight="12" x14ac:dyDescent="0.3"/>
  <cols>
    <col min="1" max="1" width="11.81640625" style="1419" customWidth="1"/>
    <col min="2" max="10" width="8.7265625" style="1419" customWidth="1"/>
    <col min="11" max="11" width="9.1796875" style="1419"/>
    <col min="12" max="12" width="6.54296875" style="1417" customWidth="1"/>
    <col min="13" max="13" width="6.54296875" style="1418" customWidth="1"/>
    <col min="14" max="14" width="6.54296875" style="1417" customWidth="1"/>
    <col min="15" max="15" width="6.54296875" style="1418" customWidth="1"/>
    <col min="16" max="16" width="6.54296875" style="1417" customWidth="1"/>
    <col min="17" max="17" width="6.54296875" style="1418" customWidth="1"/>
    <col min="18" max="18" width="6.54296875" style="1417" customWidth="1"/>
    <col min="19" max="19" width="6.54296875" style="1418" customWidth="1"/>
    <col min="20" max="20" width="6.54296875" style="1417" customWidth="1"/>
    <col min="21" max="21" width="6.54296875" style="1418" customWidth="1"/>
    <col min="22" max="22" width="6.54296875" style="1417" customWidth="1"/>
    <col min="23" max="23" width="6.54296875" style="1418" customWidth="1"/>
    <col min="24" max="24" width="9.1796875" style="1418" customWidth="1"/>
    <col min="25" max="16384" width="9.1796875" style="1419"/>
  </cols>
  <sheetData>
    <row r="1" spans="1:24" s="1418" customFormat="1" ht="15.5" x14ac:dyDescent="0.35">
      <c r="A1" s="1792" t="str">
        <f>CONCATENATE('List of Tables'!A118,":  ",'List of Tables'!C118)</f>
        <v>TABLE 97:  O‘ahu Hotel Occupancy Rate: 2014 vs. 2013</v>
      </c>
      <c r="B1" s="1792"/>
      <c r="C1" s="1792"/>
      <c r="D1" s="1792"/>
      <c r="E1" s="1792"/>
      <c r="F1" s="1792"/>
      <c r="G1" s="1792"/>
      <c r="H1" s="1792"/>
      <c r="I1" s="1792"/>
      <c r="J1" s="1792"/>
      <c r="K1" s="1419"/>
      <c r="L1" s="1417"/>
      <c r="N1" s="1417"/>
      <c r="P1" s="1417"/>
      <c r="R1" s="1417"/>
      <c r="T1" s="1417"/>
      <c r="V1" s="1417"/>
    </row>
    <row r="2" spans="1:24" s="1424" customFormat="1" x14ac:dyDescent="0.3">
      <c r="A2" s="1420"/>
      <c r="B2" s="1420"/>
      <c r="C2" s="1420"/>
      <c r="D2" s="1420"/>
      <c r="E2" s="1420"/>
      <c r="F2" s="1420"/>
      <c r="G2" s="1420"/>
      <c r="H2" s="1420"/>
      <c r="I2" s="1420"/>
      <c r="J2" s="1420"/>
      <c r="K2" s="1421"/>
      <c r="L2" s="1422"/>
      <c r="M2" s="1423"/>
      <c r="N2" s="1422"/>
      <c r="O2" s="1423"/>
      <c r="P2" s="1422"/>
      <c r="Q2" s="1423"/>
      <c r="R2" s="1422"/>
      <c r="S2" s="1423"/>
      <c r="T2" s="1422"/>
      <c r="U2" s="1423"/>
      <c r="V2" s="1422"/>
      <c r="W2" s="1423"/>
      <c r="X2" s="1423"/>
    </row>
    <row r="3" spans="1:24" s="1418" customFormat="1" x14ac:dyDescent="0.3">
      <c r="A3" s="1364"/>
      <c r="B3" s="1762" t="s">
        <v>644</v>
      </c>
      <c r="C3" s="1763"/>
      <c r="D3" s="1790"/>
      <c r="E3" s="1762" t="s">
        <v>125</v>
      </c>
      <c r="F3" s="1763"/>
      <c r="G3" s="1790"/>
      <c r="H3" s="1762" t="s">
        <v>126</v>
      </c>
      <c r="I3" s="1763"/>
      <c r="J3" s="1790"/>
      <c r="K3" s="1419"/>
      <c r="L3" s="1417"/>
      <c r="N3" s="1417"/>
      <c r="P3" s="1417"/>
      <c r="R3" s="1417"/>
      <c r="T3" s="1417"/>
      <c r="V3" s="1417"/>
    </row>
    <row r="4" spans="1:24" s="1418" customFormat="1" ht="23.5" x14ac:dyDescent="0.3">
      <c r="A4" s="1425"/>
      <c r="B4" s="1426">
        <v>2014</v>
      </c>
      <c r="C4" s="1427">
        <v>2013</v>
      </c>
      <c r="D4" s="1428" t="s">
        <v>697</v>
      </c>
      <c r="E4" s="1427">
        <v>2014</v>
      </c>
      <c r="F4" s="1427">
        <v>2013</v>
      </c>
      <c r="G4" s="1429" t="s">
        <v>186</v>
      </c>
      <c r="H4" s="1426">
        <v>2014</v>
      </c>
      <c r="I4" s="1427">
        <v>2013</v>
      </c>
      <c r="J4" s="1428" t="s">
        <v>186</v>
      </c>
      <c r="K4" s="1416"/>
      <c r="L4" s="1436"/>
      <c r="N4" s="1417"/>
      <c r="P4" s="1417"/>
      <c r="R4" s="1417"/>
      <c r="T4" s="1417"/>
      <c r="V4" s="1417"/>
    </row>
    <row r="5" spans="1:24" s="1418" customFormat="1" x14ac:dyDescent="0.3">
      <c r="A5" s="1430" t="s">
        <v>357</v>
      </c>
      <c r="B5" s="1552">
        <v>0.84299999999999997</v>
      </c>
      <c r="C5" s="1553">
        <v>0.86099999999999999</v>
      </c>
      <c r="D5" s="1554">
        <v>-1.8000000000000016E-2</v>
      </c>
      <c r="E5" s="1431">
        <v>228.24</v>
      </c>
      <c r="F5" s="1431">
        <v>210.16</v>
      </c>
      <c r="G5" s="1554">
        <v>8.6029691663494542E-2</v>
      </c>
      <c r="H5" s="1432">
        <v>192.41</v>
      </c>
      <c r="I5" s="1431">
        <v>180.95000000000002</v>
      </c>
      <c r="J5" s="1554">
        <v>6.3332412268582355E-2</v>
      </c>
      <c r="K5" s="1419"/>
      <c r="L5" s="1417"/>
      <c r="M5" s="1433"/>
      <c r="N5" s="1417"/>
      <c r="O5" s="1433"/>
      <c r="P5" s="1417"/>
      <c r="Q5" s="1434"/>
      <c r="R5" s="1417"/>
      <c r="S5" s="1434"/>
      <c r="T5" s="1417"/>
      <c r="U5" s="1434"/>
      <c r="V5" s="1417"/>
      <c r="W5" s="1434"/>
    </row>
    <row r="6" spans="1:24" s="1418" customFormat="1" x14ac:dyDescent="0.3">
      <c r="A6" s="1430" t="s">
        <v>358</v>
      </c>
      <c r="B6" s="1552">
        <v>0.89600000000000002</v>
      </c>
      <c r="C6" s="1553">
        <v>0.89800000000000002</v>
      </c>
      <c r="D6" s="1554">
        <v>-2.0000000000000018E-3</v>
      </c>
      <c r="E6" s="1431">
        <v>222.22</v>
      </c>
      <c r="F6" s="1431">
        <v>210.11</v>
      </c>
      <c r="G6" s="1554">
        <v>5.7636476131550068E-2</v>
      </c>
      <c r="H6" s="1432">
        <v>199.11</v>
      </c>
      <c r="I6" s="1431">
        <v>188.68</v>
      </c>
      <c r="J6" s="1554">
        <v>5.5278778884884493E-2</v>
      </c>
      <c r="K6" s="1419"/>
      <c r="L6" s="1417"/>
      <c r="M6" s="1433"/>
      <c r="N6" s="1417"/>
      <c r="O6" s="1433"/>
      <c r="P6" s="1417"/>
      <c r="Q6" s="1434"/>
      <c r="R6" s="1417"/>
      <c r="S6" s="1434"/>
      <c r="T6" s="1417"/>
      <c r="U6" s="1434"/>
      <c r="V6" s="1417"/>
      <c r="W6" s="1434"/>
    </row>
    <row r="7" spans="1:24" s="1418" customFormat="1" x14ac:dyDescent="0.3">
      <c r="A7" s="1430" t="s">
        <v>359</v>
      </c>
      <c r="B7" s="1552">
        <v>0.83399999999999996</v>
      </c>
      <c r="C7" s="1553">
        <v>0.83299999999999996</v>
      </c>
      <c r="D7" s="1554">
        <v>1.0000000000000009E-3</v>
      </c>
      <c r="E7" s="1431">
        <v>211.98000000000002</v>
      </c>
      <c r="F7" s="1431">
        <v>205.84</v>
      </c>
      <c r="G7" s="1554">
        <v>2.9828993392926616E-2</v>
      </c>
      <c r="H7" s="1432">
        <v>176.79</v>
      </c>
      <c r="I7" s="1431">
        <v>171.46</v>
      </c>
      <c r="J7" s="1554">
        <v>3.1085967572611593E-2</v>
      </c>
      <c r="K7" s="1419"/>
      <c r="L7" s="1417"/>
      <c r="M7" s="1433"/>
      <c r="N7" s="1417"/>
      <c r="O7" s="1433"/>
      <c r="P7" s="1417"/>
      <c r="Q7" s="1434"/>
      <c r="R7" s="1417"/>
      <c r="S7" s="1434"/>
      <c r="T7" s="1417"/>
      <c r="U7" s="1434"/>
      <c r="V7" s="1417"/>
      <c r="W7" s="1434"/>
    </row>
    <row r="8" spans="1:24" s="1418" customFormat="1" x14ac:dyDescent="0.3">
      <c r="A8" s="1430" t="s">
        <v>360</v>
      </c>
      <c r="B8" s="1552">
        <v>0.77800000000000002</v>
      </c>
      <c r="C8" s="1553">
        <v>0.81</v>
      </c>
      <c r="D8" s="1554">
        <v>-3.2000000000000028E-2</v>
      </c>
      <c r="E8" s="1431">
        <v>207.76</v>
      </c>
      <c r="F8" s="1431">
        <v>198.52</v>
      </c>
      <c r="G8" s="1554">
        <v>4.6544428772919505E-2</v>
      </c>
      <c r="H8" s="1432">
        <v>161.64000000000001</v>
      </c>
      <c r="I8" s="1431">
        <v>160.80000000000001</v>
      </c>
      <c r="J8" s="1554">
        <v>5.2238805970149464E-3</v>
      </c>
      <c r="K8" s="1419"/>
      <c r="L8" s="1417"/>
      <c r="M8" s="1433"/>
      <c r="N8" s="1417"/>
      <c r="O8" s="1433"/>
      <c r="P8" s="1417"/>
      <c r="Q8" s="1434"/>
      <c r="R8" s="1417"/>
      <c r="S8" s="1434"/>
      <c r="T8" s="1417"/>
      <c r="U8" s="1434"/>
      <c r="V8" s="1417"/>
      <c r="W8" s="1434"/>
    </row>
    <row r="9" spans="1:24" s="1418" customFormat="1" x14ac:dyDescent="0.3">
      <c r="A9" s="1430" t="s">
        <v>361</v>
      </c>
      <c r="B9" s="1552">
        <v>0.80500000000000005</v>
      </c>
      <c r="C9" s="1553">
        <v>0.80600000000000005</v>
      </c>
      <c r="D9" s="1554">
        <v>-1.0000000000000009E-3</v>
      </c>
      <c r="E9" s="1431">
        <v>202.92000000000002</v>
      </c>
      <c r="F9" s="1431">
        <v>196.77</v>
      </c>
      <c r="G9" s="1554">
        <v>3.1254764445799693E-2</v>
      </c>
      <c r="H9" s="1432">
        <v>163.35</v>
      </c>
      <c r="I9" s="1431">
        <v>158.6</v>
      </c>
      <c r="J9" s="1554">
        <v>2.994955863808323E-2</v>
      </c>
      <c r="K9" s="1419"/>
      <c r="L9" s="1417"/>
      <c r="M9" s="1433"/>
      <c r="N9" s="1417"/>
      <c r="O9" s="1433"/>
      <c r="P9" s="1417"/>
      <c r="Q9" s="1434"/>
      <c r="R9" s="1417"/>
      <c r="S9" s="1434"/>
      <c r="T9" s="1417"/>
      <c r="U9" s="1434"/>
      <c r="V9" s="1417"/>
      <c r="W9" s="1434"/>
    </row>
    <row r="10" spans="1:24" s="1418" customFormat="1" x14ac:dyDescent="0.3">
      <c r="A10" s="1430" t="s">
        <v>362</v>
      </c>
      <c r="B10" s="1552">
        <v>0.86499999999999999</v>
      </c>
      <c r="C10" s="1553">
        <v>0.84399999999999997</v>
      </c>
      <c r="D10" s="1554">
        <v>2.1000000000000019E-2</v>
      </c>
      <c r="E10" s="1431">
        <v>216.35</v>
      </c>
      <c r="F10" s="1431">
        <v>209.54</v>
      </c>
      <c r="G10" s="1554">
        <v>3.2499761382075033E-2</v>
      </c>
      <c r="H10" s="1432">
        <v>187.14000000000001</v>
      </c>
      <c r="I10" s="1431">
        <v>176.85</v>
      </c>
      <c r="J10" s="1554">
        <v>5.8184902459711738E-2</v>
      </c>
      <c r="K10" s="1419"/>
      <c r="L10" s="1417"/>
      <c r="M10" s="1433"/>
      <c r="N10" s="1417"/>
      <c r="O10" s="1433"/>
      <c r="P10" s="1417"/>
      <c r="Q10" s="1434"/>
      <c r="R10" s="1417"/>
      <c r="S10" s="1434"/>
      <c r="T10" s="1417"/>
      <c r="U10" s="1434"/>
      <c r="V10" s="1417"/>
      <c r="W10" s="1434"/>
    </row>
    <row r="11" spans="1:24" s="1418" customFormat="1" x14ac:dyDescent="0.3">
      <c r="A11" s="1430" t="s">
        <v>363</v>
      </c>
      <c r="B11" s="1552">
        <v>0.90900000000000003</v>
      </c>
      <c r="C11" s="1553">
        <v>0.875</v>
      </c>
      <c r="D11" s="1554">
        <v>3.400000000000003E-2</v>
      </c>
      <c r="E11" s="1431">
        <v>236.53</v>
      </c>
      <c r="F11" s="1431">
        <v>221.8</v>
      </c>
      <c r="G11" s="1554">
        <v>6.6411181244364237E-2</v>
      </c>
      <c r="H11" s="1432">
        <v>215.01</v>
      </c>
      <c r="I11" s="1431">
        <v>194.08</v>
      </c>
      <c r="J11" s="1554">
        <v>0.10784212695795536</v>
      </c>
      <c r="K11" s="1419"/>
      <c r="L11" s="1417"/>
      <c r="M11" s="1433"/>
      <c r="N11" s="1417"/>
      <c r="O11" s="1433"/>
      <c r="P11" s="1417"/>
      <c r="Q11" s="1434"/>
      <c r="R11" s="1417"/>
      <c r="S11" s="1434"/>
      <c r="T11" s="1417"/>
      <c r="U11" s="1434"/>
      <c r="V11" s="1417"/>
      <c r="W11" s="1434"/>
    </row>
    <row r="12" spans="1:24" s="1418" customFormat="1" x14ac:dyDescent="0.3">
      <c r="A12" s="1430" t="s">
        <v>364</v>
      </c>
      <c r="B12" s="1552">
        <v>0.88300000000000001</v>
      </c>
      <c r="C12" s="1553">
        <v>0.89400000000000002</v>
      </c>
      <c r="D12" s="1554">
        <v>-1.100000000000001E-2</v>
      </c>
      <c r="E12" s="1431">
        <v>236.51</v>
      </c>
      <c r="F12" s="1431">
        <v>224.21</v>
      </c>
      <c r="G12" s="1554">
        <v>5.4859283707238672E-2</v>
      </c>
      <c r="H12" s="1432">
        <v>208.84</v>
      </c>
      <c r="I12" s="1431">
        <v>200.44</v>
      </c>
      <c r="J12" s="1554">
        <v>4.1907802833765745E-2</v>
      </c>
      <c r="K12" s="1419"/>
      <c r="L12" s="1417"/>
      <c r="M12" s="1433"/>
      <c r="N12" s="1417"/>
      <c r="O12" s="1433"/>
      <c r="P12" s="1417"/>
      <c r="Q12" s="1434"/>
      <c r="R12" s="1417"/>
      <c r="S12" s="1434"/>
      <c r="T12" s="1417"/>
      <c r="U12" s="1434"/>
      <c r="V12" s="1417"/>
      <c r="W12" s="1434"/>
    </row>
    <row r="13" spans="1:24" s="1418" customFormat="1" x14ac:dyDescent="0.3">
      <c r="A13" s="1430" t="s">
        <v>365</v>
      </c>
      <c r="B13" s="1552">
        <v>0.86099999999999999</v>
      </c>
      <c r="C13" s="1553">
        <v>0.84099999999999997</v>
      </c>
      <c r="D13" s="1554">
        <v>2.0000000000000018E-2</v>
      </c>
      <c r="E13" s="1431">
        <v>214.25</v>
      </c>
      <c r="F13" s="1431">
        <v>203.69</v>
      </c>
      <c r="G13" s="1554">
        <v>5.1843487652805748E-2</v>
      </c>
      <c r="H13" s="1432">
        <v>184.47</v>
      </c>
      <c r="I13" s="1431">
        <v>171.3</v>
      </c>
      <c r="J13" s="1554">
        <v>7.6882661996497292E-2</v>
      </c>
      <c r="K13" s="1419"/>
      <c r="L13" s="1417"/>
      <c r="M13" s="1433"/>
      <c r="N13" s="1417"/>
      <c r="O13" s="1433"/>
      <c r="P13" s="1417"/>
      <c r="Q13" s="1434"/>
      <c r="R13" s="1417"/>
      <c r="S13" s="1434"/>
      <c r="T13" s="1417"/>
      <c r="U13" s="1434"/>
      <c r="V13" s="1417"/>
      <c r="W13" s="1434"/>
    </row>
    <row r="14" spans="1:24" s="1418" customFormat="1" x14ac:dyDescent="0.3">
      <c r="A14" s="1430" t="s">
        <v>366</v>
      </c>
      <c r="B14" s="1552">
        <v>0.84599999999999997</v>
      </c>
      <c r="C14" s="1553">
        <v>0.80700000000000005</v>
      </c>
      <c r="D14" s="1554">
        <v>3.8999999999999924E-2</v>
      </c>
      <c r="E14" s="1431">
        <v>215.5</v>
      </c>
      <c r="F14" s="1431">
        <v>201.70000000000002</v>
      </c>
      <c r="G14" s="1554">
        <v>6.8418443232523454E-2</v>
      </c>
      <c r="H14" s="1432">
        <v>182.31</v>
      </c>
      <c r="I14" s="1431">
        <v>162.77000000000001</v>
      </c>
      <c r="J14" s="1554">
        <v>0.12004669165079554</v>
      </c>
      <c r="K14" s="1419"/>
      <c r="L14" s="1417"/>
      <c r="M14" s="1433"/>
      <c r="N14" s="1417"/>
      <c r="O14" s="1433"/>
      <c r="P14" s="1417"/>
      <c r="Q14" s="1434"/>
      <c r="R14" s="1417"/>
      <c r="S14" s="1434"/>
      <c r="T14" s="1417"/>
      <c r="U14" s="1434"/>
      <c r="V14" s="1417"/>
      <c r="W14" s="1434"/>
    </row>
    <row r="15" spans="1:24" s="1418" customFormat="1" x14ac:dyDescent="0.3">
      <c r="A15" s="1430" t="s">
        <v>367</v>
      </c>
      <c r="B15" s="1552">
        <v>0.80100000000000005</v>
      </c>
      <c r="C15" s="1553">
        <v>0.79100000000000004</v>
      </c>
      <c r="D15" s="1554">
        <v>1.0000000000000009E-2</v>
      </c>
      <c r="E15" s="1431">
        <v>212.13</v>
      </c>
      <c r="F15" s="1431">
        <v>197.89000000000001</v>
      </c>
      <c r="G15" s="1554">
        <v>7.1959169235433718E-2</v>
      </c>
      <c r="H15" s="1432">
        <v>169.92000000000002</v>
      </c>
      <c r="I15" s="1431">
        <v>156.53</v>
      </c>
      <c r="J15" s="1554">
        <v>8.5542707468217044E-2</v>
      </c>
      <c r="K15" s="1419"/>
      <c r="L15" s="1417"/>
      <c r="M15" s="1433"/>
      <c r="N15" s="1417"/>
      <c r="O15" s="1433"/>
      <c r="P15" s="1417"/>
      <c r="Q15" s="1434"/>
      <c r="R15" s="1417"/>
      <c r="S15" s="1434"/>
      <c r="T15" s="1417"/>
      <c r="U15" s="1434"/>
      <c r="V15" s="1417"/>
      <c r="W15" s="1434"/>
    </row>
    <row r="16" spans="1:24" s="1418" customFormat="1" x14ac:dyDescent="0.3">
      <c r="A16" s="1430" t="s">
        <v>368</v>
      </c>
      <c r="B16" s="1552">
        <v>0.81500000000000006</v>
      </c>
      <c r="C16" s="1553">
        <v>0.79400000000000004</v>
      </c>
      <c r="D16" s="1554">
        <v>2.1000000000000019E-2</v>
      </c>
      <c r="E16" s="1431">
        <v>246.70000000000002</v>
      </c>
      <c r="F16" s="1431">
        <v>229.61</v>
      </c>
      <c r="G16" s="1554">
        <v>7.4430556160445985E-2</v>
      </c>
      <c r="H16" s="1432">
        <v>201.06</v>
      </c>
      <c r="I16" s="1431">
        <v>182.31</v>
      </c>
      <c r="J16" s="1554">
        <v>0.10284679940760244</v>
      </c>
      <c r="K16" s="1419"/>
      <c r="L16" s="1417"/>
      <c r="M16" s="1433"/>
      <c r="N16" s="1417"/>
      <c r="O16" s="1433"/>
      <c r="P16" s="1417"/>
      <c r="Q16" s="1434"/>
      <c r="R16" s="1417"/>
      <c r="S16" s="1434"/>
      <c r="T16" s="1417"/>
      <c r="U16" s="1434"/>
      <c r="V16" s="1417"/>
      <c r="W16" s="1434"/>
    </row>
    <row r="17" spans="1:23" s="1418" customFormat="1" x14ac:dyDescent="0.3">
      <c r="A17" s="1413" t="s">
        <v>496</v>
      </c>
      <c r="B17" s="1555">
        <v>0.84399999999999997</v>
      </c>
      <c r="C17" s="1556">
        <v>0.83799999999999997</v>
      </c>
      <c r="D17" s="1557">
        <v>6.0000000000000053E-3</v>
      </c>
      <c r="E17" s="1414">
        <v>221.18</v>
      </c>
      <c r="F17" s="1414">
        <v>209.27</v>
      </c>
      <c r="G17" s="1557">
        <v>5.6912123094566808E-2</v>
      </c>
      <c r="H17" s="1415">
        <v>186.68</v>
      </c>
      <c r="I17" s="1414">
        <v>175.37</v>
      </c>
      <c r="J17" s="1557">
        <v>6.4492216456634555E-2</v>
      </c>
      <c r="K17" s="1419"/>
      <c r="L17" s="1417"/>
      <c r="M17" s="1433"/>
      <c r="N17" s="1417"/>
      <c r="O17" s="1433"/>
      <c r="P17" s="1417"/>
      <c r="Q17" s="1434"/>
      <c r="R17" s="1417"/>
      <c r="S17" s="1434"/>
      <c r="T17" s="1417"/>
      <c r="U17" s="1434"/>
      <c r="V17" s="1417"/>
      <c r="W17" s="1434"/>
    </row>
    <row r="18" spans="1:23" s="1418" customFormat="1" x14ac:dyDescent="0.3">
      <c r="A18" s="1435" t="s">
        <v>854</v>
      </c>
      <c r="B18" s="1419"/>
      <c r="C18" s="1419"/>
      <c r="D18" s="1419"/>
      <c r="E18" s="1419"/>
      <c r="F18" s="1419"/>
      <c r="G18" s="1419"/>
      <c r="H18" s="1419"/>
      <c r="I18" s="1419"/>
      <c r="J18" s="1419"/>
      <c r="K18" s="1419"/>
      <c r="L18" s="1417"/>
      <c r="N18" s="1417"/>
      <c r="P18" s="1417"/>
      <c r="R18" s="1417"/>
      <c r="T18" s="1417"/>
      <c r="V18" s="1417"/>
    </row>
  </sheetData>
  <mergeCells count="4">
    <mergeCell ref="A1:J1"/>
    <mergeCell ref="B3:D3"/>
    <mergeCell ref="E3:G3"/>
    <mergeCell ref="H3:J3"/>
  </mergeCells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X18"/>
  <sheetViews>
    <sheetView showGridLines="0" zoomScaleNormal="100" workbookViewId="0">
      <selection activeCell="S49" sqref="S49"/>
    </sheetView>
  </sheetViews>
  <sheetFormatPr defaultColWidth="9.1796875" defaultRowHeight="12" x14ac:dyDescent="0.3"/>
  <cols>
    <col min="1" max="1" width="11.81640625" style="1419" customWidth="1"/>
    <col min="2" max="10" width="8.7265625" style="1419" customWidth="1"/>
    <col min="11" max="11" width="9.1796875" style="1419"/>
    <col min="12" max="12" width="6.54296875" style="1417" customWidth="1"/>
    <col min="13" max="13" width="6.54296875" style="1418" customWidth="1"/>
    <col min="14" max="14" width="6.54296875" style="1417" customWidth="1"/>
    <col min="15" max="15" width="6.54296875" style="1418" customWidth="1"/>
    <col min="16" max="16" width="6.54296875" style="1417" customWidth="1"/>
    <col min="17" max="17" width="6.54296875" style="1418" customWidth="1"/>
    <col min="18" max="18" width="6.54296875" style="1417" customWidth="1"/>
    <col min="19" max="19" width="6.54296875" style="1418" customWidth="1"/>
    <col min="20" max="20" width="6.54296875" style="1417" customWidth="1"/>
    <col min="21" max="21" width="6.54296875" style="1418" customWidth="1"/>
    <col min="22" max="22" width="6.54296875" style="1417" customWidth="1"/>
    <col min="23" max="23" width="6.54296875" style="1418" customWidth="1"/>
    <col min="24" max="24" width="9.1796875" style="1418" customWidth="1"/>
    <col min="25" max="16384" width="9.1796875" style="1419"/>
  </cols>
  <sheetData>
    <row r="1" spans="1:24" s="1418" customFormat="1" ht="15.75" customHeight="1" x14ac:dyDescent="0.35">
      <c r="A1" s="1792" t="str">
        <f>CONCATENATE('List of Tables'!A119,":  ",'List of Tables'!C119)</f>
        <v>TABLE 98:  Maui Hotel Occupancy Rate: 2014 vs. 2013</v>
      </c>
      <c r="B1" s="1792"/>
      <c r="C1" s="1792"/>
      <c r="D1" s="1792"/>
      <c r="E1" s="1792"/>
      <c r="F1" s="1792"/>
      <c r="G1" s="1792"/>
      <c r="H1" s="1792"/>
      <c r="I1" s="1792"/>
      <c r="J1" s="1792"/>
      <c r="K1" s="1419"/>
      <c r="L1" s="1417"/>
      <c r="N1" s="1417"/>
      <c r="P1" s="1417"/>
      <c r="R1" s="1417"/>
      <c r="T1" s="1417"/>
      <c r="V1" s="1417"/>
    </row>
    <row r="2" spans="1:24" s="1424" customFormat="1" x14ac:dyDescent="0.3">
      <c r="A2" s="1420"/>
      <c r="B2" s="1420"/>
      <c r="C2" s="1420"/>
      <c r="D2" s="1420"/>
      <c r="E2" s="1420"/>
      <c r="F2" s="1420"/>
      <c r="G2" s="1420"/>
      <c r="H2" s="1420"/>
      <c r="I2" s="1420"/>
      <c r="J2" s="1420"/>
      <c r="K2" s="1421"/>
      <c r="L2" s="1422"/>
      <c r="M2" s="1423"/>
      <c r="N2" s="1422"/>
      <c r="O2" s="1423"/>
      <c r="P2" s="1422"/>
      <c r="Q2" s="1423"/>
      <c r="R2" s="1422"/>
      <c r="S2" s="1423"/>
      <c r="T2" s="1422"/>
      <c r="U2" s="1423"/>
      <c r="V2" s="1422"/>
      <c r="W2" s="1423"/>
      <c r="X2" s="1423"/>
    </row>
    <row r="3" spans="1:24" s="1418" customFormat="1" x14ac:dyDescent="0.3">
      <c r="A3" s="1364"/>
      <c r="B3" s="1762" t="s">
        <v>644</v>
      </c>
      <c r="C3" s="1763"/>
      <c r="D3" s="1790"/>
      <c r="E3" s="1762" t="s">
        <v>125</v>
      </c>
      <c r="F3" s="1763"/>
      <c r="G3" s="1790"/>
      <c r="H3" s="1762" t="s">
        <v>126</v>
      </c>
      <c r="I3" s="1763"/>
      <c r="J3" s="1790"/>
      <c r="K3" s="1419"/>
      <c r="L3" s="1417"/>
      <c r="N3" s="1417"/>
      <c r="P3" s="1417"/>
      <c r="R3" s="1417"/>
      <c r="T3" s="1417"/>
      <c r="V3" s="1417"/>
    </row>
    <row r="4" spans="1:24" s="1418" customFormat="1" ht="23.5" x14ac:dyDescent="0.3">
      <c r="A4" s="1425"/>
      <c r="B4" s="1426">
        <v>2014</v>
      </c>
      <c r="C4" s="1427">
        <v>2013</v>
      </c>
      <c r="D4" s="1428" t="s">
        <v>697</v>
      </c>
      <c r="E4" s="1427">
        <v>2014</v>
      </c>
      <c r="F4" s="1427">
        <v>2013</v>
      </c>
      <c r="G4" s="1429" t="s">
        <v>186</v>
      </c>
      <c r="H4" s="1426">
        <v>2014</v>
      </c>
      <c r="I4" s="1427">
        <v>2013</v>
      </c>
      <c r="J4" s="1428" t="s">
        <v>186</v>
      </c>
      <c r="K4" s="1416"/>
      <c r="L4" s="1436"/>
      <c r="N4" s="1417"/>
      <c r="P4" s="1417"/>
      <c r="R4" s="1417"/>
      <c r="T4" s="1417"/>
      <c r="V4" s="1417"/>
    </row>
    <row r="5" spans="1:24" s="1418" customFormat="1" x14ac:dyDescent="0.3">
      <c r="A5" s="1430" t="s">
        <v>357</v>
      </c>
      <c r="B5" s="1552">
        <v>0.755</v>
      </c>
      <c r="C5" s="1553">
        <v>0.78600000000000003</v>
      </c>
      <c r="D5" s="1554">
        <v>-3.1000000000000028E-2</v>
      </c>
      <c r="E5" s="1431">
        <v>326.44</v>
      </c>
      <c r="F5" s="1431">
        <v>300.63</v>
      </c>
      <c r="G5" s="1554">
        <v>8.5853041945248315E-2</v>
      </c>
      <c r="H5" s="1432">
        <v>246.46</v>
      </c>
      <c r="I5" s="1431">
        <v>236.3</v>
      </c>
      <c r="J5" s="1554">
        <v>4.2996191282268288E-2</v>
      </c>
      <c r="K5" s="1419"/>
      <c r="L5" s="1417"/>
      <c r="M5" s="1433"/>
      <c r="N5" s="1417"/>
      <c r="O5" s="1433"/>
      <c r="P5" s="1417"/>
      <c r="Q5" s="1434"/>
      <c r="R5" s="1417"/>
      <c r="S5" s="1434"/>
      <c r="T5" s="1417"/>
      <c r="U5" s="1434"/>
      <c r="V5" s="1417"/>
      <c r="W5" s="1434"/>
    </row>
    <row r="6" spans="1:24" s="1418" customFormat="1" x14ac:dyDescent="0.3">
      <c r="A6" s="1430" t="s">
        <v>358</v>
      </c>
      <c r="B6" s="1552">
        <v>0.80600000000000005</v>
      </c>
      <c r="C6" s="1553">
        <v>0.82300000000000006</v>
      </c>
      <c r="D6" s="1554">
        <v>-1.7000000000000015E-2</v>
      </c>
      <c r="E6" s="1431">
        <v>331.02</v>
      </c>
      <c r="F6" s="1431">
        <v>305.54000000000002</v>
      </c>
      <c r="G6" s="1554">
        <v>8.3393336388034173E-2</v>
      </c>
      <c r="H6" s="1432">
        <v>266.8</v>
      </c>
      <c r="I6" s="1431">
        <v>251.46</v>
      </c>
      <c r="J6" s="1554">
        <v>6.1003738169092513E-2</v>
      </c>
      <c r="K6" s="1419"/>
      <c r="L6" s="1417"/>
      <c r="M6" s="1433"/>
      <c r="N6" s="1417"/>
      <c r="O6" s="1433"/>
      <c r="P6" s="1417"/>
      <c r="Q6" s="1434"/>
      <c r="R6" s="1417"/>
      <c r="S6" s="1434"/>
      <c r="T6" s="1417"/>
      <c r="U6" s="1434"/>
      <c r="V6" s="1417"/>
      <c r="W6" s="1434"/>
    </row>
    <row r="7" spans="1:24" s="1418" customFormat="1" x14ac:dyDescent="0.3">
      <c r="A7" s="1430" t="s">
        <v>359</v>
      </c>
      <c r="B7" s="1552">
        <v>0.76800000000000002</v>
      </c>
      <c r="C7" s="1553">
        <v>0.79500000000000004</v>
      </c>
      <c r="D7" s="1554">
        <v>-2.7000000000000024E-2</v>
      </c>
      <c r="E7" s="1431">
        <v>324.34000000000003</v>
      </c>
      <c r="F7" s="1431">
        <v>315.7</v>
      </c>
      <c r="G7" s="1554">
        <v>2.7367754197022628E-2</v>
      </c>
      <c r="H7" s="1432">
        <v>249.09</v>
      </c>
      <c r="I7" s="1431">
        <v>250.98000000000002</v>
      </c>
      <c r="J7" s="1554">
        <v>-7.5304805163758648E-3</v>
      </c>
      <c r="K7" s="1419"/>
      <c r="L7" s="1417"/>
      <c r="M7" s="1433"/>
      <c r="N7" s="1417"/>
      <c r="O7" s="1433"/>
      <c r="P7" s="1417"/>
      <c r="Q7" s="1434"/>
      <c r="R7" s="1417"/>
      <c r="S7" s="1434"/>
      <c r="T7" s="1417"/>
      <c r="U7" s="1434"/>
      <c r="V7" s="1417"/>
      <c r="W7" s="1434"/>
    </row>
    <row r="8" spans="1:24" s="1418" customFormat="1" x14ac:dyDescent="0.3">
      <c r="A8" s="1430" t="s">
        <v>360</v>
      </c>
      <c r="B8" s="1552">
        <v>0.71699999999999997</v>
      </c>
      <c r="C8" s="1553">
        <v>0.74199999999999999</v>
      </c>
      <c r="D8" s="1554">
        <v>-2.5000000000000022E-2</v>
      </c>
      <c r="E8" s="1431">
        <v>297.54000000000002</v>
      </c>
      <c r="F8" s="1431">
        <v>277.56</v>
      </c>
      <c r="G8" s="1554">
        <v>7.1984435797665433E-2</v>
      </c>
      <c r="H8" s="1432">
        <v>213.34</v>
      </c>
      <c r="I8" s="1431">
        <v>205.95000000000002</v>
      </c>
      <c r="J8" s="1554">
        <v>3.5882495751395897E-2</v>
      </c>
      <c r="K8" s="1419"/>
      <c r="L8" s="1417"/>
      <c r="M8" s="1433"/>
      <c r="N8" s="1417"/>
      <c r="O8" s="1433"/>
      <c r="P8" s="1417"/>
      <c r="Q8" s="1434"/>
      <c r="R8" s="1417"/>
      <c r="S8" s="1434"/>
      <c r="T8" s="1417"/>
      <c r="U8" s="1434"/>
      <c r="V8" s="1417"/>
      <c r="W8" s="1434"/>
    </row>
    <row r="9" spans="1:24" s="1418" customFormat="1" x14ac:dyDescent="0.3">
      <c r="A9" s="1430" t="s">
        <v>361</v>
      </c>
      <c r="B9" s="1552">
        <v>0.67300000000000004</v>
      </c>
      <c r="C9" s="1553">
        <v>0.66200000000000003</v>
      </c>
      <c r="D9" s="1554">
        <v>1.100000000000001E-2</v>
      </c>
      <c r="E9" s="1431">
        <v>261.2</v>
      </c>
      <c r="F9" s="1431">
        <v>253.25</v>
      </c>
      <c r="G9" s="1554">
        <v>3.1391905231984159E-2</v>
      </c>
      <c r="H9" s="1432">
        <v>175.79</v>
      </c>
      <c r="I9" s="1431">
        <v>167.65</v>
      </c>
      <c r="J9" s="1554">
        <v>4.8553534148523626E-2</v>
      </c>
      <c r="K9" s="1419"/>
      <c r="L9" s="1417"/>
      <c r="M9" s="1433"/>
      <c r="N9" s="1417"/>
      <c r="O9" s="1433"/>
      <c r="P9" s="1417"/>
      <c r="Q9" s="1434"/>
      <c r="R9" s="1417"/>
      <c r="S9" s="1434"/>
      <c r="T9" s="1417"/>
      <c r="U9" s="1434"/>
      <c r="V9" s="1417"/>
      <c r="W9" s="1434"/>
    </row>
    <row r="10" spans="1:24" s="1418" customFormat="1" x14ac:dyDescent="0.3">
      <c r="A10" s="1430" t="s">
        <v>362</v>
      </c>
      <c r="B10" s="1552">
        <v>0.67900000000000005</v>
      </c>
      <c r="C10" s="1553">
        <v>0.69600000000000006</v>
      </c>
      <c r="D10" s="1554">
        <v>-1.7000000000000015E-2</v>
      </c>
      <c r="E10" s="1431">
        <v>295.40000000000003</v>
      </c>
      <c r="F10" s="1431">
        <v>288.8</v>
      </c>
      <c r="G10" s="1554">
        <v>2.2853185595567944E-2</v>
      </c>
      <c r="H10" s="1432">
        <v>200.58</v>
      </c>
      <c r="I10" s="1431">
        <v>201</v>
      </c>
      <c r="J10" s="1554">
        <v>-2.0895522388059079E-3</v>
      </c>
      <c r="K10" s="1419"/>
      <c r="L10" s="1417"/>
      <c r="M10" s="1433"/>
      <c r="N10" s="1417"/>
      <c r="O10" s="1433"/>
      <c r="P10" s="1417"/>
      <c r="Q10" s="1434"/>
      <c r="R10" s="1417"/>
      <c r="S10" s="1434"/>
      <c r="T10" s="1417"/>
      <c r="U10" s="1434"/>
      <c r="V10" s="1417"/>
      <c r="W10" s="1434"/>
    </row>
    <row r="11" spans="1:24" s="1418" customFormat="1" x14ac:dyDescent="0.3">
      <c r="A11" s="1430" t="s">
        <v>363</v>
      </c>
      <c r="B11" s="1552">
        <v>0.73099999999999998</v>
      </c>
      <c r="C11" s="1553">
        <v>0.73599999999999999</v>
      </c>
      <c r="D11" s="1554">
        <v>-5.0000000000000044E-3</v>
      </c>
      <c r="E11" s="1431">
        <v>311.42</v>
      </c>
      <c r="F11" s="1431">
        <v>318.48</v>
      </c>
      <c r="G11" s="1554">
        <v>-2.2167797035920631E-2</v>
      </c>
      <c r="H11" s="1432">
        <v>227.65</v>
      </c>
      <c r="I11" s="1431">
        <v>234.4</v>
      </c>
      <c r="J11" s="1554">
        <v>-2.8796928327645049E-2</v>
      </c>
      <c r="K11" s="1419"/>
      <c r="L11" s="1417"/>
      <c r="M11" s="1433"/>
      <c r="N11" s="1417"/>
      <c r="O11" s="1433"/>
      <c r="P11" s="1417"/>
      <c r="Q11" s="1434"/>
      <c r="R11" s="1417"/>
      <c r="S11" s="1434"/>
      <c r="T11" s="1417"/>
      <c r="U11" s="1434"/>
      <c r="V11" s="1417"/>
      <c r="W11" s="1434"/>
    </row>
    <row r="12" spans="1:24" s="1418" customFormat="1" x14ac:dyDescent="0.3">
      <c r="A12" s="1430" t="s">
        <v>364</v>
      </c>
      <c r="B12" s="1552">
        <v>0.70699999999999996</v>
      </c>
      <c r="C12" s="1553">
        <v>0.73299999999999998</v>
      </c>
      <c r="D12" s="1554">
        <v>-2.6000000000000023E-2</v>
      </c>
      <c r="E12" s="1431">
        <v>297.74</v>
      </c>
      <c r="F12" s="1431">
        <v>301.97000000000003</v>
      </c>
      <c r="G12" s="1554">
        <v>-1.4008014041129972E-2</v>
      </c>
      <c r="H12" s="1432">
        <v>210.5</v>
      </c>
      <c r="I12" s="1431">
        <v>221.34</v>
      </c>
      <c r="J12" s="1554">
        <v>-4.8974428481069865E-2</v>
      </c>
      <c r="K12" s="1419"/>
      <c r="L12" s="1417"/>
      <c r="M12" s="1433"/>
      <c r="N12" s="1417"/>
      <c r="O12" s="1433"/>
      <c r="P12" s="1417"/>
      <c r="Q12" s="1434"/>
      <c r="R12" s="1417"/>
      <c r="S12" s="1434"/>
      <c r="T12" s="1417"/>
      <c r="U12" s="1434"/>
      <c r="V12" s="1417"/>
      <c r="W12" s="1434"/>
    </row>
    <row r="13" spans="1:24" s="1418" customFormat="1" x14ac:dyDescent="0.3">
      <c r="A13" s="1430" t="s">
        <v>365</v>
      </c>
      <c r="B13" s="1552">
        <v>0.69100000000000006</v>
      </c>
      <c r="C13" s="1553">
        <v>0.63500000000000001</v>
      </c>
      <c r="D13" s="1554">
        <v>5.600000000000005E-2</v>
      </c>
      <c r="E13" s="1431">
        <v>248.43</v>
      </c>
      <c r="F13" s="1431">
        <v>240.29</v>
      </c>
      <c r="G13" s="1554">
        <v>3.3875733488701217E-2</v>
      </c>
      <c r="H13" s="1432">
        <v>171.67000000000002</v>
      </c>
      <c r="I13" s="1431">
        <v>152.58000000000001</v>
      </c>
      <c r="J13" s="1554">
        <v>0.12511469393105257</v>
      </c>
      <c r="K13" s="1419"/>
      <c r="L13" s="1417"/>
      <c r="M13" s="1433"/>
      <c r="N13" s="1417"/>
      <c r="O13" s="1433"/>
      <c r="P13" s="1417"/>
      <c r="Q13" s="1434"/>
      <c r="R13" s="1417"/>
      <c r="S13" s="1434"/>
      <c r="T13" s="1417"/>
      <c r="U13" s="1434"/>
      <c r="V13" s="1417"/>
      <c r="W13" s="1434"/>
    </row>
    <row r="14" spans="1:24" s="1418" customFormat="1" x14ac:dyDescent="0.3">
      <c r="A14" s="1430" t="s">
        <v>366</v>
      </c>
      <c r="B14" s="1552">
        <v>0.70100000000000007</v>
      </c>
      <c r="C14" s="1553">
        <v>0.65700000000000003</v>
      </c>
      <c r="D14" s="1554">
        <v>4.4000000000000039E-2</v>
      </c>
      <c r="E14" s="1431">
        <v>257.07</v>
      </c>
      <c r="F14" s="1431">
        <v>244.79</v>
      </c>
      <c r="G14" s="1554">
        <v>5.016544793496467E-2</v>
      </c>
      <c r="H14" s="1432">
        <v>180.21</v>
      </c>
      <c r="I14" s="1431">
        <v>160.83000000000001</v>
      </c>
      <c r="J14" s="1554">
        <v>0.12049990673381827</v>
      </c>
      <c r="K14" s="1419"/>
      <c r="L14" s="1417"/>
      <c r="M14" s="1433"/>
      <c r="N14" s="1417"/>
      <c r="O14" s="1433"/>
      <c r="P14" s="1417"/>
      <c r="Q14" s="1434"/>
      <c r="R14" s="1417"/>
      <c r="S14" s="1434"/>
      <c r="T14" s="1417"/>
      <c r="U14" s="1434"/>
      <c r="V14" s="1417"/>
      <c r="W14" s="1434"/>
    </row>
    <row r="15" spans="1:24" s="1418" customFormat="1" x14ac:dyDescent="0.3">
      <c r="A15" s="1430" t="s">
        <v>367</v>
      </c>
      <c r="B15" s="1552">
        <v>0.70000000000000007</v>
      </c>
      <c r="C15" s="1553">
        <v>0.66400000000000003</v>
      </c>
      <c r="D15" s="1554">
        <v>3.6000000000000032E-2</v>
      </c>
      <c r="E15" s="1431">
        <v>269.67</v>
      </c>
      <c r="F15" s="1431">
        <v>253.38</v>
      </c>
      <c r="G15" s="1554">
        <v>6.4290788538953439E-2</v>
      </c>
      <c r="H15" s="1432">
        <v>188.77</v>
      </c>
      <c r="I15" s="1431">
        <v>168.24</v>
      </c>
      <c r="J15" s="1554">
        <v>0.12202805515929624</v>
      </c>
      <c r="K15" s="1419"/>
      <c r="L15" s="1417"/>
      <c r="M15" s="1433"/>
      <c r="N15" s="1417"/>
      <c r="O15" s="1433"/>
      <c r="P15" s="1417"/>
      <c r="Q15" s="1434"/>
      <c r="R15" s="1417"/>
      <c r="S15" s="1434"/>
      <c r="T15" s="1417"/>
      <c r="U15" s="1434"/>
      <c r="V15" s="1417"/>
      <c r="W15" s="1434"/>
    </row>
    <row r="16" spans="1:24" s="1418" customFormat="1" x14ac:dyDescent="0.3">
      <c r="A16" s="1430" t="s">
        <v>368</v>
      </c>
      <c r="B16" s="1552">
        <v>0.72</v>
      </c>
      <c r="C16" s="1553">
        <v>0.68600000000000005</v>
      </c>
      <c r="D16" s="1554">
        <v>3.3999999999999919E-2</v>
      </c>
      <c r="E16" s="1431">
        <v>395.03000000000003</v>
      </c>
      <c r="F16" s="1431">
        <v>359.6</v>
      </c>
      <c r="G16" s="1554">
        <v>9.8526140155728595E-2</v>
      </c>
      <c r="H16" s="1432">
        <v>284.42</v>
      </c>
      <c r="I16" s="1431">
        <v>246.69</v>
      </c>
      <c r="J16" s="1554">
        <v>0.15294499168997536</v>
      </c>
      <c r="K16" s="1419"/>
      <c r="L16" s="1417"/>
      <c r="M16" s="1433"/>
      <c r="N16" s="1417"/>
      <c r="O16" s="1433"/>
      <c r="P16" s="1417"/>
      <c r="Q16" s="1434"/>
      <c r="R16" s="1417"/>
      <c r="S16" s="1434"/>
      <c r="T16" s="1417"/>
      <c r="U16" s="1434"/>
      <c r="V16" s="1417"/>
      <c r="W16" s="1434"/>
    </row>
    <row r="17" spans="1:23" s="1418" customFormat="1" x14ac:dyDescent="0.3">
      <c r="A17" s="1413" t="s">
        <v>496</v>
      </c>
      <c r="B17" s="1555">
        <v>0.72</v>
      </c>
      <c r="C17" s="1556">
        <v>0.71699999999999997</v>
      </c>
      <c r="D17" s="1557">
        <v>3.0000000000000027E-3</v>
      </c>
      <c r="E17" s="1414">
        <v>304.3</v>
      </c>
      <c r="F17" s="1414">
        <v>290.01</v>
      </c>
      <c r="G17" s="1557">
        <v>4.9274162959898005E-2</v>
      </c>
      <c r="H17" s="1415">
        <v>219.1</v>
      </c>
      <c r="I17" s="1414">
        <v>207.94</v>
      </c>
      <c r="J17" s="1557">
        <v>5.3669327690679988E-2</v>
      </c>
      <c r="K17" s="1419"/>
      <c r="L17" s="1417"/>
      <c r="M17" s="1433"/>
      <c r="N17" s="1417"/>
      <c r="O17" s="1433"/>
      <c r="P17" s="1417"/>
      <c r="Q17" s="1434"/>
      <c r="R17" s="1417"/>
      <c r="S17" s="1434"/>
      <c r="T17" s="1417"/>
      <c r="U17" s="1434"/>
      <c r="V17" s="1417"/>
      <c r="W17" s="1434"/>
    </row>
    <row r="18" spans="1:23" s="1418" customFormat="1" x14ac:dyDescent="0.3">
      <c r="A18" s="1435" t="s">
        <v>854</v>
      </c>
      <c r="B18" s="1419"/>
      <c r="C18" s="1419"/>
      <c r="D18" s="1419"/>
      <c r="E18" s="1419"/>
      <c r="F18" s="1419"/>
      <c r="G18" s="1419"/>
      <c r="H18" s="1419"/>
      <c r="I18" s="1419"/>
      <c r="J18" s="1419"/>
      <c r="K18" s="1419"/>
      <c r="L18" s="1417"/>
      <c r="N18" s="1417"/>
      <c r="P18" s="1417"/>
      <c r="R18" s="1417"/>
      <c r="T18" s="1417"/>
      <c r="V18" s="1417"/>
    </row>
  </sheetData>
  <mergeCells count="4">
    <mergeCell ref="A1:J1"/>
    <mergeCell ref="B3:D3"/>
    <mergeCell ref="E3:G3"/>
    <mergeCell ref="H3:J3"/>
  </mergeCells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X18"/>
  <sheetViews>
    <sheetView showGridLines="0" zoomScaleNormal="100" zoomScaleSheetLayoutView="100" workbookViewId="0">
      <selection activeCell="A3" sqref="A3:J18"/>
    </sheetView>
  </sheetViews>
  <sheetFormatPr defaultColWidth="9.1796875" defaultRowHeight="12" x14ac:dyDescent="0.3"/>
  <cols>
    <col min="1" max="1" width="11.81640625" style="1419" customWidth="1"/>
    <col min="2" max="10" width="8.7265625" style="1419" customWidth="1"/>
    <col min="11" max="11" width="9.1796875" style="1419"/>
    <col min="12" max="12" width="6.54296875" style="1417" customWidth="1"/>
    <col min="13" max="13" width="6.54296875" style="1418" customWidth="1"/>
    <col min="14" max="14" width="6.54296875" style="1417" customWidth="1"/>
    <col min="15" max="15" width="6.54296875" style="1418" customWidth="1"/>
    <col min="16" max="16" width="6.54296875" style="1417" customWidth="1"/>
    <col min="17" max="17" width="6.54296875" style="1418" customWidth="1"/>
    <col min="18" max="18" width="6.54296875" style="1417" customWidth="1"/>
    <col min="19" max="19" width="6.54296875" style="1418" customWidth="1"/>
    <col min="20" max="20" width="6.54296875" style="1417" customWidth="1"/>
    <col min="21" max="21" width="6.54296875" style="1418" customWidth="1"/>
    <col min="22" max="22" width="6.54296875" style="1417" customWidth="1"/>
    <col min="23" max="23" width="6.54296875" style="1418" customWidth="1"/>
    <col min="24" max="24" width="9.1796875" style="1418" customWidth="1"/>
    <col min="25" max="16384" width="9.1796875" style="1419"/>
  </cols>
  <sheetData>
    <row r="1" spans="1:24" s="1418" customFormat="1" ht="15.5" x14ac:dyDescent="0.35">
      <c r="A1" s="1792" t="str">
        <f>CONCATENATE('List of Tables'!A120,":  ",'List of Tables'!C120)</f>
        <v>TABLE 99:  Kaua‘i Hotel Occupancy Rate: 2014 vs. 2013</v>
      </c>
      <c r="B1" s="1792"/>
      <c r="C1" s="1792"/>
      <c r="D1" s="1792"/>
      <c r="E1" s="1792"/>
      <c r="F1" s="1792"/>
      <c r="G1" s="1792"/>
      <c r="H1" s="1792"/>
      <c r="I1" s="1792"/>
      <c r="J1" s="1792"/>
      <c r="K1" s="1419"/>
      <c r="L1" s="1417"/>
      <c r="N1" s="1417"/>
      <c r="P1" s="1417"/>
      <c r="R1" s="1417"/>
      <c r="T1" s="1417"/>
      <c r="V1" s="1417"/>
    </row>
    <row r="2" spans="1:24" s="1424" customFormat="1" x14ac:dyDescent="0.3">
      <c r="A2" s="1420"/>
      <c r="B2" s="1420"/>
      <c r="C2" s="1420"/>
      <c r="D2" s="1420"/>
      <c r="E2" s="1420"/>
      <c r="F2" s="1420"/>
      <c r="G2" s="1420"/>
      <c r="H2" s="1420"/>
      <c r="I2" s="1420"/>
      <c r="J2" s="1420"/>
      <c r="K2" s="1421"/>
      <c r="L2" s="1422"/>
      <c r="M2" s="1423"/>
      <c r="N2" s="1422"/>
      <c r="O2" s="1423"/>
      <c r="P2" s="1422"/>
      <c r="Q2" s="1423"/>
      <c r="R2" s="1422"/>
      <c r="S2" s="1423"/>
      <c r="T2" s="1422"/>
      <c r="U2" s="1423"/>
      <c r="V2" s="1422"/>
      <c r="W2" s="1423"/>
      <c r="X2" s="1423"/>
    </row>
    <row r="3" spans="1:24" s="1418" customFormat="1" x14ac:dyDescent="0.3">
      <c r="A3" s="1364"/>
      <c r="B3" s="1762" t="s">
        <v>644</v>
      </c>
      <c r="C3" s="1763"/>
      <c r="D3" s="1790"/>
      <c r="E3" s="1762" t="s">
        <v>125</v>
      </c>
      <c r="F3" s="1763"/>
      <c r="G3" s="1790"/>
      <c r="H3" s="1762" t="s">
        <v>126</v>
      </c>
      <c r="I3" s="1763"/>
      <c r="J3" s="1790"/>
      <c r="K3" s="1419"/>
      <c r="L3" s="1417"/>
      <c r="N3" s="1417"/>
      <c r="P3" s="1417"/>
      <c r="R3" s="1417"/>
      <c r="T3" s="1417"/>
      <c r="V3" s="1417"/>
    </row>
    <row r="4" spans="1:24" s="1418" customFormat="1" ht="23.5" x14ac:dyDescent="0.3">
      <c r="A4" s="1425"/>
      <c r="B4" s="1426">
        <v>2014</v>
      </c>
      <c r="C4" s="1427">
        <v>2013</v>
      </c>
      <c r="D4" s="1428" t="s">
        <v>697</v>
      </c>
      <c r="E4" s="1427">
        <v>2014</v>
      </c>
      <c r="F4" s="1427">
        <v>2013</v>
      </c>
      <c r="G4" s="1429" t="s">
        <v>186</v>
      </c>
      <c r="H4" s="1426">
        <v>2014</v>
      </c>
      <c r="I4" s="1427">
        <v>2013</v>
      </c>
      <c r="J4" s="1428" t="s">
        <v>186</v>
      </c>
      <c r="K4" s="1416"/>
      <c r="L4" s="1436"/>
      <c r="N4" s="1417"/>
      <c r="P4" s="1417"/>
      <c r="R4" s="1417"/>
      <c r="T4" s="1417"/>
      <c r="V4" s="1417"/>
    </row>
    <row r="5" spans="1:24" s="1418" customFormat="1" x14ac:dyDescent="0.3">
      <c r="A5" s="1430" t="s">
        <v>357</v>
      </c>
      <c r="B5" s="1552">
        <v>0.75800000000000001</v>
      </c>
      <c r="C5" s="1553">
        <v>0.69000000000000006</v>
      </c>
      <c r="D5" s="1554">
        <v>6.7999999999999949E-2</v>
      </c>
      <c r="E5" s="1431">
        <v>242.59</v>
      </c>
      <c r="F5" s="1431">
        <v>222.86</v>
      </c>
      <c r="G5" s="1554">
        <v>8.8530916270304169E-2</v>
      </c>
      <c r="H5" s="1432">
        <v>183.88</v>
      </c>
      <c r="I5" s="1431">
        <v>153.77000000000001</v>
      </c>
      <c r="J5" s="1554">
        <v>0.19581192690381727</v>
      </c>
      <c r="K5" s="1419"/>
      <c r="L5" s="1417"/>
      <c r="M5" s="1433"/>
      <c r="N5" s="1417"/>
      <c r="O5" s="1433"/>
      <c r="P5" s="1417"/>
      <c r="Q5" s="1434"/>
      <c r="R5" s="1417"/>
      <c r="S5" s="1434"/>
      <c r="T5" s="1417"/>
      <c r="U5" s="1434"/>
      <c r="V5" s="1417"/>
      <c r="W5" s="1434"/>
    </row>
    <row r="6" spans="1:24" s="1418" customFormat="1" x14ac:dyDescent="0.3">
      <c r="A6" s="1430" t="s">
        <v>358</v>
      </c>
      <c r="B6" s="1552">
        <v>0.79600000000000004</v>
      </c>
      <c r="C6" s="1553">
        <v>0.81800000000000006</v>
      </c>
      <c r="D6" s="1554">
        <v>-2.200000000000002E-2</v>
      </c>
      <c r="E6" s="1431">
        <v>237.87</v>
      </c>
      <c r="F6" s="1431">
        <v>228.91</v>
      </c>
      <c r="G6" s="1554">
        <v>3.9142020881569213E-2</v>
      </c>
      <c r="H6" s="1432">
        <v>189.34</v>
      </c>
      <c r="I6" s="1431">
        <v>187.25</v>
      </c>
      <c r="J6" s="1554">
        <v>1.1161548731642207E-2</v>
      </c>
      <c r="K6" s="1419"/>
      <c r="L6" s="1417"/>
      <c r="M6" s="1433"/>
      <c r="N6" s="1417"/>
      <c r="O6" s="1433"/>
      <c r="P6" s="1417"/>
      <c r="Q6" s="1434"/>
      <c r="R6" s="1417"/>
      <c r="S6" s="1434"/>
      <c r="T6" s="1417"/>
      <c r="U6" s="1434"/>
      <c r="V6" s="1417"/>
      <c r="W6" s="1434"/>
    </row>
    <row r="7" spans="1:24" s="1418" customFormat="1" x14ac:dyDescent="0.3">
      <c r="A7" s="1430" t="s">
        <v>359</v>
      </c>
      <c r="B7" s="1552">
        <v>0.71099999999999997</v>
      </c>
      <c r="C7" s="1553">
        <v>0.71299999999999997</v>
      </c>
      <c r="D7" s="1554">
        <v>-2.0000000000000018E-3</v>
      </c>
      <c r="E7" s="1431">
        <v>230.04</v>
      </c>
      <c r="F7" s="1431">
        <v>232.29</v>
      </c>
      <c r="G7" s="1554">
        <v>-9.6861681518791171E-3</v>
      </c>
      <c r="H7" s="1432">
        <v>163.56</v>
      </c>
      <c r="I7" s="1431">
        <v>165.62</v>
      </c>
      <c r="J7" s="1554">
        <v>-1.2438111339210254E-2</v>
      </c>
      <c r="K7" s="1419"/>
      <c r="L7" s="1417"/>
      <c r="M7" s="1433"/>
      <c r="N7" s="1417"/>
      <c r="O7" s="1433"/>
      <c r="P7" s="1417"/>
      <c r="Q7" s="1434"/>
      <c r="R7" s="1417"/>
      <c r="S7" s="1434"/>
      <c r="T7" s="1417"/>
      <c r="U7" s="1434"/>
      <c r="V7" s="1417"/>
      <c r="W7" s="1434"/>
    </row>
    <row r="8" spans="1:24" s="1418" customFormat="1" x14ac:dyDescent="0.3">
      <c r="A8" s="1430" t="s">
        <v>360</v>
      </c>
      <c r="B8" s="1552">
        <v>0.68900000000000006</v>
      </c>
      <c r="C8" s="1553">
        <v>0.66500000000000004</v>
      </c>
      <c r="D8" s="1554">
        <v>2.4000000000000021E-2</v>
      </c>
      <c r="E8" s="1431">
        <v>232.21</v>
      </c>
      <c r="F8" s="1431">
        <v>227.34</v>
      </c>
      <c r="G8" s="1554">
        <v>2.1421659188880112E-2</v>
      </c>
      <c r="H8" s="1432">
        <v>159.99</v>
      </c>
      <c r="I8" s="1431">
        <v>151.18</v>
      </c>
      <c r="J8" s="1554">
        <v>5.8274904087842319E-2</v>
      </c>
      <c r="K8" s="1419"/>
      <c r="L8" s="1417"/>
      <c r="M8" s="1433"/>
      <c r="N8" s="1417"/>
      <c r="O8" s="1433"/>
      <c r="P8" s="1417"/>
      <c r="Q8" s="1434"/>
      <c r="R8" s="1417"/>
      <c r="S8" s="1434"/>
      <c r="T8" s="1417"/>
      <c r="U8" s="1434"/>
      <c r="V8" s="1417"/>
      <c r="W8" s="1434"/>
    </row>
    <row r="9" spans="1:24" s="1418" customFormat="1" x14ac:dyDescent="0.3">
      <c r="A9" s="1430" t="s">
        <v>361</v>
      </c>
      <c r="B9" s="1552">
        <v>0.70799999999999996</v>
      </c>
      <c r="C9" s="1553">
        <v>0.67</v>
      </c>
      <c r="D9" s="1554">
        <v>3.7999999999999923E-2</v>
      </c>
      <c r="E9" s="1431">
        <v>222.28</v>
      </c>
      <c r="F9" s="1431">
        <v>218.18</v>
      </c>
      <c r="G9" s="1554">
        <v>1.8791823265193849E-2</v>
      </c>
      <c r="H9" s="1432">
        <v>157.37</v>
      </c>
      <c r="I9" s="1431">
        <v>146.18</v>
      </c>
      <c r="J9" s="1554">
        <v>7.654945957039265E-2</v>
      </c>
      <c r="K9" s="1419"/>
      <c r="L9" s="1417"/>
      <c r="M9" s="1433"/>
      <c r="N9" s="1417"/>
      <c r="O9" s="1433"/>
      <c r="P9" s="1417"/>
      <c r="Q9" s="1434"/>
      <c r="R9" s="1417"/>
      <c r="S9" s="1434"/>
      <c r="T9" s="1417"/>
      <c r="U9" s="1434"/>
      <c r="V9" s="1417"/>
      <c r="W9" s="1434"/>
    </row>
    <row r="10" spans="1:24" s="1418" customFormat="1" x14ac:dyDescent="0.3">
      <c r="A10" s="1430" t="s">
        <v>362</v>
      </c>
      <c r="B10" s="1552">
        <v>0.68400000000000005</v>
      </c>
      <c r="C10" s="1553">
        <v>0.67</v>
      </c>
      <c r="D10" s="1554">
        <v>1.4000000000000012E-2</v>
      </c>
      <c r="E10" s="1431">
        <v>236.72</v>
      </c>
      <c r="F10" s="1431">
        <v>230.75</v>
      </c>
      <c r="G10" s="1554">
        <v>2.587215601300108E-2</v>
      </c>
      <c r="H10" s="1432">
        <v>161.92000000000002</v>
      </c>
      <c r="I10" s="1431">
        <v>154.6</v>
      </c>
      <c r="J10" s="1554">
        <v>4.7347994825355899E-2</v>
      </c>
      <c r="K10" s="1419"/>
      <c r="L10" s="1417"/>
      <c r="M10" s="1433"/>
      <c r="N10" s="1417"/>
      <c r="O10" s="1433"/>
      <c r="P10" s="1417"/>
      <c r="Q10" s="1434"/>
      <c r="R10" s="1417"/>
      <c r="S10" s="1434"/>
      <c r="T10" s="1417"/>
      <c r="U10" s="1434"/>
      <c r="V10" s="1417"/>
      <c r="W10" s="1434"/>
    </row>
    <row r="11" spans="1:24" s="1418" customFormat="1" x14ac:dyDescent="0.3">
      <c r="A11" s="1430" t="s">
        <v>363</v>
      </c>
      <c r="B11" s="1552">
        <v>0.73599999999999999</v>
      </c>
      <c r="C11" s="1553">
        <v>0.72699999999999998</v>
      </c>
      <c r="D11" s="1554">
        <v>9.000000000000008E-3</v>
      </c>
      <c r="E11" s="1431">
        <v>255.12</v>
      </c>
      <c r="F11" s="1431">
        <v>247.56</v>
      </c>
      <c r="G11" s="1554">
        <v>3.0538051381483286E-2</v>
      </c>
      <c r="H11" s="1432">
        <v>187.77</v>
      </c>
      <c r="I11" s="1431">
        <v>179.98</v>
      </c>
      <c r="J11" s="1554">
        <v>4.3282586954106125E-2</v>
      </c>
      <c r="K11" s="1419"/>
      <c r="L11" s="1417"/>
      <c r="M11" s="1433"/>
      <c r="N11" s="1417"/>
      <c r="O11" s="1433"/>
      <c r="P11" s="1417"/>
      <c r="Q11" s="1434"/>
      <c r="R11" s="1417"/>
      <c r="S11" s="1434"/>
      <c r="T11" s="1417"/>
      <c r="U11" s="1434"/>
      <c r="V11" s="1417"/>
      <c r="W11" s="1434"/>
    </row>
    <row r="12" spans="1:24" s="1418" customFormat="1" x14ac:dyDescent="0.3">
      <c r="A12" s="1430" t="s">
        <v>364</v>
      </c>
      <c r="B12" s="1552">
        <v>0.69300000000000006</v>
      </c>
      <c r="C12" s="1553">
        <v>0.74099999999999999</v>
      </c>
      <c r="D12" s="1554">
        <v>-4.7999999999999932E-2</v>
      </c>
      <c r="E12" s="1431">
        <v>249.32</v>
      </c>
      <c r="F12" s="1431">
        <v>242.79</v>
      </c>
      <c r="G12" s="1554">
        <v>2.6895671156143174E-2</v>
      </c>
      <c r="H12" s="1432">
        <v>172.78</v>
      </c>
      <c r="I12" s="1431">
        <v>179.91</v>
      </c>
      <c r="J12" s="1554">
        <v>-3.9630926574398283E-2</v>
      </c>
      <c r="K12" s="1419"/>
      <c r="L12" s="1417"/>
      <c r="M12" s="1433"/>
      <c r="N12" s="1417"/>
      <c r="O12" s="1433"/>
      <c r="P12" s="1417"/>
      <c r="Q12" s="1434"/>
      <c r="R12" s="1417"/>
      <c r="S12" s="1434"/>
      <c r="T12" s="1417"/>
      <c r="U12" s="1434"/>
      <c r="V12" s="1417"/>
      <c r="W12" s="1434"/>
    </row>
    <row r="13" spans="1:24" s="1418" customFormat="1" x14ac:dyDescent="0.3">
      <c r="A13" s="1430" t="s">
        <v>365</v>
      </c>
      <c r="B13" s="1552">
        <v>0.67900000000000005</v>
      </c>
      <c r="C13" s="1553">
        <v>0.68600000000000005</v>
      </c>
      <c r="D13" s="1554">
        <v>-7.0000000000000062E-3</v>
      </c>
      <c r="E13" s="1431">
        <v>219.45000000000002</v>
      </c>
      <c r="F13" s="1431">
        <v>209.63</v>
      </c>
      <c r="G13" s="1554">
        <v>4.6844440204169356E-2</v>
      </c>
      <c r="H13" s="1432">
        <v>149.01</v>
      </c>
      <c r="I13" s="1431">
        <v>143.81</v>
      </c>
      <c r="J13" s="1554">
        <v>3.6158820666156652E-2</v>
      </c>
      <c r="K13" s="1419"/>
      <c r="L13" s="1417"/>
      <c r="M13" s="1433"/>
      <c r="N13" s="1417"/>
      <c r="O13" s="1433"/>
      <c r="P13" s="1417"/>
      <c r="Q13" s="1434"/>
      <c r="R13" s="1417"/>
      <c r="S13" s="1434"/>
      <c r="T13" s="1417"/>
      <c r="U13" s="1434"/>
      <c r="V13" s="1417"/>
      <c r="W13" s="1434"/>
    </row>
    <row r="14" spans="1:24" s="1418" customFormat="1" x14ac:dyDescent="0.3">
      <c r="A14" s="1430" t="s">
        <v>366</v>
      </c>
      <c r="B14" s="1552">
        <v>0.71099999999999997</v>
      </c>
      <c r="C14" s="1553">
        <v>0.68900000000000006</v>
      </c>
      <c r="D14" s="1554">
        <v>2.1999999999999909E-2</v>
      </c>
      <c r="E14" s="1431">
        <v>219.51</v>
      </c>
      <c r="F14" s="1431">
        <v>212.86</v>
      </c>
      <c r="G14" s="1554">
        <v>3.1241191393404005E-2</v>
      </c>
      <c r="H14" s="1432">
        <v>156.07</v>
      </c>
      <c r="I14" s="1431">
        <v>146.66</v>
      </c>
      <c r="J14" s="1554">
        <v>6.4162007363971069E-2</v>
      </c>
      <c r="K14" s="1419"/>
      <c r="L14" s="1417"/>
      <c r="M14" s="1433"/>
      <c r="N14" s="1417"/>
      <c r="O14" s="1433"/>
      <c r="P14" s="1417"/>
      <c r="Q14" s="1434"/>
      <c r="R14" s="1417"/>
      <c r="S14" s="1434"/>
      <c r="T14" s="1417"/>
      <c r="U14" s="1434"/>
      <c r="V14" s="1417"/>
      <c r="W14" s="1434"/>
    </row>
    <row r="15" spans="1:24" s="1418" customFormat="1" x14ac:dyDescent="0.3">
      <c r="A15" s="1430" t="s">
        <v>367</v>
      </c>
      <c r="B15" s="1552">
        <v>0.626</v>
      </c>
      <c r="C15" s="1553">
        <v>0.63</v>
      </c>
      <c r="D15" s="1554">
        <v>-4.0000000000000036E-3</v>
      </c>
      <c r="E15" s="1431">
        <v>214.14000000000001</v>
      </c>
      <c r="F15" s="1431">
        <v>206.95000000000002</v>
      </c>
      <c r="G15" s="1554">
        <v>3.474269147136988E-2</v>
      </c>
      <c r="H15" s="1432">
        <v>134.05000000000001</v>
      </c>
      <c r="I15" s="1431">
        <v>130.38</v>
      </c>
      <c r="J15" s="1554">
        <v>2.8148489032060256E-2</v>
      </c>
      <c r="K15" s="1419"/>
      <c r="L15" s="1417"/>
      <c r="M15" s="1433"/>
      <c r="N15" s="1417"/>
      <c r="O15" s="1433"/>
      <c r="P15" s="1417"/>
      <c r="Q15" s="1434"/>
      <c r="R15" s="1417"/>
      <c r="S15" s="1434"/>
      <c r="T15" s="1417"/>
      <c r="U15" s="1434"/>
      <c r="V15" s="1417"/>
      <c r="W15" s="1434"/>
    </row>
    <row r="16" spans="1:24" s="1418" customFormat="1" x14ac:dyDescent="0.3">
      <c r="A16" s="1430" t="s">
        <v>368</v>
      </c>
      <c r="B16" s="1552">
        <v>0.63900000000000001</v>
      </c>
      <c r="C16" s="1553">
        <v>0.61</v>
      </c>
      <c r="D16" s="1554">
        <v>2.9000000000000026E-2</v>
      </c>
      <c r="E16" s="1431">
        <v>275.02</v>
      </c>
      <c r="F16" s="1431">
        <v>258.95</v>
      </c>
      <c r="G16" s="1554">
        <v>6.205831241552421E-2</v>
      </c>
      <c r="H16" s="1432">
        <v>175.74</v>
      </c>
      <c r="I16" s="1431">
        <v>157.96</v>
      </c>
      <c r="J16" s="1554">
        <v>0.11256014180805267</v>
      </c>
      <c r="K16" s="1419"/>
      <c r="L16" s="1417"/>
      <c r="M16" s="1433"/>
      <c r="N16" s="1417"/>
      <c r="O16" s="1433"/>
      <c r="P16" s="1417"/>
      <c r="Q16" s="1434"/>
      <c r="R16" s="1417"/>
      <c r="S16" s="1434"/>
      <c r="T16" s="1417"/>
      <c r="U16" s="1434"/>
      <c r="V16" s="1417"/>
      <c r="W16" s="1434"/>
    </row>
    <row r="17" spans="1:23" s="1418" customFormat="1" x14ac:dyDescent="0.3">
      <c r="A17" s="1413" t="s">
        <v>496</v>
      </c>
      <c r="B17" s="1555">
        <v>0.70000000000000007</v>
      </c>
      <c r="C17" s="1556">
        <v>0.68900000000000006</v>
      </c>
      <c r="D17" s="1557">
        <v>1.100000000000001E-2</v>
      </c>
      <c r="E17" s="1414">
        <v>236.69</v>
      </c>
      <c r="F17" s="1414">
        <v>228.4</v>
      </c>
      <c r="G17" s="1557">
        <v>3.6295971978984203E-2</v>
      </c>
      <c r="H17" s="1415">
        <v>165.68</v>
      </c>
      <c r="I17" s="1414">
        <v>157.37</v>
      </c>
      <c r="J17" s="1557">
        <v>5.2805490245917276E-2</v>
      </c>
      <c r="K17" s="1419"/>
      <c r="L17" s="1417"/>
      <c r="M17" s="1433"/>
      <c r="N17" s="1417"/>
      <c r="O17" s="1433"/>
      <c r="P17" s="1417"/>
      <c r="Q17" s="1434"/>
      <c r="R17" s="1417"/>
      <c r="S17" s="1434"/>
      <c r="T17" s="1417"/>
      <c r="U17" s="1434"/>
      <c r="V17" s="1417"/>
      <c r="W17" s="1434"/>
    </row>
    <row r="18" spans="1:23" s="1418" customFormat="1" x14ac:dyDescent="0.3">
      <c r="A18" s="1435" t="s">
        <v>854</v>
      </c>
      <c r="B18" s="1419"/>
      <c r="C18" s="1419"/>
      <c r="D18" s="1419"/>
      <c r="E18" s="1419"/>
      <c r="F18" s="1419"/>
      <c r="G18" s="1419"/>
      <c r="H18" s="1419"/>
      <c r="I18" s="1419"/>
      <c r="J18" s="1419"/>
      <c r="K18" s="1419"/>
      <c r="L18" s="1417"/>
      <c r="N18" s="1417"/>
      <c r="P18" s="1417"/>
      <c r="R18" s="1417"/>
      <c r="T18" s="1417"/>
      <c r="V18" s="1417"/>
    </row>
  </sheetData>
  <mergeCells count="4">
    <mergeCell ref="A1:J1"/>
    <mergeCell ref="B3:D3"/>
    <mergeCell ref="E3:G3"/>
    <mergeCell ref="H3:J3"/>
  </mergeCells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X18"/>
  <sheetViews>
    <sheetView showGridLines="0" zoomScaleNormal="100" workbookViewId="0">
      <selection activeCell="X25" sqref="X25"/>
    </sheetView>
  </sheetViews>
  <sheetFormatPr defaultColWidth="9.1796875" defaultRowHeight="12" x14ac:dyDescent="0.3"/>
  <cols>
    <col min="1" max="1" width="11.81640625" style="1419" customWidth="1"/>
    <col min="2" max="10" width="8.7265625" style="1419" customWidth="1"/>
    <col min="11" max="11" width="9.1796875" style="1419"/>
    <col min="12" max="12" width="6.54296875" style="1417" customWidth="1"/>
    <col min="13" max="13" width="6.54296875" style="1418" customWidth="1"/>
    <col min="14" max="14" width="6.54296875" style="1417" customWidth="1"/>
    <col min="15" max="15" width="6.54296875" style="1418" customWidth="1"/>
    <col min="16" max="16" width="6.54296875" style="1417" customWidth="1"/>
    <col min="17" max="17" width="6.54296875" style="1418" customWidth="1"/>
    <col min="18" max="18" width="6.54296875" style="1417" customWidth="1"/>
    <col min="19" max="19" width="6.54296875" style="1418" customWidth="1"/>
    <col min="20" max="20" width="6.54296875" style="1417" customWidth="1"/>
    <col min="21" max="21" width="6.54296875" style="1418" customWidth="1"/>
    <col min="22" max="22" width="6.54296875" style="1417" customWidth="1"/>
    <col min="23" max="23" width="6.54296875" style="1418" customWidth="1"/>
    <col min="24" max="24" width="9.1796875" style="1418" customWidth="1"/>
    <col min="25" max="16384" width="9.1796875" style="1419"/>
  </cols>
  <sheetData>
    <row r="1" spans="1:24" s="1418" customFormat="1" ht="15.5" x14ac:dyDescent="0.35">
      <c r="A1" s="1792" t="str">
        <f>CONCATENATE('List of Tables'!A121,":  ",'List of Tables'!C121)</f>
        <v>TABLE 100:  Hawai‘i Island Occupancy Rate: 2014 vs. 2013</v>
      </c>
      <c r="B1" s="1792"/>
      <c r="C1" s="1792"/>
      <c r="D1" s="1792"/>
      <c r="E1" s="1792"/>
      <c r="F1" s="1792"/>
      <c r="G1" s="1792"/>
      <c r="H1" s="1792"/>
      <c r="I1" s="1792"/>
      <c r="J1" s="1792"/>
      <c r="K1" s="1419"/>
      <c r="L1" s="1417"/>
      <c r="N1" s="1417"/>
      <c r="P1" s="1417"/>
      <c r="R1" s="1417"/>
      <c r="T1" s="1417"/>
      <c r="V1" s="1417"/>
    </row>
    <row r="2" spans="1:24" s="1424" customFormat="1" x14ac:dyDescent="0.3">
      <c r="A2" s="1420"/>
      <c r="B2" s="1420"/>
      <c r="C2" s="1420"/>
      <c r="D2" s="1420"/>
      <c r="E2" s="1420"/>
      <c r="F2" s="1420"/>
      <c r="G2" s="1420"/>
      <c r="H2" s="1420"/>
      <c r="I2" s="1420"/>
      <c r="J2" s="1420"/>
      <c r="K2" s="1421"/>
      <c r="L2" s="1422"/>
      <c r="M2" s="1423"/>
      <c r="N2" s="1422"/>
      <c r="O2" s="1423"/>
      <c r="P2" s="1422"/>
      <c r="Q2" s="1423"/>
      <c r="R2" s="1422"/>
      <c r="S2" s="1423"/>
      <c r="T2" s="1422"/>
      <c r="U2" s="1423"/>
      <c r="V2" s="1422"/>
      <c r="W2" s="1423"/>
      <c r="X2" s="1423"/>
    </row>
    <row r="3" spans="1:24" s="1418" customFormat="1" x14ac:dyDescent="0.3">
      <c r="A3" s="1364"/>
      <c r="B3" s="1762" t="s">
        <v>644</v>
      </c>
      <c r="C3" s="1763"/>
      <c r="D3" s="1790"/>
      <c r="E3" s="1762" t="s">
        <v>125</v>
      </c>
      <c r="F3" s="1763"/>
      <c r="G3" s="1790"/>
      <c r="H3" s="1762" t="s">
        <v>126</v>
      </c>
      <c r="I3" s="1763"/>
      <c r="J3" s="1790"/>
      <c r="K3" s="1419"/>
      <c r="L3" s="1417"/>
      <c r="N3" s="1417"/>
      <c r="P3" s="1417"/>
      <c r="R3" s="1417"/>
      <c r="T3" s="1417"/>
      <c r="V3" s="1417"/>
    </row>
    <row r="4" spans="1:24" s="1418" customFormat="1" ht="23.5" x14ac:dyDescent="0.3">
      <c r="A4" s="1425"/>
      <c r="B4" s="1426">
        <v>2014</v>
      </c>
      <c r="C4" s="1427">
        <v>2013</v>
      </c>
      <c r="D4" s="1428" t="s">
        <v>697</v>
      </c>
      <c r="E4" s="1427">
        <v>2014</v>
      </c>
      <c r="F4" s="1427">
        <v>2013</v>
      </c>
      <c r="G4" s="1429" t="s">
        <v>186</v>
      </c>
      <c r="H4" s="1426">
        <v>2014</v>
      </c>
      <c r="I4" s="1427">
        <v>2013</v>
      </c>
      <c r="J4" s="1428" t="s">
        <v>186</v>
      </c>
      <c r="K4" s="1416"/>
      <c r="L4" s="1436"/>
      <c r="N4" s="1417"/>
      <c r="P4" s="1417"/>
      <c r="R4" s="1417"/>
      <c r="T4" s="1417"/>
      <c r="V4" s="1417"/>
    </row>
    <row r="5" spans="1:24" s="1418" customFormat="1" x14ac:dyDescent="0.3">
      <c r="A5" s="1430" t="s">
        <v>357</v>
      </c>
      <c r="B5" s="1552">
        <v>0.70200000000000007</v>
      </c>
      <c r="C5" s="1553">
        <v>0.71799999999999997</v>
      </c>
      <c r="D5" s="1554">
        <v>-1.5999999999999903E-2</v>
      </c>
      <c r="E5" s="1431">
        <v>238.44</v>
      </c>
      <c r="F5" s="1431">
        <v>227.02</v>
      </c>
      <c r="G5" s="1554">
        <v>5.0303937979032626E-2</v>
      </c>
      <c r="H5" s="1432">
        <v>167.38</v>
      </c>
      <c r="I5" s="1431">
        <v>163</v>
      </c>
      <c r="J5" s="1554">
        <v>2.687116564417175E-2</v>
      </c>
      <c r="K5" s="1419"/>
      <c r="L5" s="1417"/>
      <c r="M5" s="1433"/>
      <c r="N5" s="1417"/>
      <c r="O5" s="1433"/>
      <c r="P5" s="1417"/>
      <c r="Q5" s="1434"/>
      <c r="R5" s="1417"/>
      <c r="S5" s="1434"/>
      <c r="T5" s="1417"/>
      <c r="U5" s="1434"/>
      <c r="V5" s="1417"/>
      <c r="W5" s="1434"/>
    </row>
    <row r="6" spans="1:24" s="1418" customFormat="1" x14ac:dyDescent="0.3">
      <c r="A6" s="1430" t="s">
        <v>358</v>
      </c>
      <c r="B6" s="1552">
        <v>0.76500000000000001</v>
      </c>
      <c r="C6" s="1553">
        <v>0.78300000000000003</v>
      </c>
      <c r="D6" s="1554">
        <v>-1.8000000000000016E-2</v>
      </c>
      <c r="E6" s="1431">
        <v>245.19</v>
      </c>
      <c r="F6" s="1431">
        <v>232.09</v>
      </c>
      <c r="G6" s="1554">
        <v>5.6443621009091276E-2</v>
      </c>
      <c r="H6" s="1432">
        <v>187.57</v>
      </c>
      <c r="I6" s="1431">
        <v>181.73</v>
      </c>
      <c r="J6" s="1554">
        <v>3.2135585759093178E-2</v>
      </c>
      <c r="K6" s="1419"/>
      <c r="L6" s="1417"/>
      <c r="M6" s="1433"/>
      <c r="N6" s="1417"/>
      <c r="O6" s="1433"/>
      <c r="P6" s="1417"/>
      <c r="Q6" s="1434"/>
      <c r="R6" s="1417"/>
      <c r="S6" s="1434"/>
      <c r="T6" s="1417"/>
      <c r="U6" s="1434"/>
      <c r="V6" s="1417"/>
      <c r="W6" s="1434"/>
    </row>
    <row r="7" spans="1:24" s="1418" customFormat="1" x14ac:dyDescent="0.3">
      <c r="A7" s="1430" t="s">
        <v>359</v>
      </c>
      <c r="B7" s="1552">
        <v>0.65800000000000003</v>
      </c>
      <c r="C7" s="1553">
        <v>0.69600000000000006</v>
      </c>
      <c r="D7" s="1554">
        <v>-3.8000000000000034E-2</v>
      </c>
      <c r="E7" s="1431">
        <v>246.02</v>
      </c>
      <c r="F7" s="1431">
        <v>234.57</v>
      </c>
      <c r="G7" s="1554">
        <v>4.8812721149337157E-2</v>
      </c>
      <c r="H7" s="1432">
        <v>161.88</v>
      </c>
      <c r="I7" s="1431">
        <v>163.26</v>
      </c>
      <c r="J7" s="1554">
        <v>-8.4527747151782167E-3</v>
      </c>
      <c r="K7" s="1419"/>
      <c r="L7" s="1417"/>
      <c r="M7" s="1433"/>
      <c r="N7" s="1417"/>
      <c r="O7" s="1433"/>
      <c r="P7" s="1417"/>
      <c r="Q7" s="1434"/>
      <c r="R7" s="1417"/>
      <c r="S7" s="1434"/>
      <c r="T7" s="1417"/>
      <c r="U7" s="1434"/>
      <c r="V7" s="1417"/>
      <c r="W7" s="1434"/>
    </row>
    <row r="8" spans="1:24" s="1418" customFormat="1" x14ac:dyDescent="0.3">
      <c r="A8" s="1430" t="s">
        <v>360</v>
      </c>
      <c r="B8" s="1552">
        <v>0.59699999999999998</v>
      </c>
      <c r="C8" s="1553">
        <v>0.55900000000000005</v>
      </c>
      <c r="D8" s="1554">
        <v>3.7999999999999923E-2</v>
      </c>
      <c r="E8" s="1431">
        <v>241.74</v>
      </c>
      <c r="F8" s="1431">
        <v>221.98000000000002</v>
      </c>
      <c r="G8" s="1554">
        <v>8.9017028561131584E-2</v>
      </c>
      <c r="H8" s="1432">
        <v>144.32</v>
      </c>
      <c r="I8" s="1431">
        <v>124.09</v>
      </c>
      <c r="J8" s="1554">
        <v>0.16302683536143114</v>
      </c>
      <c r="K8" s="1419"/>
      <c r="L8" s="1417"/>
      <c r="M8" s="1433"/>
      <c r="N8" s="1417"/>
      <c r="O8" s="1433"/>
      <c r="P8" s="1417"/>
      <c r="Q8" s="1434"/>
      <c r="R8" s="1417"/>
      <c r="S8" s="1434"/>
      <c r="T8" s="1417"/>
      <c r="U8" s="1434"/>
      <c r="V8" s="1417"/>
      <c r="W8" s="1434"/>
    </row>
    <row r="9" spans="1:24" s="1418" customFormat="1" x14ac:dyDescent="0.3">
      <c r="A9" s="1430" t="s">
        <v>361</v>
      </c>
      <c r="B9" s="1552">
        <v>0.53200000000000003</v>
      </c>
      <c r="C9" s="1553">
        <v>0.52500000000000002</v>
      </c>
      <c r="D9" s="1554">
        <v>7.0000000000000062E-3</v>
      </c>
      <c r="E9" s="1431">
        <v>215.82</v>
      </c>
      <c r="F9" s="1431">
        <v>195.4</v>
      </c>
      <c r="G9" s="1554">
        <v>0.10450358239508693</v>
      </c>
      <c r="H9" s="1432">
        <v>114.82000000000001</v>
      </c>
      <c r="I9" s="1431">
        <v>102.59</v>
      </c>
      <c r="J9" s="1554">
        <v>0.11921239886928554</v>
      </c>
      <c r="K9" s="1419"/>
      <c r="L9" s="1417"/>
      <c r="M9" s="1433"/>
      <c r="N9" s="1417"/>
      <c r="O9" s="1433"/>
      <c r="P9" s="1417"/>
      <c r="Q9" s="1434"/>
      <c r="R9" s="1417"/>
      <c r="S9" s="1434"/>
      <c r="T9" s="1417"/>
      <c r="U9" s="1434"/>
      <c r="V9" s="1417"/>
      <c r="W9" s="1434"/>
    </row>
    <row r="10" spans="1:24" s="1418" customFormat="1" x14ac:dyDescent="0.3">
      <c r="A10" s="1430" t="s">
        <v>362</v>
      </c>
      <c r="B10" s="1552">
        <v>0.56300000000000006</v>
      </c>
      <c r="C10" s="1553">
        <v>0.57600000000000007</v>
      </c>
      <c r="D10" s="1554">
        <v>-1.3000000000000012E-2</v>
      </c>
      <c r="E10" s="1431">
        <v>227.95000000000002</v>
      </c>
      <c r="F10" s="1431">
        <v>211.74</v>
      </c>
      <c r="G10" s="1554">
        <v>7.6556153773495825E-2</v>
      </c>
      <c r="H10" s="1432">
        <v>128.34</v>
      </c>
      <c r="I10" s="1431">
        <v>121.96000000000001</v>
      </c>
      <c r="J10" s="1554">
        <v>5.2312233519186575E-2</v>
      </c>
      <c r="K10" s="1419"/>
      <c r="L10" s="1417"/>
      <c r="M10" s="1433"/>
      <c r="N10" s="1417"/>
      <c r="O10" s="1433"/>
      <c r="P10" s="1417"/>
      <c r="Q10" s="1434"/>
      <c r="R10" s="1417"/>
      <c r="S10" s="1434"/>
      <c r="T10" s="1417"/>
      <c r="U10" s="1434"/>
      <c r="V10" s="1417"/>
      <c r="W10" s="1434"/>
    </row>
    <row r="11" spans="1:24" s="1418" customFormat="1" x14ac:dyDescent="0.3">
      <c r="A11" s="1430" t="s">
        <v>363</v>
      </c>
      <c r="B11" s="1552">
        <v>0.63600000000000001</v>
      </c>
      <c r="C11" s="1553">
        <v>0.59799999999999998</v>
      </c>
      <c r="D11" s="1554">
        <v>3.8000000000000034E-2</v>
      </c>
      <c r="E11" s="1431">
        <v>241.15</v>
      </c>
      <c r="F11" s="1431">
        <v>225.66</v>
      </c>
      <c r="G11" s="1554">
        <v>6.864309137640702E-2</v>
      </c>
      <c r="H11" s="1432">
        <v>153.37</v>
      </c>
      <c r="I11" s="1431">
        <v>134.94</v>
      </c>
      <c r="J11" s="1554">
        <v>0.13657922039424936</v>
      </c>
      <c r="K11" s="1419"/>
      <c r="L11" s="1417"/>
      <c r="M11" s="1433"/>
      <c r="N11" s="1417"/>
      <c r="O11" s="1433"/>
      <c r="P11" s="1417"/>
      <c r="Q11" s="1434"/>
      <c r="R11" s="1417"/>
      <c r="S11" s="1434"/>
      <c r="T11" s="1417"/>
      <c r="U11" s="1434"/>
      <c r="V11" s="1417"/>
      <c r="W11" s="1434"/>
    </row>
    <row r="12" spans="1:24" s="1418" customFormat="1" x14ac:dyDescent="0.3">
      <c r="A12" s="1430" t="s">
        <v>364</v>
      </c>
      <c r="B12" s="1552">
        <v>0.60299999999999998</v>
      </c>
      <c r="C12" s="1553">
        <v>0.628</v>
      </c>
      <c r="D12" s="1554">
        <v>-2.5000000000000022E-2</v>
      </c>
      <c r="E12" s="1431">
        <v>241.81</v>
      </c>
      <c r="F12" s="1431">
        <v>235.07</v>
      </c>
      <c r="G12" s="1554">
        <v>2.867231037563283E-2</v>
      </c>
      <c r="H12" s="1432">
        <v>145.81</v>
      </c>
      <c r="I12" s="1431">
        <v>147.62</v>
      </c>
      <c r="J12" s="1554">
        <v>-1.2261211217992157E-2</v>
      </c>
      <c r="K12" s="1419"/>
      <c r="L12" s="1417"/>
      <c r="M12" s="1433"/>
      <c r="N12" s="1417"/>
      <c r="O12" s="1433"/>
      <c r="P12" s="1417"/>
      <c r="Q12" s="1434"/>
      <c r="R12" s="1417"/>
      <c r="S12" s="1434"/>
      <c r="T12" s="1417"/>
      <c r="U12" s="1434"/>
      <c r="V12" s="1417"/>
      <c r="W12" s="1434"/>
    </row>
    <row r="13" spans="1:24" s="1418" customFormat="1" x14ac:dyDescent="0.3">
      <c r="A13" s="1430" t="s">
        <v>365</v>
      </c>
      <c r="B13" s="1552">
        <v>0.55000000000000004</v>
      </c>
      <c r="C13" s="1553">
        <v>0.53300000000000003</v>
      </c>
      <c r="D13" s="1554">
        <v>1.7000000000000015E-2</v>
      </c>
      <c r="E13" s="1431">
        <v>193.67000000000002</v>
      </c>
      <c r="F13" s="1431">
        <v>187.08</v>
      </c>
      <c r="G13" s="1554">
        <v>3.5225571947829819E-2</v>
      </c>
      <c r="H13" s="1432">
        <v>106.52</v>
      </c>
      <c r="I13" s="1431">
        <v>99.710000000000008</v>
      </c>
      <c r="J13" s="1554">
        <v>6.8298064386721369E-2</v>
      </c>
      <c r="K13" s="1419"/>
      <c r="L13" s="1417"/>
      <c r="M13" s="1433"/>
      <c r="N13" s="1417"/>
      <c r="O13" s="1433"/>
      <c r="P13" s="1417"/>
      <c r="Q13" s="1434"/>
      <c r="R13" s="1417"/>
      <c r="S13" s="1434"/>
      <c r="T13" s="1417"/>
      <c r="U13" s="1434"/>
      <c r="V13" s="1417"/>
      <c r="W13" s="1434"/>
    </row>
    <row r="14" spans="1:24" s="1418" customFormat="1" x14ac:dyDescent="0.3">
      <c r="A14" s="1430" t="s">
        <v>366</v>
      </c>
      <c r="B14" s="1552">
        <v>0.63800000000000001</v>
      </c>
      <c r="C14" s="1553">
        <v>0.57200000000000006</v>
      </c>
      <c r="D14" s="1554">
        <v>6.5999999999999948E-2</v>
      </c>
      <c r="E14" s="1431">
        <v>216.64000000000001</v>
      </c>
      <c r="F14" s="1431">
        <v>199.58</v>
      </c>
      <c r="G14" s="1554">
        <v>8.5479506964625723E-2</v>
      </c>
      <c r="H14" s="1432">
        <v>138.22</v>
      </c>
      <c r="I14" s="1431">
        <v>114.16</v>
      </c>
      <c r="J14" s="1554">
        <v>0.21075683251576738</v>
      </c>
      <c r="K14" s="1419"/>
      <c r="L14" s="1417"/>
      <c r="M14" s="1433"/>
      <c r="N14" s="1417"/>
      <c r="O14" s="1433"/>
      <c r="P14" s="1417"/>
      <c r="Q14" s="1434"/>
      <c r="R14" s="1417"/>
      <c r="S14" s="1434"/>
      <c r="T14" s="1417"/>
      <c r="U14" s="1434"/>
      <c r="V14" s="1417"/>
      <c r="W14" s="1434"/>
    </row>
    <row r="15" spans="1:24" s="1418" customFormat="1" x14ac:dyDescent="0.3">
      <c r="A15" s="1430" t="s">
        <v>367</v>
      </c>
      <c r="B15" s="1552">
        <v>0.57400000000000007</v>
      </c>
      <c r="C15" s="1553">
        <v>0.54400000000000004</v>
      </c>
      <c r="D15" s="1554">
        <v>3.0000000000000027E-2</v>
      </c>
      <c r="E15" s="1431">
        <v>221.73000000000002</v>
      </c>
      <c r="F15" s="1431">
        <v>202.56</v>
      </c>
      <c r="G15" s="1554">
        <v>9.4638625592417133E-2</v>
      </c>
      <c r="H15" s="1432">
        <v>127.27</v>
      </c>
      <c r="I15" s="1431">
        <v>110.19</v>
      </c>
      <c r="J15" s="1554">
        <v>0.155004991378528</v>
      </c>
      <c r="K15" s="1419"/>
      <c r="L15" s="1417"/>
      <c r="M15" s="1433"/>
      <c r="N15" s="1417"/>
      <c r="O15" s="1433"/>
      <c r="P15" s="1417"/>
      <c r="Q15" s="1434"/>
      <c r="R15" s="1417"/>
      <c r="S15" s="1434"/>
      <c r="T15" s="1417"/>
      <c r="U15" s="1434"/>
      <c r="V15" s="1417"/>
      <c r="W15" s="1434"/>
    </row>
    <row r="16" spans="1:24" s="1418" customFormat="1" x14ac:dyDescent="0.3">
      <c r="A16" s="1430" t="s">
        <v>368</v>
      </c>
      <c r="B16" s="1552">
        <v>0.59599999999999997</v>
      </c>
      <c r="C16" s="1553">
        <v>0.59699999999999998</v>
      </c>
      <c r="D16" s="1554">
        <v>-1.0000000000000009E-3</v>
      </c>
      <c r="E16" s="1431">
        <v>292.53000000000003</v>
      </c>
      <c r="F16" s="1431">
        <v>271.01</v>
      </c>
      <c r="G16" s="1554">
        <v>7.9406663960739601E-2</v>
      </c>
      <c r="H16" s="1432">
        <v>174.35</v>
      </c>
      <c r="I16" s="1431">
        <v>161.79</v>
      </c>
      <c r="J16" s="1554">
        <v>7.7631497620372109E-2</v>
      </c>
      <c r="K16" s="1419"/>
      <c r="L16" s="1417"/>
      <c r="M16" s="1433"/>
      <c r="N16" s="1417"/>
      <c r="O16" s="1433"/>
      <c r="P16" s="1417"/>
      <c r="Q16" s="1434"/>
      <c r="R16" s="1417"/>
      <c r="S16" s="1434"/>
      <c r="T16" s="1417"/>
      <c r="U16" s="1434"/>
      <c r="V16" s="1417"/>
      <c r="W16" s="1434"/>
    </row>
    <row r="17" spans="1:23" s="1418" customFormat="1" x14ac:dyDescent="0.3">
      <c r="A17" s="1413" t="s">
        <v>496</v>
      </c>
      <c r="B17" s="1555">
        <v>0.61499999999999999</v>
      </c>
      <c r="C17" s="1556">
        <v>0.61</v>
      </c>
      <c r="D17" s="1557">
        <v>5.0000000000000044E-3</v>
      </c>
      <c r="E17" s="1414">
        <v>236.73000000000002</v>
      </c>
      <c r="F17" s="1414">
        <v>221.72</v>
      </c>
      <c r="G17" s="1557">
        <v>6.769799747429199E-2</v>
      </c>
      <c r="H17" s="1415">
        <v>145.59</v>
      </c>
      <c r="I17" s="1414">
        <v>135.25</v>
      </c>
      <c r="J17" s="1557">
        <v>7.6451016635859542E-2</v>
      </c>
      <c r="K17" s="1419"/>
      <c r="L17" s="1417"/>
      <c r="M17" s="1433"/>
      <c r="N17" s="1417"/>
      <c r="O17" s="1433"/>
      <c r="P17" s="1417"/>
      <c r="Q17" s="1434"/>
      <c r="R17" s="1417"/>
      <c r="S17" s="1434"/>
      <c r="T17" s="1417"/>
      <c r="U17" s="1434"/>
      <c r="V17" s="1417"/>
      <c r="W17" s="1434"/>
    </row>
    <row r="18" spans="1:23" s="1418" customFormat="1" x14ac:dyDescent="0.3">
      <c r="A18" s="1435" t="s">
        <v>854</v>
      </c>
      <c r="B18" s="1419"/>
      <c r="C18" s="1419"/>
      <c r="D18" s="1419"/>
      <c r="E18" s="1419"/>
      <c r="F18" s="1419"/>
      <c r="G18" s="1419"/>
      <c r="H18" s="1419"/>
      <c r="I18" s="1419"/>
      <c r="J18" s="1419"/>
      <c r="K18" s="1419"/>
      <c r="L18" s="1417"/>
      <c r="N18" s="1417"/>
      <c r="P18" s="1417"/>
      <c r="R18" s="1417"/>
      <c r="T18" s="1417"/>
      <c r="V18" s="1417"/>
    </row>
  </sheetData>
  <mergeCells count="4">
    <mergeCell ref="A1:J1"/>
    <mergeCell ref="B3:D3"/>
    <mergeCell ref="E3:G3"/>
    <mergeCell ref="H3:J3"/>
  </mergeCells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N69"/>
  <sheetViews>
    <sheetView showGridLines="0" topLeftCell="A28" zoomScaleNormal="100" workbookViewId="0">
      <selection activeCell="G68" sqref="A3:G68"/>
    </sheetView>
  </sheetViews>
  <sheetFormatPr defaultColWidth="9.1796875" defaultRowHeight="12.5" x14ac:dyDescent="0.25"/>
  <cols>
    <col min="1" max="1" width="0.81640625" style="892" customWidth="1"/>
    <col min="2" max="2" width="10.7265625" style="892" customWidth="1"/>
    <col min="3" max="3" width="27.7265625" style="892" customWidth="1"/>
    <col min="4" max="6" width="12.7265625" style="892" customWidth="1"/>
    <col min="7" max="7" width="0.81640625" style="892" customWidth="1"/>
    <col min="8" max="8" width="9.1796875" style="892"/>
    <col min="9" max="16384" width="9.1796875" style="19"/>
  </cols>
  <sheetData>
    <row r="1" spans="1:14" s="378" customFormat="1" ht="30" customHeight="1" x14ac:dyDescent="0.35">
      <c r="A1" s="1685" t="str">
        <f>CONCATENATE('List of Tables'!A124,":  ",'List of Tables'!C124)</f>
        <v>TABLE 101:  Visitor Plant Inventory – Existing Inventory by Island and Property 2014 vs. 2013</v>
      </c>
      <c r="B1" s="1685"/>
      <c r="C1" s="1685"/>
      <c r="D1" s="1685"/>
      <c r="E1" s="1685"/>
      <c r="F1" s="1685"/>
      <c r="G1" s="1685"/>
      <c r="H1" s="963"/>
      <c r="I1" s="1437"/>
      <c r="J1" s="1437"/>
    </row>
    <row r="2" spans="1:14" s="378" customFormat="1" ht="15.5" x14ac:dyDescent="0.35">
      <c r="A2" s="892"/>
      <c r="B2" s="892"/>
      <c r="C2" s="892"/>
      <c r="D2" s="892"/>
      <c r="E2" s="892"/>
      <c r="F2" s="892"/>
      <c r="G2" s="892"/>
      <c r="H2" s="892"/>
      <c r="I2" s="1437"/>
      <c r="J2" s="1437"/>
    </row>
    <row r="3" spans="1:14" ht="23" x14ac:dyDescent="0.25">
      <c r="A3" s="1438"/>
      <c r="B3" s="1439" t="s">
        <v>371</v>
      </c>
      <c r="C3" s="1439" t="s">
        <v>647</v>
      </c>
      <c r="D3" s="1440" t="s">
        <v>936</v>
      </c>
      <c r="E3" s="1440" t="s">
        <v>865</v>
      </c>
      <c r="F3" s="1440" t="s">
        <v>937</v>
      </c>
      <c r="G3" s="1441"/>
      <c r="I3" s="420"/>
    </row>
    <row r="4" spans="1:14" x14ac:dyDescent="0.25">
      <c r="A4" s="1332"/>
      <c r="B4" s="1333" t="s">
        <v>855</v>
      </c>
      <c r="C4" s="1333" t="s">
        <v>856</v>
      </c>
      <c r="D4" s="1449">
        <v>8</v>
      </c>
      <c r="E4" s="1449">
        <v>8</v>
      </c>
      <c r="F4" s="1449">
        <v>0</v>
      </c>
      <c r="G4" s="1450"/>
    </row>
    <row r="5" spans="1:14" x14ac:dyDescent="0.25">
      <c r="A5" s="1334"/>
      <c r="B5" s="1335"/>
      <c r="C5" s="1335" t="s">
        <v>857</v>
      </c>
      <c r="D5" s="1231">
        <v>29</v>
      </c>
      <c r="E5" s="1231">
        <v>32</v>
      </c>
      <c r="F5" s="1231">
        <v>-3</v>
      </c>
      <c r="G5" s="1451"/>
      <c r="I5" s="109"/>
      <c r="J5" s="109"/>
      <c r="K5" s="109"/>
      <c r="L5" s="109"/>
      <c r="M5" s="109"/>
      <c r="N5" s="109"/>
    </row>
    <row r="6" spans="1:14" x14ac:dyDescent="0.25">
      <c r="A6" s="1334"/>
      <c r="B6" s="1335"/>
      <c r="C6" s="1335" t="s">
        <v>858</v>
      </c>
      <c r="D6" s="1231">
        <v>24</v>
      </c>
      <c r="E6" s="1231">
        <v>21</v>
      </c>
      <c r="F6" s="1231">
        <v>3</v>
      </c>
      <c r="G6" s="1451"/>
      <c r="I6" s="109"/>
      <c r="J6" s="109"/>
      <c r="K6" s="109"/>
      <c r="L6" s="109"/>
      <c r="M6" s="109"/>
      <c r="N6" s="109"/>
    </row>
    <row r="7" spans="1:14" x14ac:dyDescent="0.25">
      <c r="A7" s="1334"/>
      <c r="B7" s="1335"/>
      <c r="C7" s="1335" t="s">
        <v>859</v>
      </c>
      <c r="D7" s="1231">
        <v>6</v>
      </c>
      <c r="E7" s="1231">
        <v>6</v>
      </c>
      <c r="F7" s="1231">
        <v>0</v>
      </c>
      <c r="G7" s="1451"/>
      <c r="I7" s="109"/>
      <c r="J7" s="109"/>
      <c r="K7" s="109"/>
      <c r="L7" s="109"/>
      <c r="M7" s="109"/>
      <c r="N7" s="109"/>
    </row>
    <row r="8" spans="1:14" x14ac:dyDescent="0.25">
      <c r="A8" s="1334"/>
      <c r="B8" s="1335"/>
      <c r="C8" s="1335" t="s">
        <v>310</v>
      </c>
      <c r="D8" s="1231">
        <v>68</v>
      </c>
      <c r="E8" s="1231">
        <v>71</v>
      </c>
      <c r="F8" s="1231">
        <v>-3</v>
      </c>
      <c r="G8" s="1451"/>
      <c r="I8" s="109"/>
      <c r="J8" s="109"/>
      <c r="K8" s="109"/>
      <c r="L8" s="109"/>
      <c r="M8" s="109"/>
      <c r="N8" s="109"/>
    </row>
    <row r="9" spans="1:14" x14ac:dyDescent="0.25">
      <c r="A9" s="1334"/>
      <c r="B9" s="1335"/>
      <c r="C9" s="1335" t="s">
        <v>860</v>
      </c>
      <c r="D9" s="1231">
        <v>104</v>
      </c>
      <c r="E9" s="1231">
        <v>122</v>
      </c>
      <c r="F9" s="1231">
        <v>-18</v>
      </c>
      <c r="G9" s="1451"/>
      <c r="I9" s="109"/>
      <c r="J9" s="109"/>
      <c r="K9" s="109"/>
      <c r="L9" s="109"/>
      <c r="M9" s="109"/>
      <c r="N9" s="109"/>
    </row>
    <row r="10" spans="1:14" x14ac:dyDescent="0.25">
      <c r="A10" s="1334"/>
      <c r="B10" s="1335"/>
      <c r="C10" s="1335" t="s">
        <v>248</v>
      </c>
      <c r="D10" s="1231">
        <v>3</v>
      </c>
      <c r="E10" s="1231">
        <v>2</v>
      </c>
      <c r="F10" s="1231">
        <v>1</v>
      </c>
      <c r="G10" s="1451"/>
      <c r="I10" s="109"/>
      <c r="J10" s="109"/>
      <c r="K10" s="109"/>
      <c r="L10" s="109"/>
      <c r="M10" s="109"/>
      <c r="N10" s="109"/>
    </row>
    <row r="11" spans="1:14" x14ac:dyDescent="0.25">
      <c r="A11" s="1334"/>
      <c r="B11" s="1335"/>
      <c r="C11" s="1335" t="s">
        <v>643</v>
      </c>
      <c r="D11" s="1231">
        <v>13</v>
      </c>
      <c r="E11" s="1231">
        <v>14</v>
      </c>
      <c r="F11" s="1231">
        <v>-1</v>
      </c>
      <c r="G11" s="1451"/>
      <c r="I11" s="425"/>
      <c r="J11" s="109"/>
      <c r="K11" s="109"/>
      <c r="L11" s="109"/>
      <c r="M11" s="109"/>
      <c r="N11" s="109"/>
    </row>
    <row r="12" spans="1:14" x14ac:dyDescent="0.25">
      <c r="A12" s="1289"/>
      <c r="B12" s="1442"/>
      <c r="C12" s="1442" t="s">
        <v>242</v>
      </c>
      <c r="D12" s="1443">
        <v>255</v>
      </c>
      <c r="E12" s="1443">
        <v>276</v>
      </c>
      <c r="F12" s="1443">
        <v>-21</v>
      </c>
      <c r="G12" s="1444"/>
      <c r="H12" s="963"/>
      <c r="I12" s="424"/>
      <c r="J12" s="109"/>
      <c r="K12" s="109"/>
      <c r="L12" s="109"/>
      <c r="M12" s="109"/>
      <c r="N12" s="109"/>
    </row>
    <row r="13" spans="1:14" s="92" customFormat="1" x14ac:dyDescent="0.25">
      <c r="A13" s="1332"/>
      <c r="B13" s="1333" t="s">
        <v>796</v>
      </c>
      <c r="C13" s="1333" t="s">
        <v>856</v>
      </c>
      <c r="D13" s="1449">
        <v>1</v>
      </c>
      <c r="E13" s="1449">
        <v>0</v>
      </c>
      <c r="F13" s="1449">
        <v>1</v>
      </c>
      <c r="G13" s="1450"/>
      <c r="H13" s="892"/>
      <c r="I13" s="424"/>
      <c r="J13" s="109"/>
      <c r="K13" s="109"/>
      <c r="L13" s="109"/>
      <c r="M13" s="109"/>
      <c r="N13" s="109"/>
    </row>
    <row r="14" spans="1:14" x14ac:dyDescent="0.25">
      <c r="A14" s="1334"/>
      <c r="B14" s="1335"/>
      <c r="C14" s="1335" t="s">
        <v>316</v>
      </c>
      <c r="D14" s="1231">
        <v>84</v>
      </c>
      <c r="E14" s="1231">
        <v>88</v>
      </c>
      <c r="F14" s="1231">
        <v>-4</v>
      </c>
      <c r="G14" s="1451"/>
      <c r="I14" s="109"/>
      <c r="J14" s="109"/>
      <c r="K14" s="109"/>
      <c r="L14" s="109"/>
      <c r="M14" s="109"/>
      <c r="N14" s="109"/>
    </row>
    <row r="15" spans="1:14" x14ac:dyDescent="0.25">
      <c r="A15" s="1334"/>
      <c r="B15" s="1335"/>
      <c r="C15" s="1335" t="s">
        <v>858</v>
      </c>
      <c r="D15" s="1231">
        <v>12</v>
      </c>
      <c r="E15" s="1231">
        <v>14</v>
      </c>
      <c r="F15" s="1231">
        <v>-2</v>
      </c>
      <c r="G15" s="1451"/>
      <c r="I15" s="109"/>
      <c r="J15" s="109"/>
      <c r="K15" s="109"/>
      <c r="L15" s="109"/>
      <c r="M15" s="109"/>
      <c r="N15" s="109"/>
    </row>
    <row r="16" spans="1:14" x14ac:dyDescent="0.25">
      <c r="A16" s="1334"/>
      <c r="B16" s="1335"/>
      <c r="C16" s="1335" t="s">
        <v>859</v>
      </c>
      <c r="D16" s="1231">
        <v>3</v>
      </c>
      <c r="E16" s="1231">
        <v>1</v>
      </c>
      <c r="F16" s="1231">
        <v>2</v>
      </c>
      <c r="G16" s="1451"/>
      <c r="I16" s="109"/>
      <c r="J16" s="109"/>
      <c r="K16" s="109"/>
      <c r="L16" s="109"/>
      <c r="M16" s="109"/>
      <c r="N16" s="109"/>
    </row>
    <row r="17" spans="1:14" x14ac:dyDescent="0.25">
      <c r="A17" s="1334"/>
      <c r="B17" s="1335"/>
      <c r="C17" s="1335" t="s">
        <v>310</v>
      </c>
      <c r="D17" s="1231">
        <v>27</v>
      </c>
      <c r="E17" s="1231">
        <v>28</v>
      </c>
      <c r="F17" s="1231">
        <v>-1</v>
      </c>
      <c r="G17" s="1451"/>
      <c r="I17" s="109"/>
      <c r="J17" s="109"/>
      <c r="K17" s="109"/>
      <c r="L17" s="109"/>
      <c r="M17" s="109"/>
      <c r="N17" s="109"/>
    </row>
    <row r="18" spans="1:14" x14ac:dyDescent="0.25">
      <c r="A18" s="1334"/>
      <c r="B18" s="1335"/>
      <c r="C18" s="1335" t="s">
        <v>860</v>
      </c>
      <c r="D18" s="1231">
        <v>417</v>
      </c>
      <c r="E18" s="1231">
        <v>388</v>
      </c>
      <c r="F18" s="1231">
        <v>29</v>
      </c>
      <c r="G18" s="1451"/>
      <c r="I18" s="109"/>
      <c r="J18" s="109"/>
      <c r="K18" s="109"/>
      <c r="L18" s="109"/>
      <c r="M18" s="109"/>
      <c r="N18" s="109"/>
    </row>
    <row r="19" spans="1:14" x14ac:dyDescent="0.25">
      <c r="A19" s="1334"/>
      <c r="B19" s="1335"/>
      <c r="C19" s="1335" t="s">
        <v>248</v>
      </c>
      <c r="D19" s="1231">
        <v>11</v>
      </c>
      <c r="E19" s="1231">
        <v>10</v>
      </c>
      <c r="F19" s="1231">
        <v>1</v>
      </c>
      <c r="G19" s="1451"/>
      <c r="I19" s="109"/>
      <c r="J19" s="109"/>
      <c r="K19" s="109"/>
      <c r="L19" s="109"/>
      <c r="M19" s="109"/>
      <c r="N19" s="109"/>
    </row>
    <row r="20" spans="1:14" x14ac:dyDescent="0.25">
      <c r="A20" s="1334"/>
      <c r="B20" s="1335"/>
      <c r="C20" s="1335" t="s">
        <v>643</v>
      </c>
      <c r="D20" s="1231">
        <v>13</v>
      </c>
      <c r="E20" s="1231">
        <v>14</v>
      </c>
      <c r="F20" s="1231">
        <v>-1</v>
      </c>
      <c r="G20" s="1451"/>
      <c r="I20" s="109"/>
      <c r="J20" s="109"/>
      <c r="K20" s="109"/>
      <c r="L20" s="109"/>
      <c r="M20" s="109"/>
      <c r="N20" s="109"/>
    </row>
    <row r="21" spans="1:14" x14ac:dyDescent="0.25">
      <c r="A21" s="1289"/>
      <c r="B21" s="1442"/>
      <c r="C21" s="1442" t="s">
        <v>242</v>
      </c>
      <c r="D21" s="1443">
        <v>568</v>
      </c>
      <c r="E21" s="1443">
        <v>543</v>
      </c>
      <c r="F21" s="1443">
        <v>25</v>
      </c>
      <c r="G21" s="1444"/>
      <c r="H21" s="963"/>
      <c r="I21" s="109"/>
      <c r="J21" s="109"/>
      <c r="K21" s="109"/>
      <c r="L21" s="109"/>
      <c r="M21" s="109"/>
      <c r="N21" s="109"/>
    </row>
    <row r="22" spans="1:14" x14ac:dyDescent="0.25">
      <c r="A22" s="1332"/>
      <c r="B22" s="1333" t="s">
        <v>861</v>
      </c>
      <c r="C22" s="1333" t="s">
        <v>856</v>
      </c>
      <c r="D22" s="1449">
        <v>0</v>
      </c>
      <c r="E22" s="1449">
        <v>1</v>
      </c>
      <c r="F22" s="1449">
        <v>-1</v>
      </c>
      <c r="G22" s="1450"/>
      <c r="I22" s="109"/>
      <c r="J22" s="109"/>
      <c r="K22" s="109"/>
      <c r="L22" s="109"/>
      <c r="M22" s="109"/>
      <c r="N22" s="109"/>
    </row>
    <row r="23" spans="1:14" s="92" customFormat="1" x14ac:dyDescent="0.25">
      <c r="A23" s="1334"/>
      <c r="B23" s="1335"/>
      <c r="C23" s="1335" t="s">
        <v>316</v>
      </c>
      <c r="D23" s="1231">
        <v>21</v>
      </c>
      <c r="E23" s="1231">
        <v>23</v>
      </c>
      <c r="F23" s="1231">
        <v>-2</v>
      </c>
      <c r="G23" s="1451"/>
      <c r="H23" s="892"/>
      <c r="I23" s="109"/>
      <c r="J23" s="109"/>
      <c r="K23" s="109"/>
      <c r="L23" s="109"/>
      <c r="M23" s="109"/>
      <c r="N23" s="109"/>
    </row>
    <row r="24" spans="1:14" x14ac:dyDescent="0.25">
      <c r="A24" s="1334"/>
      <c r="B24" s="1335"/>
      <c r="C24" s="1335" t="s">
        <v>858</v>
      </c>
      <c r="D24" s="1231">
        <v>17</v>
      </c>
      <c r="E24" s="1231">
        <v>17</v>
      </c>
      <c r="F24" s="1231">
        <v>0</v>
      </c>
      <c r="G24" s="1451"/>
      <c r="I24" s="109"/>
      <c r="J24" s="109"/>
      <c r="K24" s="109"/>
      <c r="L24" s="109"/>
      <c r="M24" s="109"/>
      <c r="N24" s="109"/>
    </row>
    <row r="25" spans="1:14" x14ac:dyDescent="0.25">
      <c r="A25" s="1334"/>
      <c r="B25" s="1335"/>
      <c r="C25" s="1335" t="s">
        <v>859</v>
      </c>
      <c r="D25" s="1231">
        <v>0</v>
      </c>
      <c r="E25" s="1231">
        <v>0</v>
      </c>
      <c r="F25" s="1231">
        <v>0</v>
      </c>
      <c r="G25" s="1451"/>
      <c r="I25" s="109"/>
      <c r="J25" s="109"/>
      <c r="K25" s="109"/>
      <c r="L25" s="109"/>
      <c r="M25" s="109"/>
      <c r="N25" s="109"/>
    </row>
    <row r="26" spans="1:14" x14ac:dyDescent="0.25">
      <c r="A26" s="1334"/>
      <c r="B26" s="1335"/>
      <c r="C26" s="1335" t="s">
        <v>310</v>
      </c>
      <c r="D26" s="1231">
        <v>15</v>
      </c>
      <c r="E26" s="1231">
        <v>16</v>
      </c>
      <c r="F26" s="1231">
        <v>-1</v>
      </c>
      <c r="G26" s="1451"/>
      <c r="I26" s="109"/>
      <c r="J26" s="109"/>
      <c r="K26" s="109"/>
      <c r="L26" s="109"/>
      <c r="M26" s="109"/>
      <c r="N26" s="109"/>
    </row>
    <row r="27" spans="1:14" x14ac:dyDescent="0.25">
      <c r="A27" s="1334"/>
      <c r="B27" s="1335"/>
      <c r="C27" s="1335" t="s">
        <v>860</v>
      </c>
      <c r="D27" s="1231">
        <v>442</v>
      </c>
      <c r="E27" s="1231">
        <v>560</v>
      </c>
      <c r="F27" s="1231">
        <v>-118</v>
      </c>
      <c r="G27" s="1451"/>
      <c r="I27" s="109"/>
      <c r="J27" s="109"/>
      <c r="K27" s="109"/>
      <c r="L27" s="109"/>
      <c r="M27" s="109"/>
      <c r="N27" s="109"/>
    </row>
    <row r="28" spans="1:14" x14ac:dyDescent="0.25">
      <c r="A28" s="1334"/>
      <c r="B28" s="1335"/>
      <c r="C28" s="1335" t="s">
        <v>248</v>
      </c>
      <c r="D28" s="1231">
        <v>3</v>
      </c>
      <c r="E28" s="1231">
        <v>3</v>
      </c>
      <c r="F28" s="1231">
        <v>0</v>
      </c>
      <c r="G28" s="1451"/>
      <c r="I28" s="109"/>
      <c r="J28" s="109"/>
      <c r="K28" s="109"/>
      <c r="L28" s="109"/>
      <c r="M28" s="109"/>
      <c r="N28" s="109"/>
    </row>
    <row r="29" spans="1:14" x14ac:dyDescent="0.25">
      <c r="A29" s="1334"/>
      <c r="B29" s="1335"/>
      <c r="C29" s="1335" t="s">
        <v>643</v>
      </c>
      <c r="D29" s="1231">
        <v>17</v>
      </c>
      <c r="E29" s="1231">
        <v>17</v>
      </c>
      <c r="F29" s="1231">
        <v>0</v>
      </c>
      <c r="G29" s="1451"/>
      <c r="I29" s="109"/>
      <c r="J29" s="109"/>
      <c r="K29" s="109"/>
      <c r="L29" s="109"/>
      <c r="M29" s="109"/>
      <c r="N29" s="109"/>
    </row>
    <row r="30" spans="1:14" x14ac:dyDescent="0.25">
      <c r="A30" s="1289"/>
      <c r="B30" s="1442"/>
      <c r="C30" s="1442" t="s">
        <v>242</v>
      </c>
      <c r="D30" s="1443">
        <v>515</v>
      </c>
      <c r="E30" s="1443">
        <v>637</v>
      </c>
      <c r="F30" s="1443">
        <v>-122</v>
      </c>
      <c r="G30" s="1444"/>
      <c r="I30" s="109"/>
      <c r="J30" s="109"/>
      <c r="K30" s="109"/>
      <c r="L30" s="109"/>
      <c r="M30" s="109"/>
      <c r="N30" s="109"/>
    </row>
    <row r="31" spans="1:14" x14ac:dyDescent="0.25">
      <c r="A31" s="1332"/>
      <c r="B31" s="1333" t="s">
        <v>220</v>
      </c>
      <c r="C31" s="1333" t="s">
        <v>856</v>
      </c>
      <c r="D31" s="1449">
        <v>2</v>
      </c>
      <c r="E31" s="1449">
        <v>2</v>
      </c>
      <c r="F31" s="1449">
        <v>0</v>
      </c>
      <c r="G31" s="1450"/>
      <c r="I31" s="109"/>
      <c r="J31" s="109"/>
      <c r="K31" s="109"/>
      <c r="L31" s="109"/>
      <c r="M31" s="109"/>
      <c r="N31" s="109"/>
    </row>
    <row r="32" spans="1:14" x14ac:dyDescent="0.25">
      <c r="A32" s="1334"/>
      <c r="B32" s="1335"/>
      <c r="C32" s="1335" t="s">
        <v>857</v>
      </c>
      <c r="D32" s="1231">
        <v>85</v>
      </c>
      <c r="E32" s="1231">
        <v>43</v>
      </c>
      <c r="F32" s="1231">
        <v>42</v>
      </c>
      <c r="G32" s="1451"/>
      <c r="I32" s="109"/>
      <c r="J32" s="109"/>
      <c r="K32" s="109"/>
      <c r="L32" s="109"/>
      <c r="M32" s="109"/>
      <c r="N32" s="109"/>
    </row>
    <row r="33" spans="1:14" s="92" customFormat="1" x14ac:dyDescent="0.25">
      <c r="A33" s="1334"/>
      <c r="B33" s="1335"/>
      <c r="C33" s="1335" t="s">
        <v>858</v>
      </c>
      <c r="D33" s="1231">
        <v>41</v>
      </c>
      <c r="E33" s="1231">
        <v>45</v>
      </c>
      <c r="F33" s="1231">
        <v>-4</v>
      </c>
      <c r="G33" s="1451"/>
      <c r="H33" s="892"/>
      <c r="I33" s="109"/>
      <c r="J33" s="109"/>
      <c r="K33" s="109"/>
      <c r="L33" s="109"/>
      <c r="M33" s="109"/>
      <c r="N33" s="109"/>
    </row>
    <row r="34" spans="1:14" x14ac:dyDescent="0.25">
      <c r="A34" s="1334"/>
      <c r="B34" s="1335"/>
      <c r="C34" s="1335" t="s">
        <v>859</v>
      </c>
      <c r="D34" s="1231">
        <v>3</v>
      </c>
      <c r="E34" s="1231">
        <v>2</v>
      </c>
      <c r="F34" s="1231">
        <v>1</v>
      </c>
      <c r="G34" s="1451"/>
      <c r="I34" s="109"/>
      <c r="J34" s="109"/>
      <c r="K34" s="109"/>
      <c r="L34" s="109"/>
      <c r="M34" s="109"/>
      <c r="N34" s="109"/>
    </row>
    <row r="35" spans="1:14" x14ac:dyDescent="0.25">
      <c r="A35" s="1334"/>
      <c r="B35" s="1335"/>
      <c r="C35" s="1335" t="s">
        <v>310</v>
      </c>
      <c r="D35" s="1231">
        <v>32</v>
      </c>
      <c r="E35" s="1231">
        <v>26</v>
      </c>
      <c r="F35" s="1231">
        <v>6</v>
      </c>
      <c r="G35" s="1451"/>
      <c r="I35" s="109"/>
      <c r="J35" s="109"/>
      <c r="K35" s="109"/>
      <c r="L35" s="109"/>
      <c r="M35" s="109"/>
      <c r="N35" s="109"/>
    </row>
    <row r="36" spans="1:14" x14ac:dyDescent="0.25">
      <c r="A36" s="1334"/>
      <c r="B36" s="1335"/>
      <c r="C36" s="1335" t="s">
        <v>860</v>
      </c>
      <c r="D36" s="1231">
        <v>147</v>
      </c>
      <c r="E36" s="1231">
        <v>304</v>
      </c>
      <c r="F36" s="1231">
        <v>-157</v>
      </c>
      <c r="G36" s="1451"/>
      <c r="I36" s="109"/>
      <c r="J36" s="109"/>
      <c r="K36" s="109"/>
      <c r="L36" s="109"/>
      <c r="M36" s="109"/>
      <c r="N36" s="109"/>
    </row>
    <row r="37" spans="1:14" x14ac:dyDescent="0.25">
      <c r="A37" s="1334"/>
      <c r="B37" s="1335"/>
      <c r="C37" s="1335" t="s">
        <v>248</v>
      </c>
      <c r="D37" s="1231">
        <v>4</v>
      </c>
      <c r="E37" s="1231">
        <v>2</v>
      </c>
      <c r="F37" s="1231">
        <v>2</v>
      </c>
      <c r="G37" s="1451"/>
      <c r="I37" s="109"/>
      <c r="J37" s="109"/>
      <c r="K37" s="109"/>
      <c r="L37" s="109"/>
      <c r="M37" s="109"/>
      <c r="N37" s="109"/>
    </row>
    <row r="38" spans="1:14" x14ac:dyDescent="0.25">
      <c r="A38" s="1334"/>
      <c r="B38" s="1335"/>
      <c r="C38" s="1335" t="s">
        <v>643</v>
      </c>
      <c r="D38" s="1231">
        <v>17</v>
      </c>
      <c r="E38" s="1231">
        <v>18</v>
      </c>
      <c r="F38" s="1231">
        <v>-1</v>
      </c>
      <c r="G38" s="1451"/>
      <c r="I38" s="109"/>
      <c r="J38" s="109"/>
      <c r="K38" s="109"/>
      <c r="L38" s="109"/>
      <c r="M38" s="109"/>
      <c r="N38" s="109"/>
    </row>
    <row r="39" spans="1:14" x14ac:dyDescent="0.25">
      <c r="A39" s="1289"/>
      <c r="B39" s="1442"/>
      <c r="C39" s="1442" t="s">
        <v>242</v>
      </c>
      <c r="D39" s="1443">
        <v>331</v>
      </c>
      <c r="E39" s="1443">
        <v>442</v>
      </c>
      <c r="F39" s="1443">
        <v>-111</v>
      </c>
      <c r="G39" s="1444"/>
      <c r="I39" s="109"/>
      <c r="J39" s="109"/>
      <c r="K39" s="109"/>
      <c r="L39" s="109"/>
      <c r="M39" s="109"/>
      <c r="N39" s="109"/>
    </row>
    <row r="40" spans="1:14" x14ac:dyDescent="0.25">
      <c r="A40" s="1332"/>
      <c r="B40" s="1333" t="s">
        <v>862</v>
      </c>
      <c r="C40" s="1333" t="s">
        <v>856</v>
      </c>
      <c r="D40" s="1449">
        <v>1</v>
      </c>
      <c r="E40" s="1449">
        <v>1</v>
      </c>
      <c r="F40" s="1449">
        <v>0</v>
      </c>
      <c r="G40" s="1450"/>
      <c r="I40" s="109"/>
      <c r="J40" s="109"/>
      <c r="K40" s="109"/>
      <c r="L40" s="109"/>
      <c r="M40" s="109"/>
      <c r="N40" s="109"/>
    </row>
    <row r="41" spans="1:14" x14ac:dyDescent="0.25">
      <c r="A41" s="1334"/>
      <c r="B41" s="1335"/>
      <c r="C41" s="1335" t="s">
        <v>857</v>
      </c>
      <c r="D41" s="1231">
        <v>2</v>
      </c>
      <c r="E41" s="1231">
        <v>2</v>
      </c>
      <c r="F41" s="1231">
        <v>0</v>
      </c>
      <c r="G41" s="1451"/>
      <c r="I41" s="109"/>
      <c r="J41" s="109"/>
      <c r="K41" s="109"/>
      <c r="L41" s="109"/>
      <c r="M41" s="109"/>
      <c r="N41" s="109"/>
    </row>
    <row r="42" spans="1:14" x14ac:dyDescent="0.25">
      <c r="A42" s="1334"/>
      <c r="B42" s="1335"/>
      <c r="C42" s="1335" t="s">
        <v>858</v>
      </c>
      <c r="D42" s="1231">
        <v>2</v>
      </c>
      <c r="E42" s="1231">
        <v>2</v>
      </c>
      <c r="F42" s="1231">
        <v>0</v>
      </c>
      <c r="G42" s="1451"/>
      <c r="I42" s="109"/>
      <c r="J42" s="109"/>
      <c r="K42" s="109"/>
      <c r="L42" s="109"/>
      <c r="M42" s="109"/>
      <c r="N42" s="109"/>
    </row>
    <row r="43" spans="1:14" s="92" customFormat="1" x14ac:dyDescent="0.25">
      <c r="A43" s="1334"/>
      <c r="B43" s="1335"/>
      <c r="C43" s="1335" t="s">
        <v>859</v>
      </c>
      <c r="D43" s="1231">
        <v>0</v>
      </c>
      <c r="E43" s="1231">
        <v>0</v>
      </c>
      <c r="F43" s="1231">
        <v>0</v>
      </c>
      <c r="G43" s="1451"/>
      <c r="H43" s="892"/>
      <c r="I43" s="109"/>
      <c r="J43" s="109"/>
      <c r="K43" s="109"/>
      <c r="L43" s="109"/>
      <c r="M43" s="109"/>
      <c r="N43" s="109"/>
    </row>
    <row r="44" spans="1:14" x14ac:dyDescent="0.25">
      <c r="A44" s="1334"/>
      <c r="B44" s="1335"/>
      <c r="C44" s="1335" t="s">
        <v>310</v>
      </c>
      <c r="D44" s="1231">
        <v>0</v>
      </c>
      <c r="E44" s="1231">
        <v>0</v>
      </c>
      <c r="F44" s="1231">
        <v>0</v>
      </c>
      <c r="G44" s="1451"/>
      <c r="I44" s="109"/>
      <c r="J44" s="109"/>
      <c r="K44" s="109"/>
      <c r="L44" s="109"/>
      <c r="M44" s="109"/>
      <c r="N44" s="109"/>
    </row>
    <row r="45" spans="1:14" x14ac:dyDescent="0.25">
      <c r="A45" s="1334"/>
      <c r="B45" s="1335"/>
      <c r="C45" s="1335" t="s">
        <v>860</v>
      </c>
      <c r="D45" s="1231">
        <v>22</v>
      </c>
      <c r="E45" s="1231">
        <v>24</v>
      </c>
      <c r="F45" s="1231">
        <v>-2</v>
      </c>
      <c r="G45" s="1451"/>
      <c r="I45" s="109"/>
      <c r="J45" s="109"/>
      <c r="K45" s="109"/>
      <c r="L45" s="109"/>
      <c r="M45" s="109"/>
      <c r="N45" s="109"/>
    </row>
    <row r="46" spans="1:14" x14ac:dyDescent="0.25">
      <c r="A46" s="1334"/>
      <c r="B46" s="1335"/>
      <c r="C46" s="1335" t="s">
        <v>248</v>
      </c>
      <c r="D46" s="1231">
        <v>0</v>
      </c>
      <c r="E46" s="1231">
        <v>0</v>
      </c>
      <c r="F46" s="1231">
        <v>0</v>
      </c>
      <c r="G46" s="1451"/>
      <c r="I46" s="109"/>
      <c r="J46" s="109"/>
      <c r="K46" s="109"/>
      <c r="L46" s="109"/>
      <c r="M46" s="109"/>
      <c r="N46" s="109"/>
    </row>
    <row r="47" spans="1:14" x14ac:dyDescent="0.25">
      <c r="A47" s="1334"/>
      <c r="B47" s="1335"/>
      <c r="C47" s="1335" t="s">
        <v>643</v>
      </c>
      <c r="D47" s="1231">
        <v>0</v>
      </c>
      <c r="E47" s="1231">
        <v>0</v>
      </c>
      <c r="F47" s="1231">
        <v>0</v>
      </c>
      <c r="G47" s="1451"/>
      <c r="I47" s="109"/>
      <c r="J47" s="109"/>
      <c r="K47" s="109"/>
      <c r="L47" s="109"/>
      <c r="M47" s="109"/>
      <c r="N47" s="109"/>
    </row>
    <row r="48" spans="1:14" x14ac:dyDescent="0.25">
      <c r="A48" s="1289"/>
      <c r="B48" s="1442"/>
      <c r="C48" s="1442" t="s">
        <v>242</v>
      </c>
      <c r="D48" s="1443">
        <v>27</v>
      </c>
      <c r="E48" s="1443">
        <v>29</v>
      </c>
      <c r="F48" s="1443">
        <v>-2</v>
      </c>
      <c r="G48" s="1444"/>
      <c r="I48" s="109"/>
      <c r="J48" s="109"/>
      <c r="K48" s="109"/>
      <c r="L48" s="109"/>
      <c r="M48" s="109"/>
      <c r="N48" s="109"/>
    </row>
    <row r="49" spans="1:14" x14ac:dyDescent="0.25">
      <c r="A49" s="1332"/>
      <c r="B49" s="1333" t="s">
        <v>863</v>
      </c>
      <c r="C49" s="1333" t="s">
        <v>856</v>
      </c>
      <c r="D49" s="1449">
        <v>0</v>
      </c>
      <c r="E49" s="1449">
        <v>0</v>
      </c>
      <c r="F49" s="1449">
        <v>0</v>
      </c>
      <c r="G49" s="1450"/>
      <c r="I49" s="109"/>
      <c r="J49" s="109"/>
      <c r="K49" s="109"/>
      <c r="L49" s="109"/>
      <c r="M49" s="109"/>
      <c r="N49" s="109"/>
    </row>
    <row r="50" spans="1:14" x14ac:dyDescent="0.25">
      <c r="A50" s="1334"/>
      <c r="B50" s="1335"/>
      <c r="C50" s="1335" t="s">
        <v>857</v>
      </c>
      <c r="D50" s="1231">
        <v>0</v>
      </c>
      <c r="E50" s="1231">
        <v>0</v>
      </c>
      <c r="F50" s="1231">
        <v>0</v>
      </c>
      <c r="G50" s="1451"/>
      <c r="I50" s="109"/>
      <c r="J50" s="109"/>
      <c r="K50" s="109"/>
      <c r="L50" s="109"/>
      <c r="M50" s="109"/>
      <c r="N50" s="109"/>
    </row>
    <row r="51" spans="1:14" s="92" customFormat="1" x14ac:dyDescent="0.25">
      <c r="A51" s="1334"/>
      <c r="B51" s="1335"/>
      <c r="C51" s="1335" t="s">
        <v>858</v>
      </c>
      <c r="D51" s="1231">
        <v>0</v>
      </c>
      <c r="E51" s="1231">
        <v>0</v>
      </c>
      <c r="F51" s="1231">
        <v>0</v>
      </c>
      <c r="G51" s="1451"/>
      <c r="H51" s="892"/>
      <c r="I51" s="109"/>
      <c r="J51" s="109"/>
      <c r="K51" s="109"/>
      <c r="L51" s="109"/>
      <c r="M51" s="109"/>
      <c r="N51" s="109"/>
    </row>
    <row r="52" spans="1:14" x14ac:dyDescent="0.25">
      <c r="A52" s="1334"/>
      <c r="B52" s="1335"/>
      <c r="C52" s="1335" t="s">
        <v>859</v>
      </c>
      <c r="D52" s="1231">
        <v>0</v>
      </c>
      <c r="E52" s="1231">
        <v>0</v>
      </c>
      <c r="F52" s="1231">
        <v>0</v>
      </c>
      <c r="G52" s="1451"/>
      <c r="I52" s="109"/>
      <c r="J52" s="109"/>
      <c r="K52" s="109"/>
      <c r="L52" s="109"/>
      <c r="M52" s="109"/>
      <c r="N52" s="109"/>
    </row>
    <row r="53" spans="1:14" x14ac:dyDescent="0.25">
      <c r="A53" s="1334"/>
      <c r="B53" s="1335"/>
      <c r="C53" s="1335" t="s">
        <v>310</v>
      </c>
      <c r="D53" s="1231">
        <v>3</v>
      </c>
      <c r="E53" s="1231">
        <v>3</v>
      </c>
      <c r="F53" s="1231">
        <v>0</v>
      </c>
      <c r="G53" s="1451"/>
      <c r="I53" s="109"/>
      <c r="J53" s="109"/>
      <c r="K53" s="109"/>
      <c r="L53" s="109"/>
      <c r="M53" s="109"/>
      <c r="N53" s="109"/>
    </row>
    <row r="54" spans="1:14" x14ac:dyDescent="0.25">
      <c r="A54" s="1334"/>
      <c r="B54" s="1335"/>
      <c r="C54" s="1335" t="s">
        <v>860</v>
      </c>
      <c r="D54" s="1231">
        <v>1</v>
      </c>
      <c r="E54" s="1231">
        <v>1</v>
      </c>
      <c r="F54" s="1231">
        <v>0</v>
      </c>
      <c r="G54" s="1451"/>
      <c r="I54" s="109"/>
      <c r="J54" s="109"/>
      <c r="K54" s="109"/>
      <c r="L54" s="109"/>
      <c r="M54" s="109"/>
      <c r="N54" s="109"/>
    </row>
    <row r="55" spans="1:14" x14ac:dyDescent="0.25">
      <c r="A55" s="1334"/>
      <c r="B55" s="1335"/>
      <c r="C55" s="1335" t="s">
        <v>248</v>
      </c>
      <c r="D55" s="1231">
        <v>0</v>
      </c>
      <c r="E55" s="1231">
        <v>0</v>
      </c>
      <c r="F55" s="1231">
        <v>0</v>
      </c>
      <c r="G55" s="1451"/>
      <c r="I55" s="109"/>
      <c r="J55" s="109"/>
      <c r="K55" s="109"/>
      <c r="L55" s="109"/>
      <c r="M55" s="109"/>
      <c r="N55" s="109"/>
    </row>
    <row r="56" spans="1:14" x14ac:dyDescent="0.25">
      <c r="A56" s="1334"/>
      <c r="B56" s="1335"/>
      <c r="C56" s="1335" t="s">
        <v>643</v>
      </c>
      <c r="D56" s="1231">
        <v>0</v>
      </c>
      <c r="E56" s="1231">
        <v>0</v>
      </c>
      <c r="F56" s="1231">
        <v>0</v>
      </c>
      <c r="G56" s="1451"/>
      <c r="I56" s="109"/>
      <c r="J56" s="109"/>
      <c r="K56" s="109"/>
      <c r="L56" s="109"/>
      <c r="M56" s="109"/>
      <c r="N56" s="109"/>
    </row>
    <row r="57" spans="1:14" x14ac:dyDescent="0.25">
      <c r="A57" s="1289"/>
      <c r="B57" s="1442"/>
      <c r="C57" s="1442" t="s">
        <v>242</v>
      </c>
      <c r="D57" s="1443">
        <v>4</v>
      </c>
      <c r="E57" s="1443">
        <v>4</v>
      </c>
      <c r="F57" s="1443">
        <v>0</v>
      </c>
      <c r="G57" s="1444"/>
      <c r="I57" s="109"/>
      <c r="J57" s="109"/>
      <c r="K57" s="109"/>
      <c r="L57" s="109"/>
      <c r="M57" s="109"/>
      <c r="N57" s="109"/>
    </row>
    <row r="58" spans="1:14" x14ac:dyDescent="0.25">
      <c r="A58" s="1332"/>
      <c r="B58" s="1333" t="s">
        <v>293</v>
      </c>
      <c r="C58" s="1333" t="s">
        <v>856</v>
      </c>
      <c r="D58" s="1449">
        <v>12</v>
      </c>
      <c r="E58" s="1449">
        <v>12</v>
      </c>
      <c r="F58" s="1449">
        <v>0</v>
      </c>
      <c r="G58" s="1450"/>
      <c r="I58" s="109"/>
      <c r="J58" s="109"/>
      <c r="K58" s="109"/>
      <c r="L58" s="109"/>
      <c r="M58" s="109"/>
      <c r="N58" s="109"/>
    </row>
    <row r="59" spans="1:14" x14ac:dyDescent="0.25">
      <c r="A59" s="1334"/>
      <c r="B59" s="1335"/>
      <c r="C59" s="1335" t="s">
        <v>857</v>
      </c>
      <c r="D59" s="1231">
        <v>221</v>
      </c>
      <c r="E59" s="1231">
        <v>188</v>
      </c>
      <c r="F59" s="1231">
        <v>33</v>
      </c>
      <c r="G59" s="1451"/>
      <c r="I59" s="109"/>
      <c r="J59" s="109"/>
      <c r="K59" s="109"/>
      <c r="L59" s="109"/>
      <c r="M59" s="109"/>
      <c r="N59" s="109"/>
    </row>
    <row r="60" spans="1:14" x14ac:dyDescent="0.25">
      <c r="A60" s="1334"/>
      <c r="B60" s="1335"/>
      <c r="C60" s="1335" t="s">
        <v>858</v>
      </c>
      <c r="D60" s="1231">
        <v>96</v>
      </c>
      <c r="E60" s="1231">
        <v>99</v>
      </c>
      <c r="F60" s="1231">
        <v>-3</v>
      </c>
      <c r="G60" s="1451"/>
      <c r="I60" s="109"/>
      <c r="J60" s="109"/>
      <c r="K60" s="109"/>
      <c r="L60" s="109"/>
      <c r="M60" s="109"/>
      <c r="N60" s="109"/>
    </row>
    <row r="61" spans="1:14" x14ac:dyDescent="0.25">
      <c r="A61" s="1334"/>
      <c r="B61" s="1335"/>
      <c r="C61" s="1335" t="s">
        <v>859</v>
      </c>
      <c r="D61" s="1231">
        <v>12</v>
      </c>
      <c r="E61" s="1231">
        <v>9</v>
      </c>
      <c r="F61" s="1231">
        <v>3</v>
      </c>
      <c r="G61" s="1451"/>
      <c r="I61" s="109"/>
      <c r="J61" s="109"/>
      <c r="K61" s="109"/>
      <c r="L61" s="109"/>
      <c r="M61" s="109"/>
      <c r="N61" s="109"/>
    </row>
    <row r="62" spans="1:14" x14ac:dyDescent="0.25">
      <c r="A62" s="1334"/>
      <c r="B62" s="1335"/>
      <c r="C62" s="1335" t="s">
        <v>310</v>
      </c>
      <c r="D62" s="1231">
        <v>145</v>
      </c>
      <c r="E62" s="1231">
        <v>144</v>
      </c>
      <c r="F62" s="1231">
        <v>1</v>
      </c>
      <c r="G62" s="1451"/>
      <c r="I62" s="109"/>
      <c r="J62" s="109"/>
      <c r="K62" s="109"/>
      <c r="L62" s="109"/>
      <c r="M62" s="109"/>
      <c r="N62" s="109"/>
    </row>
    <row r="63" spans="1:14" x14ac:dyDescent="0.25">
      <c r="A63" s="1334"/>
      <c r="B63" s="1335"/>
      <c r="C63" s="1335" t="s">
        <v>860</v>
      </c>
      <c r="D63" s="1231">
        <v>1133</v>
      </c>
      <c r="E63" s="1231">
        <v>1399</v>
      </c>
      <c r="F63" s="1231">
        <v>-266</v>
      </c>
      <c r="G63" s="1451"/>
      <c r="I63" s="109"/>
      <c r="J63" s="109"/>
      <c r="K63" s="109"/>
      <c r="L63" s="109"/>
      <c r="M63" s="109"/>
      <c r="N63" s="109"/>
    </row>
    <row r="64" spans="1:14" x14ac:dyDescent="0.25">
      <c r="A64" s="1334"/>
      <c r="B64" s="1335"/>
      <c r="C64" s="1335" t="s">
        <v>248</v>
      </c>
      <c r="D64" s="1231">
        <v>21</v>
      </c>
      <c r="E64" s="1231">
        <v>17</v>
      </c>
      <c r="F64" s="1231">
        <v>4</v>
      </c>
      <c r="G64" s="1451"/>
      <c r="I64" s="109"/>
      <c r="J64" s="109"/>
      <c r="K64" s="109"/>
      <c r="L64" s="109"/>
      <c r="M64" s="109"/>
      <c r="N64" s="109"/>
    </row>
    <row r="65" spans="1:7" x14ac:dyDescent="0.25">
      <c r="A65" s="1334"/>
      <c r="B65" s="1335"/>
      <c r="C65" s="1335" t="s">
        <v>643</v>
      </c>
      <c r="D65" s="1231">
        <v>60</v>
      </c>
      <c r="E65" s="1231">
        <v>63</v>
      </c>
      <c r="F65" s="1231">
        <v>-3</v>
      </c>
      <c r="G65" s="1451"/>
    </row>
    <row r="66" spans="1:7" x14ac:dyDescent="0.25">
      <c r="A66" s="1445"/>
      <c r="B66" s="1446" t="s">
        <v>648</v>
      </c>
      <c r="C66" s="1446"/>
      <c r="D66" s="1447">
        <v>1700</v>
      </c>
      <c r="E66" s="1447">
        <v>1931</v>
      </c>
      <c r="F66" s="1447">
        <v>-231</v>
      </c>
      <c r="G66" s="1448"/>
    </row>
    <row r="68" spans="1:7" x14ac:dyDescent="0.25">
      <c r="B68" s="892" t="s">
        <v>864</v>
      </c>
    </row>
    <row r="69" spans="1:7" x14ac:dyDescent="0.25">
      <c r="B69" s="892" t="s">
        <v>724</v>
      </c>
    </row>
  </sheetData>
  <mergeCells count="1">
    <mergeCell ref="A1:G1"/>
  </mergeCells>
  <printOptions horizontalCentered="1"/>
  <pageMargins left="0.25" right="0.25" top="0.25" bottom="0.5" header="0.3" footer="0.3"/>
  <pageSetup scale="83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AW69"/>
  <sheetViews>
    <sheetView showGridLines="0" topLeftCell="A25" zoomScaleNormal="100" workbookViewId="0">
      <selection activeCell="G68" sqref="A3:G68"/>
    </sheetView>
  </sheetViews>
  <sheetFormatPr defaultColWidth="9.1796875" defaultRowHeight="12.5" x14ac:dyDescent="0.25"/>
  <cols>
    <col min="1" max="1" width="0.81640625" style="1165" customWidth="1"/>
    <col min="2" max="2" width="10.7265625" style="1165" customWidth="1"/>
    <col min="3" max="3" width="27.7265625" style="1165" customWidth="1"/>
    <col min="4" max="6" width="12.7265625" style="1165" customWidth="1"/>
    <col min="7" max="7" width="0.81640625" style="1165" customWidth="1"/>
    <col min="8" max="8" width="9.1796875" style="1165"/>
    <col min="9" max="49" width="9.1796875" style="109"/>
    <col min="50" max="16384" width="9.1796875" style="19"/>
  </cols>
  <sheetData>
    <row r="1" spans="1:49" s="378" customFormat="1" ht="30" customHeight="1" x14ac:dyDescent="0.35">
      <c r="A1" s="1685" t="str">
        <f>CONCATENATE('List of Tables'!A125,":  ",'List of Tables'!C125)</f>
        <v>TABLE 102:  Visitor Plant Inventory – Existing Inventory by Island and Unit 2014 vs. 2013</v>
      </c>
      <c r="B1" s="1685"/>
      <c r="C1" s="1685"/>
      <c r="D1" s="1685"/>
      <c r="E1" s="1685"/>
      <c r="F1" s="1685"/>
      <c r="G1" s="1685"/>
      <c r="H1" s="883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  <c r="AI1" s="380"/>
      <c r="AJ1" s="380"/>
      <c r="AK1" s="380"/>
      <c r="AL1" s="380"/>
      <c r="AM1" s="380"/>
      <c r="AN1" s="380"/>
      <c r="AO1" s="380"/>
      <c r="AP1" s="380"/>
      <c r="AQ1" s="380"/>
      <c r="AR1" s="380"/>
      <c r="AS1" s="380"/>
      <c r="AT1" s="380"/>
      <c r="AU1" s="380"/>
      <c r="AV1" s="380"/>
      <c r="AW1" s="380"/>
    </row>
    <row r="2" spans="1:49" s="378" customFormat="1" x14ac:dyDescent="0.25">
      <c r="A2" s="1165"/>
      <c r="B2" s="1165"/>
      <c r="C2" s="1165"/>
      <c r="D2" s="1165"/>
      <c r="E2" s="1165"/>
      <c r="F2" s="1165"/>
      <c r="G2" s="1165"/>
      <c r="H2" s="1165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  <c r="AF2" s="380"/>
      <c r="AG2" s="380"/>
      <c r="AH2" s="380"/>
      <c r="AI2" s="380"/>
      <c r="AJ2" s="380"/>
      <c r="AK2" s="380"/>
      <c r="AL2" s="380"/>
      <c r="AM2" s="380"/>
      <c r="AN2" s="380"/>
      <c r="AO2" s="380"/>
      <c r="AP2" s="380"/>
      <c r="AQ2" s="380"/>
      <c r="AR2" s="380"/>
      <c r="AS2" s="380"/>
      <c r="AT2" s="380"/>
      <c r="AU2" s="380"/>
      <c r="AV2" s="380"/>
      <c r="AW2" s="380"/>
    </row>
    <row r="3" spans="1:49" ht="23" x14ac:dyDescent="0.25">
      <c r="A3" s="1452"/>
      <c r="B3" s="1453" t="s">
        <v>371</v>
      </c>
      <c r="C3" s="1453" t="s">
        <v>647</v>
      </c>
      <c r="D3" s="1454" t="s">
        <v>938</v>
      </c>
      <c r="E3" s="1454" t="s">
        <v>866</v>
      </c>
      <c r="F3" s="1454" t="s">
        <v>937</v>
      </c>
      <c r="G3" s="1455"/>
      <c r="I3" s="420"/>
    </row>
    <row r="4" spans="1:49" x14ac:dyDescent="0.25">
      <c r="A4" s="1410"/>
      <c r="B4" s="1411" t="s">
        <v>855</v>
      </c>
      <c r="C4" s="1411" t="s">
        <v>856</v>
      </c>
      <c r="D4" s="1461">
        <v>235</v>
      </c>
      <c r="E4" s="1461">
        <v>235</v>
      </c>
      <c r="F4" s="1461">
        <v>0</v>
      </c>
      <c r="G4" s="1462"/>
    </row>
    <row r="5" spans="1:49" x14ac:dyDescent="0.25">
      <c r="A5" s="1408"/>
      <c r="B5" s="1412"/>
      <c r="C5" s="1412" t="s">
        <v>857</v>
      </c>
      <c r="D5" s="1463">
        <v>53</v>
      </c>
      <c r="E5" s="1463">
        <v>52</v>
      </c>
      <c r="F5" s="1463">
        <v>1</v>
      </c>
      <c r="G5" s="1464"/>
    </row>
    <row r="6" spans="1:49" x14ac:dyDescent="0.25">
      <c r="A6" s="1408"/>
      <c r="B6" s="1412"/>
      <c r="C6" s="1412" t="s">
        <v>858</v>
      </c>
      <c r="D6" s="1463">
        <v>4010</v>
      </c>
      <c r="E6" s="1463">
        <v>3924</v>
      </c>
      <c r="F6" s="1463">
        <v>86</v>
      </c>
      <c r="G6" s="1464"/>
      <c r="I6" s="425"/>
    </row>
    <row r="7" spans="1:49" x14ac:dyDescent="0.25">
      <c r="A7" s="1408"/>
      <c r="B7" s="1412"/>
      <c r="C7" s="1412" t="s">
        <v>859</v>
      </c>
      <c r="D7" s="1463">
        <v>231</v>
      </c>
      <c r="E7" s="1463">
        <v>217</v>
      </c>
      <c r="F7" s="1463">
        <v>14</v>
      </c>
      <c r="G7" s="1464"/>
      <c r="I7" s="425"/>
    </row>
    <row r="8" spans="1:49" x14ac:dyDescent="0.25">
      <c r="A8" s="1408"/>
      <c r="B8" s="1412"/>
      <c r="C8" s="1412" t="s">
        <v>310</v>
      </c>
      <c r="D8" s="1463">
        <v>26665</v>
      </c>
      <c r="E8" s="1463">
        <v>26980</v>
      </c>
      <c r="F8" s="1463">
        <v>-315</v>
      </c>
      <c r="G8" s="1464"/>
    </row>
    <row r="9" spans="1:49" x14ac:dyDescent="0.25">
      <c r="A9" s="1408"/>
      <c r="B9" s="1412"/>
      <c r="C9" s="1412" t="s">
        <v>860</v>
      </c>
      <c r="D9" s="1463">
        <v>810</v>
      </c>
      <c r="E9" s="1463">
        <v>555</v>
      </c>
      <c r="F9" s="1463">
        <v>255</v>
      </c>
      <c r="G9" s="1464"/>
    </row>
    <row r="10" spans="1:49" x14ac:dyDescent="0.25">
      <c r="A10" s="1408"/>
      <c r="B10" s="1412"/>
      <c r="C10" s="1412" t="s">
        <v>248</v>
      </c>
      <c r="D10" s="1463">
        <v>191</v>
      </c>
      <c r="E10" s="1463">
        <v>191</v>
      </c>
      <c r="F10" s="1463">
        <v>0</v>
      </c>
      <c r="G10" s="1464"/>
    </row>
    <row r="11" spans="1:49" x14ac:dyDescent="0.25">
      <c r="A11" s="1408"/>
      <c r="B11" s="1412"/>
      <c r="C11" s="1412" t="s">
        <v>643</v>
      </c>
      <c r="D11" s="1463">
        <v>3669</v>
      </c>
      <c r="E11" s="1463">
        <v>3536</v>
      </c>
      <c r="F11" s="1463">
        <v>133</v>
      </c>
      <c r="G11" s="1464"/>
    </row>
    <row r="12" spans="1:49" x14ac:dyDescent="0.25">
      <c r="A12" s="445"/>
      <c r="B12" s="1456"/>
      <c r="C12" s="1456" t="s">
        <v>242</v>
      </c>
      <c r="D12" s="1457">
        <v>35864</v>
      </c>
      <c r="E12" s="1457">
        <v>35690</v>
      </c>
      <c r="F12" s="1457">
        <v>174</v>
      </c>
      <c r="G12" s="1458"/>
      <c r="H12" s="57"/>
    </row>
    <row r="13" spans="1:49" s="92" customFormat="1" x14ac:dyDescent="0.25">
      <c r="A13" s="1410"/>
      <c r="B13" s="1411" t="s">
        <v>796</v>
      </c>
      <c r="C13" s="1411" t="s">
        <v>856</v>
      </c>
      <c r="D13" s="1461">
        <v>45</v>
      </c>
      <c r="E13" s="1461">
        <v>33</v>
      </c>
      <c r="F13" s="1461">
        <v>12</v>
      </c>
      <c r="G13" s="1462"/>
      <c r="H13" s="1165"/>
      <c r="I13" s="109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09"/>
      <c r="AH13" s="109"/>
      <c r="AI13" s="109"/>
      <c r="AJ13" s="109"/>
      <c r="AK13" s="109"/>
      <c r="AL13" s="109"/>
      <c r="AM13" s="109"/>
      <c r="AN13" s="109"/>
      <c r="AO13" s="109"/>
      <c r="AP13" s="109"/>
      <c r="AQ13" s="109"/>
      <c r="AR13" s="109"/>
      <c r="AS13" s="109"/>
      <c r="AT13" s="109"/>
      <c r="AU13" s="109"/>
      <c r="AV13" s="109"/>
      <c r="AW13" s="109"/>
    </row>
    <row r="14" spans="1:49" x14ac:dyDescent="0.25">
      <c r="A14" s="1408"/>
      <c r="B14" s="1412"/>
      <c r="C14" s="1412" t="s">
        <v>316</v>
      </c>
      <c r="D14" s="1463">
        <v>358</v>
      </c>
      <c r="E14" s="1463">
        <v>365</v>
      </c>
      <c r="F14" s="1463">
        <v>-7</v>
      </c>
      <c r="G14" s="1464"/>
    </row>
    <row r="15" spans="1:49" x14ac:dyDescent="0.25">
      <c r="A15" s="1408"/>
      <c r="B15" s="1412"/>
      <c r="C15" s="1412" t="s">
        <v>858</v>
      </c>
      <c r="D15" s="1463">
        <v>791</v>
      </c>
      <c r="E15" s="1463">
        <v>934</v>
      </c>
      <c r="F15" s="1463">
        <v>-143</v>
      </c>
      <c r="G15" s="1464"/>
    </row>
    <row r="16" spans="1:49" x14ac:dyDescent="0.25">
      <c r="A16" s="1408"/>
      <c r="B16" s="1412"/>
      <c r="C16" s="1412" t="s">
        <v>859</v>
      </c>
      <c r="D16" s="1463">
        <v>24</v>
      </c>
      <c r="E16" s="1463">
        <v>20</v>
      </c>
      <c r="F16" s="1463">
        <v>4</v>
      </c>
      <c r="G16" s="1464"/>
    </row>
    <row r="17" spans="1:49" x14ac:dyDescent="0.25">
      <c r="A17" s="1408"/>
      <c r="B17" s="1412"/>
      <c r="C17" s="1412" t="s">
        <v>310</v>
      </c>
      <c r="D17" s="1463">
        <v>6347</v>
      </c>
      <c r="E17" s="1463">
        <v>6387</v>
      </c>
      <c r="F17" s="1463">
        <v>-40</v>
      </c>
      <c r="G17" s="1464"/>
    </row>
    <row r="18" spans="1:49" x14ac:dyDescent="0.25">
      <c r="A18" s="1408"/>
      <c r="B18" s="1412"/>
      <c r="C18" s="1412" t="s">
        <v>860</v>
      </c>
      <c r="D18" s="1463">
        <v>1327</v>
      </c>
      <c r="E18" s="1463">
        <v>1360</v>
      </c>
      <c r="F18" s="1463">
        <v>-33</v>
      </c>
      <c r="G18" s="1464"/>
    </row>
    <row r="19" spans="1:49" x14ac:dyDescent="0.25">
      <c r="A19" s="1408"/>
      <c r="B19" s="1412"/>
      <c r="C19" s="1412" t="s">
        <v>248</v>
      </c>
      <c r="D19" s="1463">
        <v>122</v>
      </c>
      <c r="E19" s="1463">
        <v>124</v>
      </c>
      <c r="F19" s="1463">
        <v>-2</v>
      </c>
      <c r="G19" s="1464"/>
    </row>
    <row r="20" spans="1:49" x14ac:dyDescent="0.25">
      <c r="A20" s="1408"/>
      <c r="B20" s="1412"/>
      <c r="C20" s="1412" t="s">
        <v>643</v>
      </c>
      <c r="D20" s="1463">
        <v>1652</v>
      </c>
      <c r="E20" s="1463">
        <v>1680</v>
      </c>
      <c r="F20" s="1463">
        <v>-28</v>
      </c>
      <c r="G20" s="1464"/>
    </row>
    <row r="21" spans="1:49" x14ac:dyDescent="0.25">
      <c r="A21" s="445"/>
      <c r="B21" s="1456"/>
      <c r="C21" s="1456" t="s">
        <v>242</v>
      </c>
      <c r="D21" s="1457">
        <v>10666</v>
      </c>
      <c r="E21" s="1457">
        <v>10903</v>
      </c>
      <c r="F21" s="1457">
        <v>-237</v>
      </c>
      <c r="G21" s="1458"/>
      <c r="H21" s="57"/>
    </row>
    <row r="22" spans="1:49" x14ac:dyDescent="0.25">
      <c r="A22" s="1410"/>
      <c r="B22" s="1411" t="s">
        <v>861</v>
      </c>
      <c r="C22" s="1411" t="s">
        <v>856</v>
      </c>
      <c r="D22" s="1461">
        <v>0</v>
      </c>
      <c r="E22" s="1461">
        <v>3</v>
      </c>
      <c r="F22" s="1461">
        <v>-3</v>
      </c>
      <c r="G22" s="1462"/>
    </row>
    <row r="23" spans="1:49" s="92" customFormat="1" x14ac:dyDescent="0.25">
      <c r="A23" s="1408"/>
      <c r="B23" s="1412"/>
      <c r="C23" s="1412" t="s">
        <v>316</v>
      </c>
      <c r="D23" s="1463">
        <v>79</v>
      </c>
      <c r="E23" s="1463">
        <v>86</v>
      </c>
      <c r="F23" s="1463">
        <v>-7</v>
      </c>
      <c r="G23" s="1464"/>
      <c r="H23" s="1165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  <c r="AJ23" s="109"/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</row>
    <row r="24" spans="1:49" x14ac:dyDescent="0.25">
      <c r="A24" s="1408"/>
      <c r="B24" s="1412"/>
      <c r="C24" s="1412" t="s">
        <v>858</v>
      </c>
      <c r="D24" s="1463">
        <v>1563</v>
      </c>
      <c r="E24" s="1463">
        <v>1777</v>
      </c>
      <c r="F24" s="1463">
        <v>-214</v>
      </c>
      <c r="G24" s="1464"/>
    </row>
    <row r="25" spans="1:49" x14ac:dyDescent="0.25">
      <c r="A25" s="1408"/>
      <c r="B25" s="1412"/>
      <c r="C25" s="1412" t="s">
        <v>859</v>
      </c>
      <c r="D25" s="1463">
        <v>0</v>
      </c>
      <c r="E25" s="1463">
        <v>0</v>
      </c>
      <c r="F25" s="1463">
        <v>0</v>
      </c>
      <c r="G25" s="1464"/>
    </row>
    <row r="26" spans="1:49" x14ac:dyDescent="0.25">
      <c r="A26" s="1408"/>
      <c r="B26" s="1412"/>
      <c r="C26" s="1412" t="s">
        <v>310</v>
      </c>
      <c r="D26" s="1463">
        <v>2732</v>
      </c>
      <c r="E26" s="1463">
        <v>2735</v>
      </c>
      <c r="F26" s="1463">
        <v>-3</v>
      </c>
      <c r="G26" s="1464"/>
    </row>
    <row r="27" spans="1:49" x14ac:dyDescent="0.25">
      <c r="A27" s="1408"/>
      <c r="B27" s="1412"/>
      <c r="C27" s="1412" t="s">
        <v>860</v>
      </c>
      <c r="D27" s="1463">
        <v>1600</v>
      </c>
      <c r="E27" s="1463">
        <v>1646</v>
      </c>
      <c r="F27" s="1463">
        <v>-46</v>
      </c>
      <c r="G27" s="1464"/>
    </row>
    <row r="28" spans="1:49" x14ac:dyDescent="0.25">
      <c r="A28" s="1408"/>
      <c r="B28" s="1412"/>
      <c r="C28" s="1412" t="s">
        <v>248</v>
      </c>
      <c r="D28" s="1463">
        <v>37</v>
      </c>
      <c r="E28" s="1463">
        <v>51</v>
      </c>
      <c r="F28" s="1463">
        <v>-14</v>
      </c>
      <c r="G28" s="1464"/>
    </row>
    <row r="29" spans="1:49" x14ac:dyDescent="0.25">
      <c r="A29" s="1408"/>
      <c r="B29" s="1412"/>
      <c r="C29" s="1412" t="s">
        <v>643</v>
      </c>
      <c r="D29" s="1463">
        <v>2481</v>
      </c>
      <c r="E29" s="1463">
        <v>2377</v>
      </c>
      <c r="F29" s="1463">
        <v>104</v>
      </c>
      <c r="G29" s="1464"/>
    </row>
    <row r="30" spans="1:49" x14ac:dyDescent="0.25">
      <c r="A30" s="445"/>
      <c r="B30" s="1456"/>
      <c r="C30" s="1456" t="s">
        <v>242</v>
      </c>
      <c r="D30" s="1457">
        <v>8492</v>
      </c>
      <c r="E30" s="1457">
        <v>8675</v>
      </c>
      <c r="F30" s="1457">
        <v>-183</v>
      </c>
      <c r="G30" s="1458"/>
    </row>
    <row r="31" spans="1:49" x14ac:dyDescent="0.25">
      <c r="A31" s="1410"/>
      <c r="B31" s="1411" t="s">
        <v>220</v>
      </c>
      <c r="C31" s="1411" t="s">
        <v>856</v>
      </c>
      <c r="D31" s="1461">
        <v>25</v>
      </c>
      <c r="E31" s="1461">
        <v>53</v>
      </c>
      <c r="F31" s="1461">
        <v>-28</v>
      </c>
      <c r="G31" s="1462"/>
    </row>
    <row r="32" spans="1:49" ht="13" x14ac:dyDescent="0.3">
      <c r="A32" s="1408"/>
      <c r="B32" s="1412"/>
      <c r="C32" s="1412" t="s">
        <v>857</v>
      </c>
      <c r="D32" s="1463">
        <v>263</v>
      </c>
      <c r="E32" s="1463">
        <v>147</v>
      </c>
      <c r="F32" s="1463">
        <v>116</v>
      </c>
      <c r="G32" s="1464"/>
      <c r="I32" s="170"/>
    </row>
    <row r="33" spans="1:49" s="92" customFormat="1" x14ac:dyDescent="0.25">
      <c r="A33" s="1408"/>
      <c r="B33" s="1412"/>
      <c r="C33" s="1412" t="s">
        <v>858</v>
      </c>
      <c r="D33" s="1463">
        <v>4123</v>
      </c>
      <c r="E33" s="1463">
        <v>4749</v>
      </c>
      <c r="F33" s="1463">
        <v>-626</v>
      </c>
      <c r="G33" s="1464"/>
      <c r="H33" s="1165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</row>
    <row r="34" spans="1:49" x14ac:dyDescent="0.25">
      <c r="A34" s="1408"/>
      <c r="B34" s="1412"/>
      <c r="C34" s="1412" t="s">
        <v>859</v>
      </c>
      <c r="D34" s="1463">
        <v>48</v>
      </c>
      <c r="E34" s="1463">
        <v>32</v>
      </c>
      <c r="F34" s="1463">
        <v>16</v>
      </c>
      <c r="G34" s="1464"/>
    </row>
    <row r="35" spans="1:49" x14ac:dyDescent="0.25">
      <c r="A35" s="1408"/>
      <c r="B35" s="1412"/>
      <c r="C35" s="1412" t="s">
        <v>310</v>
      </c>
      <c r="D35" s="1463">
        <v>7482</v>
      </c>
      <c r="E35" s="1463">
        <v>7038</v>
      </c>
      <c r="F35" s="1463">
        <v>444</v>
      </c>
      <c r="G35" s="1464"/>
    </row>
    <row r="36" spans="1:49" x14ac:dyDescent="0.25">
      <c r="A36" s="1408"/>
      <c r="B36" s="1412"/>
      <c r="C36" s="1412" t="s">
        <v>860</v>
      </c>
      <c r="D36" s="1463">
        <v>3385</v>
      </c>
      <c r="E36" s="1463">
        <v>3342</v>
      </c>
      <c r="F36" s="1463">
        <v>43</v>
      </c>
      <c r="G36" s="1464"/>
    </row>
    <row r="37" spans="1:49" x14ac:dyDescent="0.25">
      <c r="A37" s="1408"/>
      <c r="B37" s="1412"/>
      <c r="C37" s="1412" t="s">
        <v>248</v>
      </c>
      <c r="D37" s="1463">
        <v>39</v>
      </c>
      <c r="E37" s="1463">
        <v>23</v>
      </c>
      <c r="F37" s="1463">
        <v>16</v>
      </c>
      <c r="G37" s="1464"/>
    </row>
    <row r="38" spans="1:49" x14ac:dyDescent="0.25">
      <c r="A38" s="1408"/>
      <c r="B38" s="1412"/>
      <c r="C38" s="1412" t="s">
        <v>643</v>
      </c>
      <c r="D38" s="1463">
        <v>2845</v>
      </c>
      <c r="E38" s="1463">
        <v>2796</v>
      </c>
      <c r="F38" s="1463">
        <v>49</v>
      </c>
      <c r="G38" s="1464"/>
    </row>
    <row r="39" spans="1:49" x14ac:dyDescent="0.25">
      <c r="A39" s="445"/>
      <c r="B39" s="1456"/>
      <c r="C39" s="1456" t="s">
        <v>242</v>
      </c>
      <c r="D39" s="1457">
        <v>18210</v>
      </c>
      <c r="E39" s="1457">
        <v>18180</v>
      </c>
      <c r="F39" s="1457">
        <v>30</v>
      </c>
      <c r="G39" s="1458"/>
    </row>
    <row r="40" spans="1:49" x14ac:dyDescent="0.25">
      <c r="A40" s="1410"/>
      <c r="B40" s="1411" t="s">
        <v>862</v>
      </c>
      <c r="C40" s="1411" t="s">
        <v>856</v>
      </c>
      <c r="D40" s="1461">
        <v>20</v>
      </c>
      <c r="E40" s="1461">
        <v>20</v>
      </c>
      <c r="F40" s="1461">
        <v>0</v>
      </c>
      <c r="G40" s="1462"/>
    </row>
    <row r="41" spans="1:49" x14ac:dyDescent="0.25">
      <c r="A41" s="1408"/>
      <c r="B41" s="1412"/>
      <c r="C41" s="1412" t="s">
        <v>857</v>
      </c>
      <c r="D41" s="1463">
        <v>2</v>
      </c>
      <c r="E41" s="1463">
        <v>2</v>
      </c>
      <c r="F41" s="1463">
        <v>0</v>
      </c>
      <c r="G41" s="1464"/>
    </row>
    <row r="42" spans="1:49" x14ac:dyDescent="0.25">
      <c r="A42" s="1408"/>
      <c r="B42" s="1412"/>
      <c r="C42" s="1412" t="s">
        <v>858</v>
      </c>
      <c r="D42" s="1463">
        <v>73</v>
      </c>
      <c r="E42" s="1463">
        <v>100</v>
      </c>
      <c r="F42" s="1463">
        <v>-27</v>
      </c>
      <c r="G42" s="1464"/>
    </row>
    <row r="43" spans="1:49" s="92" customFormat="1" x14ac:dyDescent="0.25">
      <c r="A43" s="1408"/>
      <c r="B43" s="1412"/>
      <c r="C43" s="1412" t="s">
        <v>859</v>
      </c>
      <c r="D43" s="1463">
        <v>0</v>
      </c>
      <c r="E43" s="1463">
        <v>0</v>
      </c>
      <c r="F43" s="1463">
        <v>0</v>
      </c>
      <c r="G43" s="1464"/>
      <c r="H43" s="1165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</row>
    <row r="44" spans="1:49" x14ac:dyDescent="0.25">
      <c r="A44" s="1408"/>
      <c r="B44" s="1412"/>
      <c r="C44" s="1412" t="s">
        <v>310</v>
      </c>
      <c r="D44" s="1463">
        <v>0</v>
      </c>
      <c r="E44" s="1463">
        <v>0</v>
      </c>
      <c r="F44" s="1463">
        <v>0</v>
      </c>
      <c r="G44" s="1464"/>
    </row>
    <row r="45" spans="1:49" x14ac:dyDescent="0.25">
      <c r="A45" s="1408"/>
      <c r="B45" s="1412"/>
      <c r="C45" s="1412" t="s">
        <v>860</v>
      </c>
      <c r="D45" s="1463">
        <v>36</v>
      </c>
      <c r="E45" s="1463">
        <v>36</v>
      </c>
      <c r="F45" s="1463">
        <v>0</v>
      </c>
      <c r="G45" s="1464"/>
    </row>
    <row r="46" spans="1:49" x14ac:dyDescent="0.25">
      <c r="A46" s="1408"/>
      <c r="B46" s="1412"/>
      <c r="C46" s="1412" t="s">
        <v>248</v>
      </c>
      <c r="D46" s="1463">
        <v>0</v>
      </c>
      <c r="E46" s="1463">
        <v>0</v>
      </c>
      <c r="F46" s="1463">
        <v>0</v>
      </c>
      <c r="G46" s="1464"/>
    </row>
    <row r="47" spans="1:49" x14ac:dyDescent="0.25">
      <c r="A47" s="1408"/>
      <c r="B47" s="1412"/>
      <c r="C47" s="1412" t="s">
        <v>643</v>
      </c>
      <c r="D47" s="1463">
        <v>0</v>
      </c>
      <c r="E47" s="1463">
        <v>0</v>
      </c>
      <c r="F47" s="1463">
        <v>0</v>
      </c>
      <c r="G47" s="1464"/>
    </row>
    <row r="48" spans="1:49" x14ac:dyDescent="0.25">
      <c r="A48" s="445"/>
      <c r="B48" s="1456"/>
      <c r="C48" s="1456" t="s">
        <v>242</v>
      </c>
      <c r="D48" s="1457">
        <v>131</v>
      </c>
      <c r="E48" s="1457">
        <v>158</v>
      </c>
      <c r="F48" s="1457">
        <v>-27</v>
      </c>
      <c r="G48" s="1458"/>
    </row>
    <row r="49" spans="1:49" x14ac:dyDescent="0.25">
      <c r="A49" s="1410"/>
      <c r="B49" s="1411" t="s">
        <v>863</v>
      </c>
      <c r="C49" s="1411" t="s">
        <v>856</v>
      </c>
      <c r="D49" s="1461">
        <v>0</v>
      </c>
      <c r="E49" s="1461">
        <v>0</v>
      </c>
      <c r="F49" s="1461">
        <v>0</v>
      </c>
      <c r="G49" s="1462"/>
    </row>
    <row r="50" spans="1:49" x14ac:dyDescent="0.25">
      <c r="A50" s="1408"/>
      <c r="B50" s="1412"/>
      <c r="C50" s="1412" t="s">
        <v>857</v>
      </c>
      <c r="D50" s="1463">
        <v>0</v>
      </c>
      <c r="E50" s="1463">
        <v>0</v>
      </c>
      <c r="F50" s="1463">
        <v>0</v>
      </c>
      <c r="G50" s="1464"/>
    </row>
    <row r="51" spans="1:49" s="92" customFormat="1" x14ac:dyDescent="0.25">
      <c r="A51" s="1408"/>
      <c r="B51" s="1412"/>
      <c r="C51" s="1412" t="s">
        <v>858</v>
      </c>
      <c r="D51" s="1463">
        <v>0</v>
      </c>
      <c r="E51" s="1463">
        <v>0</v>
      </c>
      <c r="F51" s="1463">
        <v>0</v>
      </c>
      <c r="G51" s="1464"/>
      <c r="H51" s="1165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  <c r="AW51" s="109"/>
    </row>
    <row r="52" spans="1:49" x14ac:dyDescent="0.25">
      <c r="A52" s="1408"/>
      <c r="B52" s="1412"/>
      <c r="C52" s="1412" t="s">
        <v>859</v>
      </c>
      <c r="D52" s="1463">
        <v>0</v>
      </c>
      <c r="E52" s="1463">
        <v>0</v>
      </c>
      <c r="F52" s="1463">
        <v>0</v>
      </c>
      <c r="G52" s="1464"/>
    </row>
    <row r="53" spans="1:49" x14ac:dyDescent="0.25">
      <c r="A53" s="1408"/>
      <c r="B53" s="1412"/>
      <c r="C53" s="1412" t="s">
        <v>310</v>
      </c>
      <c r="D53" s="1463">
        <v>349</v>
      </c>
      <c r="E53" s="1463">
        <v>349</v>
      </c>
      <c r="F53" s="1463">
        <v>0</v>
      </c>
      <c r="G53" s="1464"/>
    </row>
    <row r="54" spans="1:49" x14ac:dyDescent="0.25">
      <c r="A54" s="1408"/>
      <c r="B54" s="1412"/>
      <c r="C54" s="1412" t="s">
        <v>860</v>
      </c>
      <c r="D54" s="1463">
        <v>4</v>
      </c>
      <c r="E54" s="1463">
        <v>4</v>
      </c>
      <c r="F54" s="1463">
        <v>0</v>
      </c>
      <c r="G54" s="1464"/>
    </row>
    <row r="55" spans="1:49" x14ac:dyDescent="0.25">
      <c r="A55" s="1408"/>
      <c r="B55" s="1412"/>
      <c r="C55" s="1412" t="s">
        <v>248</v>
      </c>
      <c r="D55" s="1463">
        <v>0</v>
      </c>
      <c r="E55" s="1463">
        <v>0</v>
      </c>
      <c r="F55" s="1463">
        <v>0</v>
      </c>
      <c r="G55" s="1464"/>
    </row>
    <row r="56" spans="1:49" x14ac:dyDescent="0.25">
      <c r="A56" s="1408"/>
      <c r="B56" s="1412"/>
      <c r="C56" s="1412" t="s">
        <v>643</v>
      </c>
      <c r="D56" s="1463">
        <v>0</v>
      </c>
      <c r="E56" s="1463">
        <v>0</v>
      </c>
      <c r="F56" s="1463">
        <v>0</v>
      </c>
      <c r="G56" s="1464"/>
    </row>
    <row r="57" spans="1:49" x14ac:dyDescent="0.25">
      <c r="A57" s="445"/>
      <c r="B57" s="1456"/>
      <c r="C57" s="1456" t="s">
        <v>242</v>
      </c>
      <c r="D57" s="1457">
        <v>353</v>
      </c>
      <c r="E57" s="1457">
        <v>353</v>
      </c>
      <c r="F57" s="1457">
        <v>0</v>
      </c>
      <c r="G57" s="1458"/>
    </row>
    <row r="58" spans="1:49" x14ac:dyDescent="0.25">
      <c r="A58" s="1410"/>
      <c r="B58" s="1411" t="s">
        <v>293</v>
      </c>
      <c r="C58" s="1411" t="s">
        <v>856</v>
      </c>
      <c r="D58" s="1461">
        <v>325</v>
      </c>
      <c r="E58" s="1461">
        <v>344</v>
      </c>
      <c r="F58" s="1461">
        <v>-19</v>
      </c>
      <c r="G58" s="1462"/>
    </row>
    <row r="59" spans="1:49" x14ac:dyDescent="0.25">
      <c r="A59" s="1408"/>
      <c r="B59" s="1412"/>
      <c r="C59" s="1412" t="s">
        <v>857</v>
      </c>
      <c r="D59" s="1463">
        <v>755</v>
      </c>
      <c r="E59" s="1463">
        <v>652</v>
      </c>
      <c r="F59" s="1463">
        <v>103</v>
      </c>
      <c r="G59" s="1464"/>
    </row>
    <row r="60" spans="1:49" x14ac:dyDescent="0.25">
      <c r="A60" s="1408"/>
      <c r="B60" s="1412"/>
      <c r="C60" s="1412" t="s">
        <v>858</v>
      </c>
      <c r="D60" s="1463">
        <v>10560</v>
      </c>
      <c r="E60" s="1463">
        <v>11484</v>
      </c>
      <c r="F60" s="1463">
        <v>-924</v>
      </c>
      <c r="G60" s="1464"/>
    </row>
    <row r="61" spans="1:49" x14ac:dyDescent="0.25">
      <c r="A61" s="1408"/>
      <c r="B61" s="1412"/>
      <c r="C61" s="1412" t="s">
        <v>859</v>
      </c>
      <c r="D61" s="1463">
        <v>303</v>
      </c>
      <c r="E61" s="1463">
        <v>269</v>
      </c>
      <c r="F61" s="1463">
        <v>34</v>
      </c>
      <c r="G61" s="1464"/>
    </row>
    <row r="62" spans="1:49" x14ac:dyDescent="0.25">
      <c r="A62" s="1408"/>
      <c r="B62" s="1412"/>
      <c r="C62" s="1412" t="s">
        <v>310</v>
      </c>
      <c r="D62" s="1463">
        <v>43575</v>
      </c>
      <c r="E62" s="1463">
        <v>43489</v>
      </c>
      <c r="F62" s="1463">
        <v>86</v>
      </c>
      <c r="G62" s="1464"/>
    </row>
    <row r="63" spans="1:49" x14ac:dyDescent="0.25">
      <c r="A63" s="1408"/>
      <c r="B63" s="1412"/>
      <c r="C63" s="1412" t="s">
        <v>860</v>
      </c>
      <c r="D63" s="1463">
        <v>7162</v>
      </c>
      <c r="E63" s="1463">
        <v>6943</v>
      </c>
      <c r="F63" s="1463">
        <v>219</v>
      </c>
      <c r="G63" s="1464"/>
    </row>
    <row r="64" spans="1:49" x14ac:dyDescent="0.25">
      <c r="A64" s="1408"/>
      <c r="B64" s="1412"/>
      <c r="C64" s="1412" t="s">
        <v>248</v>
      </c>
      <c r="D64" s="1463">
        <v>389</v>
      </c>
      <c r="E64" s="1463">
        <v>389</v>
      </c>
      <c r="F64" s="1463">
        <v>0</v>
      </c>
      <c r="G64" s="1464"/>
    </row>
    <row r="65" spans="1:7" x14ac:dyDescent="0.25">
      <c r="A65" s="1408"/>
      <c r="B65" s="1412"/>
      <c r="C65" s="1412" t="s">
        <v>643</v>
      </c>
      <c r="D65" s="1463">
        <v>10647</v>
      </c>
      <c r="E65" s="1463">
        <v>10389</v>
      </c>
      <c r="F65" s="1463">
        <v>258</v>
      </c>
      <c r="G65" s="1464"/>
    </row>
    <row r="66" spans="1:7" x14ac:dyDescent="0.25">
      <c r="A66" s="1413"/>
      <c r="B66" s="1459" t="s">
        <v>648</v>
      </c>
      <c r="C66" s="1459"/>
      <c r="D66" s="563">
        <v>73716</v>
      </c>
      <c r="E66" s="563">
        <v>73959</v>
      </c>
      <c r="F66" s="563">
        <v>-243</v>
      </c>
      <c r="G66" s="1460"/>
    </row>
    <row r="68" spans="1:7" x14ac:dyDescent="0.25">
      <c r="B68" s="1165" t="s">
        <v>864</v>
      </c>
    </row>
    <row r="69" spans="1:7" x14ac:dyDescent="0.25">
      <c r="B69" s="1165" t="s">
        <v>724</v>
      </c>
    </row>
  </sheetData>
  <mergeCells count="1">
    <mergeCell ref="A1:G1"/>
  </mergeCells>
  <printOptions horizontalCentered="1"/>
  <pageMargins left="0.25" right="0.25" top="0.25" bottom="0.5" header="0.3" footer="0.3"/>
  <pageSetup scale="83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I45"/>
  <sheetViews>
    <sheetView showGridLines="0" zoomScaleNormal="100" workbookViewId="0">
      <selection activeCell="G43" sqref="A3:G43"/>
    </sheetView>
  </sheetViews>
  <sheetFormatPr defaultColWidth="9.1796875" defaultRowHeight="12" x14ac:dyDescent="0.3"/>
  <cols>
    <col min="1" max="1" width="0.81640625" style="1165" customWidth="1"/>
    <col min="2" max="2" width="14.54296875" style="1165" customWidth="1"/>
    <col min="3" max="3" width="40.81640625" style="1165" customWidth="1"/>
    <col min="4" max="6" width="12.7265625" style="1165" customWidth="1"/>
    <col min="7" max="7" width="0.81640625" style="1165" customWidth="1"/>
    <col min="8" max="8" width="9.1796875" style="1165"/>
    <col min="9" max="9" width="18.453125" style="381" bestFit="1" customWidth="1"/>
    <col min="10" max="16384" width="9.1796875" style="381"/>
  </cols>
  <sheetData>
    <row r="1" spans="1:9" ht="15.75" customHeight="1" x14ac:dyDescent="0.35">
      <c r="A1" s="1685" t="str">
        <f>CONCATENATE('List of Tables'!A126,":  ",'List of Tables'!C126)</f>
        <v>TABLE 103:  Visitor Plant Inventory - Class of Units by Island 2014 vs. 2013</v>
      </c>
      <c r="B1" s="1685"/>
      <c r="C1" s="1685"/>
      <c r="D1" s="1685"/>
      <c r="E1" s="1685"/>
      <c r="F1" s="1685"/>
      <c r="G1" s="1685"/>
      <c r="H1" s="883"/>
    </row>
    <row r="3" spans="1:9" s="382" customFormat="1" ht="12" customHeight="1" x14ac:dyDescent="0.25">
      <c r="A3" s="1364"/>
      <c r="B3" s="1465"/>
      <c r="C3" s="1465"/>
      <c r="D3" s="1763" t="s">
        <v>867</v>
      </c>
      <c r="E3" s="1763"/>
      <c r="F3" s="1763"/>
      <c r="G3" s="1466"/>
      <c r="H3" s="1165"/>
    </row>
    <row r="4" spans="1:9" ht="23.5" x14ac:dyDescent="0.3">
      <c r="A4" s="458"/>
      <c r="B4" s="474" t="s">
        <v>371</v>
      </c>
      <c r="C4" s="474" t="s">
        <v>649</v>
      </c>
      <c r="D4" s="473" t="s">
        <v>940</v>
      </c>
      <c r="E4" s="473" t="s">
        <v>939</v>
      </c>
      <c r="F4" s="473" t="s">
        <v>941</v>
      </c>
      <c r="G4" s="475"/>
      <c r="I4" s="420"/>
    </row>
    <row r="5" spans="1:9" x14ac:dyDescent="0.3">
      <c r="A5" s="1408"/>
      <c r="B5" s="1412" t="s">
        <v>855</v>
      </c>
      <c r="C5" s="1412" t="s">
        <v>868</v>
      </c>
      <c r="D5" s="1467">
        <v>4.8000000000000001E-2</v>
      </c>
      <c r="E5" s="1467">
        <v>6.6000000000000003E-2</v>
      </c>
      <c r="F5" s="1467">
        <v>-1.8000000000000002E-2</v>
      </c>
      <c r="G5" s="1409"/>
      <c r="I5" s="383"/>
    </row>
    <row r="6" spans="1:9" ht="13" x14ac:dyDescent="0.3">
      <c r="A6" s="1408"/>
      <c r="B6" s="1412"/>
      <c r="C6" s="1412" t="s">
        <v>869</v>
      </c>
      <c r="D6" s="1467">
        <v>0.24299999999999999</v>
      </c>
      <c r="E6" s="1467">
        <v>0.26300000000000001</v>
      </c>
      <c r="F6" s="1467">
        <v>-2.0000000000000018E-2</v>
      </c>
      <c r="G6" s="1409"/>
      <c r="I6" s="425"/>
    </row>
    <row r="7" spans="1:9" ht="13" x14ac:dyDescent="0.3">
      <c r="A7" s="1408"/>
      <c r="B7" s="1412"/>
      <c r="C7" s="1412" t="s">
        <v>870</v>
      </c>
      <c r="D7" s="1467">
        <v>0.47499999999999998</v>
      </c>
      <c r="E7" s="1467">
        <v>0.432</v>
      </c>
      <c r="F7" s="1467">
        <v>4.2999999999999983E-2</v>
      </c>
      <c r="G7" s="1409"/>
      <c r="I7" s="425"/>
    </row>
    <row r="8" spans="1:9" x14ac:dyDescent="0.3">
      <c r="A8" s="1408"/>
      <c r="B8" s="1412"/>
      <c r="C8" s="1412" t="s">
        <v>871</v>
      </c>
      <c r="D8" s="1467">
        <v>0.23300000000000001</v>
      </c>
      <c r="E8" s="1467">
        <v>0.23899999999999999</v>
      </c>
      <c r="F8" s="1467">
        <v>-5.9999999999999776E-3</v>
      </c>
      <c r="G8" s="1409"/>
    </row>
    <row r="9" spans="1:9" x14ac:dyDescent="0.3">
      <c r="A9" s="1468"/>
      <c r="B9" s="1469"/>
      <c r="C9" s="1469" t="s">
        <v>242</v>
      </c>
      <c r="D9" s="1470">
        <v>1</v>
      </c>
      <c r="E9" s="1470">
        <v>1</v>
      </c>
      <c r="F9" s="1470">
        <v>0</v>
      </c>
      <c r="G9" s="1471"/>
    </row>
    <row r="10" spans="1:9" x14ac:dyDescent="0.3">
      <c r="A10" s="1410"/>
      <c r="B10" s="1411" t="s">
        <v>796</v>
      </c>
      <c r="C10" s="1411" t="s">
        <v>868</v>
      </c>
      <c r="D10" s="1472">
        <v>8.3000000000000004E-2</v>
      </c>
      <c r="E10" s="1472">
        <v>8.5000000000000006E-2</v>
      </c>
      <c r="F10" s="1472">
        <v>-2.0000000000000018E-3</v>
      </c>
      <c r="G10" s="1473"/>
    </row>
    <row r="11" spans="1:9" x14ac:dyDescent="0.3">
      <c r="A11" s="1408"/>
      <c r="B11" s="1412"/>
      <c r="C11" s="1412" t="s">
        <v>869</v>
      </c>
      <c r="D11" s="1467">
        <v>0.28100000000000003</v>
      </c>
      <c r="E11" s="1467">
        <v>0.29799999999999999</v>
      </c>
      <c r="F11" s="1467">
        <v>-1.699999999999996E-2</v>
      </c>
      <c r="G11" s="1409"/>
      <c r="I11" s="379"/>
    </row>
    <row r="12" spans="1:9" x14ac:dyDescent="0.3">
      <c r="A12" s="1408"/>
      <c r="B12" s="1412"/>
      <c r="C12" s="1412" t="s">
        <v>870</v>
      </c>
      <c r="D12" s="1467">
        <v>0.439</v>
      </c>
      <c r="E12" s="1467">
        <v>0.42599999999999999</v>
      </c>
      <c r="F12" s="1467">
        <v>1.3000000000000012E-2</v>
      </c>
      <c r="G12" s="1409"/>
    </row>
    <row r="13" spans="1:9" x14ac:dyDescent="0.3">
      <c r="A13" s="1408"/>
      <c r="B13" s="1412"/>
      <c r="C13" s="1412" t="s">
        <v>871</v>
      </c>
      <c r="D13" s="1467">
        <v>0.19600000000000001</v>
      </c>
      <c r="E13" s="1467">
        <v>0.191</v>
      </c>
      <c r="F13" s="1467">
        <v>5.0000000000000044E-3</v>
      </c>
      <c r="G13" s="1409"/>
    </row>
    <row r="14" spans="1:9" x14ac:dyDescent="0.3">
      <c r="A14" s="1468"/>
      <c r="B14" s="1469"/>
      <c r="C14" s="1469" t="s">
        <v>242</v>
      </c>
      <c r="D14" s="1470">
        <v>1</v>
      </c>
      <c r="E14" s="1470">
        <v>1</v>
      </c>
      <c r="F14" s="1470">
        <v>0</v>
      </c>
      <c r="G14" s="1471"/>
    </row>
    <row r="15" spans="1:9" x14ac:dyDescent="0.3">
      <c r="A15" s="1410"/>
      <c r="B15" s="1411" t="s">
        <v>861</v>
      </c>
      <c r="C15" s="1411" t="s">
        <v>868</v>
      </c>
      <c r="D15" s="1472">
        <v>7.1999999999999995E-2</v>
      </c>
      <c r="E15" s="1472">
        <v>6.3E-2</v>
      </c>
      <c r="F15" s="1472">
        <v>8.9999999999999941E-3</v>
      </c>
      <c r="G15" s="1473"/>
    </row>
    <row r="16" spans="1:9" x14ac:dyDescent="0.3">
      <c r="A16" s="1408"/>
      <c r="B16" s="1412"/>
      <c r="C16" s="1412" t="s">
        <v>869</v>
      </c>
      <c r="D16" s="1467">
        <v>0.189</v>
      </c>
      <c r="E16" s="1467">
        <v>0.19600000000000001</v>
      </c>
      <c r="F16" s="1467">
        <v>-7.0000000000000062E-3</v>
      </c>
      <c r="G16" s="1409"/>
    </row>
    <row r="17" spans="1:7" x14ac:dyDescent="0.3">
      <c r="A17" s="1408"/>
      <c r="B17" s="1412"/>
      <c r="C17" s="1412" t="s">
        <v>870</v>
      </c>
      <c r="D17" s="1467">
        <v>0.45</v>
      </c>
      <c r="E17" s="1467">
        <v>0.47799999999999998</v>
      </c>
      <c r="F17" s="1467">
        <v>-2.7999999999999969E-2</v>
      </c>
      <c r="G17" s="1409"/>
    </row>
    <row r="18" spans="1:7" x14ac:dyDescent="0.3">
      <c r="A18" s="1408"/>
      <c r="B18" s="1412"/>
      <c r="C18" s="1412" t="s">
        <v>871</v>
      </c>
      <c r="D18" s="1467">
        <v>0.28799999999999998</v>
      </c>
      <c r="E18" s="1467">
        <v>0.26300000000000001</v>
      </c>
      <c r="F18" s="1467">
        <v>2.4999999999999967E-2</v>
      </c>
      <c r="G18" s="1409"/>
    </row>
    <row r="19" spans="1:7" x14ac:dyDescent="0.3">
      <c r="A19" s="1468"/>
      <c r="B19" s="1469"/>
      <c r="C19" s="1469" t="s">
        <v>242</v>
      </c>
      <c r="D19" s="1470">
        <v>1</v>
      </c>
      <c r="E19" s="1470">
        <v>1</v>
      </c>
      <c r="F19" s="1470">
        <v>0</v>
      </c>
      <c r="G19" s="1471"/>
    </row>
    <row r="20" spans="1:7" x14ac:dyDescent="0.3">
      <c r="A20" s="1410"/>
      <c r="B20" s="1411" t="s">
        <v>220</v>
      </c>
      <c r="C20" s="1411" t="s">
        <v>868</v>
      </c>
      <c r="D20" s="1472">
        <v>3.1E-2</v>
      </c>
      <c r="E20" s="1472">
        <v>3.1E-2</v>
      </c>
      <c r="F20" s="1472">
        <v>0</v>
      </c>
      <c r="G20" s="1473"/>
    </row>
    <row r="21" spans="1:7" x14ac:dyDescent="0.3">
      <c r="A21" s="1408"/>
      <c r="B21" s="1412"/>
      <c r="C21" s="1412" t="s">
        <v>869</v>
      </c>
      <c r="D21" s="1467">
        <v>0.223</v>
      </c>
      <c r="E21" s="1467">
        <v>0.24299999999999999</v>
      </c>
      <c r="F21" s="1467">
        <v>-1.999999999999999E-2</v>
      </c>
      <c r="G21" s="1409"/>
    </row>
    <row r="22" spans="1:7" x14ac:dyDescent="0.3">
      <c r="A22" s="1408"/>
      <c r="B22" s="1412"/>
      <c r="C22" s="1412" t="s">
        <v>870</v>
      </c>
      <c r="D22" s="1467">
        <v>0.27300000000000002</v>
      </c>
      <c r="E22" s="1467">
        <v>0.26400000000000001</v>
      </c>
      <c r="F22" s="1467">
        <v>9.000000000000008E-3</v>
      </c>
      <c r="G22" s="1409"/>
    </row>
    <row r="23" spans="1:7" x14ac:dyDescent="0.3">
      <c r="A23" s="1408"/>
      <c r="B23" s="1412"/>
      <c r="C23" s="1412" t="s">
        <v>871</v>
      </c>
      <c r="D23" s="1467">
        <v>0.47399999999999998</v>
      </c>
      <c r="E23" s="1467">
        <v>0.46200000000000002</v>
      </c>
      <c r="F23" s="1467">
        <v>1.1999999999999955E-2</v>
      </c>
      <c r="G23" s="1409"/>
    </row>
    <row r="24" spans="1:7" x14ac:dyDescent="0.3">
      <c r="A24" s="1468"/>
      <c r="B24" s="1469"/>
      <c r="C24" s="1469" t="s">
        <v>242</v>
      </c>
      <c r="D24" s="1470">
        <v>1</v>
      </c>
      <c r="E24" s="1470">
        <v>1</v>
      </c>
      <c r="F24" s="1470">
        <v>0</v>
      </c>
      <c r="G24" s="1471"/>
    </row>
    <row r="25" spans="1:7" x14ac:dyDescent="0.3">
      <c r="A25" s="1410"/>
      <c r="B25" s="1411" t="s">
        <v>862</v>
      </c>
      <c r="C25" s="1411" t="s">
        <v>868</v>
      </c>
      <c r="D25" s="1472">
        <v>3.1E-2</v>
      </c>
      <c r="E25" s="1472">
        <v>6.3E-2</v>
      </c>
      <c r="F25" s="1472">
        <v>-3.2000000000000001E-2</v>
      </c>
      <c r="G25" s="1473"/>
    </row>
    <row r="26" spans="1:7" x14ac:dyDescent="0.3">
      <c r="A26" s="1408"/>
      <c r="B26" s="1412"/>
      <c r="C26" s="1412" t="s">
        <v>869</v>
      </c>
      <c r="D26" s="1467">
        <v>0.92100000000000004</v>
      </c>
      <c r="E26" s="1467">
        <v>0.89400000000000002</v>
      </c>
      <c r="F26" s="1467">
        <v>2.7000000000000024E-2</v>
      </c>
      <c r="G26" s="1409"/>
    </row>
    <row r="27" spans="1:7" x14ac:dyDescent="0.3">
      <c r="A27" s="1408"/>
      <c r="B27" s="1412"/>
      <c r="C27" s="1412" t="s">
        <v>870</v>
      </c>
      <c r="D27" s="1467">
        <v>3.9E-2</v>
      </c>
      <c r="E27" s="1467">
        <v>3.5000000000000003E-2</v>
      </c>
      <c r="F27" s="1467">
        <v>3.9999999999999966E-3</v>
      </c>
      <c r="G27" s="1409"/>
    </row>
    <row r="28" spans="1:7" x14ac:dyDescent="0.3">
      <c r="A28" s="1408"/>
      <c r="B28" s="1412"/>
      <c r="C28" s="1412" t="s">
        <v>871</v>
      </c>
      <c r="D28" s="1467">
        <v>8.0000000000000002E-3</v>
      </c>
      <c r="E28" s="1467">
        <v>7.0000000000000001E-3</v>
      </c>
      <c r="F28" s="1467">
        <v>1E-3</v>
      </c>
      <c r="G28" s="1409"/>
    </row>
    <row r="29" spans="1:7" x14ac:dyDescent="0.3">
      <c r="A29" s="1468"/>
      <c r="B29" s="1469"/>
      <c r="C29" s="1469" t="s">
        <v>242</v>
      </c>
      <c r="D29" s="1470">
        <v>1</v>
      </c>
      <c r="E29" s="1470">
        <v>1</v>
      </c>
      <c r="F29" s="1470">
        <v>0</v>
      </c>
      <c r="G29" s="1471"/>
    </row>
    <row r="30" spans="1:7" x14ac:dyDescent="0.3">
      <c r="A30" s="1410"/>
      <c r="B30" s="1411" t="s">
        <v>863</v>
      </c>
      <c r="C30" s="1411" t="s">
        <v>868</v>
      </c>
      <c r="D30" s="1472">
        <v>0</v>
      </c>
      <c r="E30" s="1472">
        <v>0</v>
      </c>
      <c r="F30" s="1472">
        <v>0</v>
      </c>
      <c r="G30" s="1473"/>
    </row>
    <row r="31" spans="1:7" x14ac:dyDescent="0.3">
      <c r="A31" s="1408"/>
      <c r="B31" s="1412"/>
      <c r="C31" s="1412" t="s">
        <v>869</v>
      </c>
      <c r="D31" s="1467">
        <v>4.2000000000000003E-2</v>
      </c>
      <c r="E31" s="1467">
        <v>4.2000000000000003E-2</v>
      </c>
      <c r="F31" s="1467">
        <v>0</v>
      </c>
      <c r="G31" s="1409"/>
    </row>
    <row r="32" spans="1:7" x14ac:dyDescent="0.3">
      <c r="A32" s="1408"/>
      <c r="B32" s="1412"/>
      <c r="C32" s="1412" t="s">
        <v>870</v>
      </c>
      <c r="D32" s="1467">
        <v>0.433</v>
      </c>
      <c r="E32" s="1467">
        <v>0.433</v>
      </c>
      <c r="F32" s="1467">
        <v>0</v>
      </c>
      <c r="G32" s="1409"/>
    </row>
    <row r="33" spans="1:8" x14ac:dyDescent="0.3">
      <c r="A33" s="1408"/>
      <c r="B33" s="1412"/>
      <c r="C33" s="1412" t="s">
        <v>871</v>
      </c>
      <c r="D33" s="1467">
        <v>0.52400000000000002</v>
      </c>
      <c r="E33" s="1467">
        <v>0.52400000000000002</v>
      </c>
      <c r="F33" s="1467">
        <v>0</v>
      </c>
      <c r="G33" s="1409"/>
    </row>
    <row r="34" spans="1:8" x14ac:dyDescent="0.3">
      <c r="A34" s="1468"/>
      <c r="B34" s="1469"/>
      <c r="C34" s="1469" t="s">
        <v>242</v>
      </c>
      <c r="D34" s="1470">
        <v>1</v>
      </c>
      <c r="E34" s="1470">
        <v>1</v>
      </c>
      <c r="F34" s="1470">
        <v>0</v>
      </c>
      <c r="G34" s="1471"/>
    </row>
    <row r="35" spans="1:8" x14ac:dyDescent="0.3">
      <c r="A35" s="1410"/>
      <c r="B35" s="1411" t="s">
        <v>293</v>
      </c>
      <c r="C35" s="1411" t="s">
        <v>868</v>
      </c>
      <c r="D35" s="1472">
        <v>5.1999999999999998E-2</v>
      </c>
      <c r="E35" s="1472">
        <v>0.06</v>
      </c>
      <c r="F35" s="1472">
        <v>-8.0000000000000002E-3</v>
      </c>
      <c r="G35" s="1473"/>
    </row>
    <row r="36" spans="1:8" x14ac:dyDescent="0.3">
      <c r="A36" s="1408"/>
      <c r="B36" s="1412"/>
      <c r="C36" s="1412" t="s">
        <v>869</v>
      </c>
      <c r="D36" s="1467">
        <v>0.23899999999999999</v>
      </c>
      <c r="E36" s="1467">
        <v>0.25700000000000001</v>
      </c>
      <c r="F36" s="1467">
        <v>-1.8000000000000016E-2</v>
      </c>
      <c r="G36" s="1409"/>
    </row>
    <row r="37" spans="1:8" x14ac:dyDescent="0.3">
      <c r="A37" s="1408"/>
      <c r="B37" s="1412"/>
      <c r="C37" s="1412" t="s">
        <v>870</v>
      </c>
      <c r="D37" s="1467">
        <v>0.42199999999999999</v>
      </c>
      <c r="E37" s="1467">
        <v>0.39800000000000002</v>
      </c>
      <c r="F37" s="1467">
        <v>2.3999999999999966E-2</v>
      </c>
      <c r="G37" s="1409"/>
    </row>
    <row r="38" spans="1:8" x14ac:dyDescent="0.3">
      <c r="A38" s="1408"/>
      <c r="B38" s="1412"/>
      <c r="C38" s="1412" t="s">
        <v>871</v>
      </c>
      <c r="D38" s="1467">
        <v>0.28699999999999998</v>
      </c>
      <c r="E38" s="1467">
        <v>0.28499999999999998</v>
      </c>
      <c r="F38" s="1467">
        <v>2.0000000000000018E-3</v>
      </c>
      <c r="G38" s="1409"/>
    </row>
    <row r="39" spans="1:8" x14ac:dyDescent="0.3">
      <c r="A39" s="1468"/>
      <c r="B39" s="1469"/>
      <c r="C39" s="1469" t="s">
        <v>242</v>
      </c>
      <c r="D39" s="1470">
        <v>1</v>
      </c>
      <c r="E39" s="1470">
        <v>1</v>
      </c>
      <c r="F39" s="1470">
        <v>0</v>
      </c>
      <c r="G39" s="1471"/>
    </row>
    <row r="41" spans="1:8" s="384" customFormat="1" ht="13.5" x14ac:dyDescent="0.25">
      <c r="A41" s="1165" t="s">
        <v>872</v>
      </c>
      <c r="B41" s="1165"/>
      <c r="C41" s="1165"/>
      <c r="D41" s="1165"/>
      <c r="E41" s="1165"/>
      <c r="F41" s="1165"/>
      <c r="G41" s="1165"/>
      <c r="H41" s="1165"/>
    </row>
    <row r="42" spans="1:8" s="385" customFormat="1" ht="13.5" x14ac:dyDescent="0.25">
      <c r="A42" s="1165" t="s">
        <v>945</v>
      </c>
      <c r="B42" s="1165"/>
      <c r="C42" s="1165"/>
      <c r="D42" s="1165"/>
      <c r="E42" s="1165"/>
      <c r="F42" s="1165"/>
      <c r="G42" s="1165"/>
      <c r="H42" s="1165"/>
    </row>
    <row r="43" spans="1:8" s="385" customFormat="1" ht="13.5" x14ac:dyDescent="0.25">
      <c r="A43" s="1165" t="s">
        <v>946</v>
      </c>
      <c r="B43" s="1165"/>
      <c r="C43" s="1165"/>
      <c r="D43" s="1165"/>
      <c r="E43" s="1165"/>
      <c r="F43" s="1165"/>
      <c r="G43" s="1165"/>
      <c r="H43" s="1165"/>
    </row>
    <row r="44" spans="1:8" s="384" customFormat="1" ht="11.5" x14ac:dyDescent="0.25">
      <c r="A44" s="1165"/>
      <c r="B44" s="1165"/>
      <c r="C44" s="1165"/>
      <c r="D44" s="1165"/>
      <c r="E44" s="1165"/>
      <c r="F44" s="1165"/>
      <c r="G44" s="1165"/>
      <c r="H44" s="1165"/>
    </row>
    <row r="45" spans="1:8" s="384" customFormat="1" ht="11.5" x14ac:dyDescent="0.25">
      <c r="A45" s="1165" t="s">
        <v>724</v>
      </c>
      <c r="B45" s="1165"/>
      <c r="C45" s="1165"/>
      <c r="D45" s="1165"/>
      <c r="E45" s="1165"/>
      <c r="F45" s="1165"/>
      <c r="G45" s="1165"/>
      <c r="H45" s="1165"/>
    </row>
  </sheetData>
  <mergeCells count="2">
    <mergeCell ref="A1:G1"/>
    <mergeCell ref="D3:F3"/>
  </mergeCells>
  <hyperlinks>
    <hyperlink ref="D3" location="_ftn1" display="_ftn1"/>
  </hyperlinks>
  <printOptions horizontalCentered="1"/>
  <pageMargins left="0.25" right="0.25" top="0.25" bottom="0.5" header="0.3" footer="0.3"/>
  <pageSetup orientation="portrait" r:id="rId1"/>
  <headerFooter alignWithMargins="0">
    <oddFooter>&amp;L&amp;"Garamond,Italic"&amp;12Hawai‘i Tourism Authority&amp;R&amp;"Garamond,Italic"&amp;12 2014 Annual Visitor Research Report</oddFooter>
  </headerFooter>
  <rowBreaks count="1" manualBreakCount="1">
    <brk id="45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O60"/>
  <sheetViews>
    <sheetView showGridLines="0" topLeftCell="A7" zoomScaleNormal="100" workbookViewId="0">
      <selection activeCell="V40" sqref="V40"/>
    </sheetView>
  </sheetViews>
  <sheetFormatPr defaultColWidth="9.1796875" defaultRowHeight="12.5" x14ac:dyDescent="0.25"/>
  <cols>
    <col min="1" max="1" width="9.1796875" style="427"/>
    <col min="2" max="2" width="10" style="427" bestFit="1" customWidth="1"/>
    <col min="3" max="9" width="9.1796875" style="427"/>
    <col min="10" max="10" width="8.7265625" style="427" customWidth="1"/>
    <col min="11" max="11" width="9.1796875" style="427"/>
    <col min="12" max="16384" width="9.1796875" style="41"/>
  </cols>
  <sheetData>
    <row r="1" spans="1:15" ht="15.5" x14ac:dyDescent="0.35">
      <c r="A1" s="1695" t="str">
        <f>CONCATENATE('List of Tables'!A127,":  ",'List of Tables'!C127)</f>
        <v xml:space="preserve">TABLE 104:  Visitor Plant Inventory - Available Units by County 1965 - 2014 </v>
      </c>
      <c r="B1" s="1695"/>
      <c r="C1" s="1695"/>
      <c r="D1" s="1695"/>
      <c r="E1" s="1695"/>
      <c r="F1" s="1695"/>
      <c r="G1" s="1695"/>
      <c r="H1" s="1695"/>
      <c r="I1" s="1695"/>
      <c r="J1" s="1695"/>
      <c r="K1" s="103"/>
    </row>
    <row r="2" spans="1:15" ht="15.5" x14ac:dyDescent="0.35">
      <c r="A2" s="519"/>
      <c r="B2" s="519"/>
      <c r="C2" s="519"/>
      <c r="D2" s="519"/>
      <c r="E2" s="519"/>
      <c r="F2" s="519"/>
      <c r="G2" s="519"/>
      <c r="H2" s="519"/>
      <c r="I2" s="519"/>
      <c r="J2" s="519"/>
      <c r="K2" s="519"/>
    </row>
    <row r="3" spans="1:15" s="388" customFormat="1" ht="11.5" x14ac:dyDescent="0.25">
      <c r="A3" s="1699" t="s">
        <v>328</v>
      </c>
      <c r="B3" s="529" t="s">
        <v>221</v>
      </c>
      <c r="C3" s="1763" t="s">
        <v>597</v>
      </c>
      <c r="D3" s="1763"/>
      <c r="E3" s="1762" t="s">
        <v>209</v>
      </c>
      <c r="F3" s="1790"/>
      <c r="G3" s="1763" t="s">
        <v>210</v>
      </c>
      <c r="H3" s="1763"/>
      <c r="I3" s="1762" t="s">
        <v>410</v>
      </c>
      <c r="J3" s="1790"/>
      <c r="K3" s="1165"/>
      <c r="L3" s="387"/>
      <c r="M3" s="386"/>
      <c r="O3" s="387"/>
    </row>
    <row r="4" spans="1:15" s="77" customFormat="1" ht="12" x14ac:dyDescent="0.3">
      <c r="A4" s="1714"/>
      <c r="B4" s="1474" t="s">
        <v>873</v>
      </c>
      <c r="C4" s="801" t="s">
        <v>651</v>
      </c>
      <c r="D4" s="801" t="s">
        <v>652</v>
      </c>
      <c r="E4" s="1475" t="s">
        <v>651</v>
      </c>
      <c r="F4" s="1090" t="s">
        <v>653</v>
      </c>
      <c r="G4" s="801" t="s">
        <v>651</v>
      </c>
      <c r="H4" s="801" t="s">
        <v>653</v>
      </c>
      <c r="I4" s="1475" t="s">
        <v>651</v>
      </c>
      <c r="J4" s="1090" t="s">
        <v>653</v>
      </c>
      <c r="K4" s="1476"/>
      <c r="L4" s="1477"/>
    </row>
    <row r="5" spans="1:15" s="77" customFormat="1" ht="11.5" x14ac:dyDescent="0.25">
      <c r="A5" s="1478">
        <v>1965</v>
      </c>
      <c r="B5" s="1479">
        <v>12903</v>
      </c>
      <c r="C5" s="1480">
        <v>10031</v>
      </c>
      <c r="D5" s="1223">
        <v>77.7</v>
      </c>
      <c r="E5" s="1481">
        <v>865</v>
      </c>
      <c r="F5" s="1482">
        <v>6.7</v>
      </c>
      <c r="G5" s="1480">
        <v>776</v>
      </c>
      <c r="H5" s="1223">
        <v>6</v>
      </c>
      <c r="I5" s="1481">
        <v>1231</v>
      </c>
      <c r="J5" s="1482">
        <v>9.5</v>
      </c>
      <c r="K5" s="1165"/>
      <c r="L5" s="105"/>
      <c r="M5" s="105"/>
    </row>
    <row r="6" spans="1:15" s="77" customFormat="1" ht="11.5" x14ac:dyDescent="0.25">
      <c r="A6" s="1478">
        <v>1966</v>
      </c>
      <c r="B6" s="1479">
        <v>14827</v>
      </c>
      <c r="C6" s="1480">
        <v>11083</v>
      </c>
      <c r="D6" s="1223">
        <v>74.7</v>
      </c>
      <c r="E6" s="1481">
        <v>1387</v>
      </c>
      <c r="F6" s="1482">
        <v>9.4</v>
      </c>
      <c r="G6" s="1480">
        <v>860</v>
      </c>
      <c r="H6" s="1223">
        <v>5.8</v>
      </c>
      <c r="I6" s="1481">
        <v>1497</v>
      </c>
      <c r="J6" s="1482">
        <v>10.1</v>
      </c>
      <c r="K6" s="1165"/>
      <c r="L6" s="105"/>
      <c r="M6" s="105"/>
    </row>
    <row r="7" spans="1:15" s="77" customFormat="1" ht="11.5" x14ac:dyDescent="0.25">
      <c r="A7" s="1478">
        <v>1967</v>
      </c>
      <c r="B7" s="1479">
        <v>17217</v>
      </c>
      <c r="C7" s="1480">
        <v>12598</v>
      </c>
      <c r="D7" s="1223">
        <v>73.2</v>
      </c>
      <c r="E7" s="1481">
        <v>1790</v>
      </c>
      <c r="F7" s="1482">
        <v>10.4</v>
      </c>
      <c r="G7" s="1480">
        <v>1115</v>
      </c>
      <c r="H7" s="1223">
        <v>6.5</v>
      </c>
      <c r="I7" s="1481">
        <v>1714</v>
      </c>
      <c r="J7" s="1482">
        <v>10</v>
      </c>
      <c r="K7" s="1165"/>
      <c r="L7" s="105"/>
      <c r="M7" s="105"/>
    </row>
    <row r="8" spans="1:15" s="77" customFormat="1" ht="11.5" x14ac:dyDescent="0.25">
      <c r="A8" s="1478">
        <v>1968</v>
      </c>
      <c r="B8" s="1479">
        <v>18657</v>
      </c>
      <c r="C8" s="1480">
        <v>13166</v>
      </c>
      <c r="D8" s="1223">
        <v>70.599999999999994</v>
      </c>
      <c r="E8" s="1481">
        <v>2188</v>
      </c>
      <c r="F8" s="1482">
        <v>11.7</v>
      </c>
      <c r="G8" s="1480">
        <v>1260</v>
      </c>
      <c r="H8" s="1223">
        <v>6.8</v>
      </c>
      <c r="I8" s="1481">
        <v>2043</v>
      </c>
      <c r="J8" s="1482">
        <v>11</v>
      </c>
      <c r="K8" s="1165"/>
      <c r="L8" s="105"/>
      <c r="M8" s="105"/>
    </row>
    <row r="9" spans="1:15" s="77" customFormat="1" ht="11.5" x14ac:dyDescent="0.25">
      <c r="A9" s="1478">
        <v>1969</v>
      </c>
      <c r="B9" s="1479">
        <v>22801</v>
      </c>
      <c r="C9" s="1480">
        <v>15992</v>
      </c>
      <c r="D9" s="1223">
        <v>70.099999999999994</v>
      </c>
      <c r="E9" s="1481">
        <v>2480</v>
      </c>
      <c r="F9" s="1482">
        <v>10.9</v>
      </c>
      <c r="G9" s="1480">
        <v>1914</v>
      </c>
      <c r="H9" s="1223">
        <v>8.4</v>
      </c>
      <c r="I9" s="1481">
        <v>2415</v>
      </c>
      <c r="J9" s="1482">
        <v>10.6</v>
      </c>
      <c r="K9" s="1165"/>
      <c r="L9" s="105"/>
      <c r="M9" s="105"/>
    </row>
    <row r="10" spans="1:15" s="77" customFormat="1" ht="11.5" x14ac:dyDescent="0.25">
      <c r="A10" s="1478">
        <v>1970</v>
      </c>
      <c r="B10" s="1479">
        <v>26923</v>
      </c>
      <c r="C10" s="1480">
        <v>18449</v>
      </c>
      <c r="D10" s="1223">
        <v>68.5</v>
      </c>
      <c r="E10" s="1481">
        <v>3166</v>
      </c>
      <c r="F10" s="1482">
        <v>11.8</v>
      </c>
      <c r="G10" s="1480">
        <v>2565</v>
      </c>
      <c r="H10" s="1223">
        <v>9.5</v>
      </c>
      <c r="I10" s="1481">
        <v>2743</v>
      </c>
      <c r="J10" s="1482">
        <v>10.199999999999999</v>
      </c>
      <c r="K10" s="1165"/>
      <c r="L10" s="105"/>
    </row>
    <row r="11" spans="1:15" s="77" customFormat="1" ht="11.5" x14ac:dyDescent="0.25">
      <c r="A11" s="1478">
        <v>1971</v>
      </c>
      <c r="B11" s="1479">
        <v>32289</v>
      </c>
      <c r="C11" s="1480">
        <v>22531</v>
      </c>
      <c r="D11" s="1223">
        <v>69.8</v>
      </c>
      <c r="E11" s="1481">
        <v>3435</v>
      </c>
      <c r="F11" s="1482">
        <v>10.6</v>
      </c>
      <c r="G11" s="1480">
        <v>2628</v>
      </c>
      <c r="H11" s="1223">
        <v>8.1</v>
      </c>
      <c r="I11" s="1481">
        <v>3695</v>
      </c>
      <c r="J11" s="1482">
        <v>11.4</v>
      </c>
      <c r="K11" s="1165"/>
      <c r="L11" s="105"/>
      <c r="M11" s="105"/>
    </row>
    <row r="12" spans="1:15" s="77" customFormat="1" ht="11.5" x14ac:dyDescent="0.25">
      <c r="A12" s="1478">
        <v>1972</v>
      </c>
      <c r="B12" s="1479">
        <v>35797</v>
      </c>
      <c r="C12" s="1480">
        <v>24742</v>
      </c>
      <c r="D12" s="1223">
        <v>69.099999999999994</v>
      </c>
      <c r="E12" s="1481">
        <v>4241</v>
      </c>
      <c r="F12" s="1482">
        <v>11.8</v>
      </c>
      <c r="G12" s="1480">
        <v>2719</v>
      </c>
      <c r="H12" s="1223">
        <v>7.6</v>
      </c>
      <c r="I12" s="1481">
        <v>4095</v>
      </c>
      <c r="J12" s="1482">
        <v>11.4</v>
      </c>
      <c r="K12" s="1165"/>
      <c r="L12" s="105"/>
      <c r="M12" s="105"/>
    </row>
    <row r="13" spans="1:15" s="77" customFormat="1" ht="11.5" x14ac:dyDescent="0.25">
      <c r="A13" s="1478">
        <v>1973</v>
      </c>
      <c r="B13" s="1479">
        <v>36608</v>
      </c>
      <c r="C13" s="1480">
        <v>25108</v>
      </c>
      <c r="D13" s="1223">
        <v>68.599999999999994</v>
      </c>
      <c r="E13" s="1481">
        <v>4796</v>
      </c>
      <c r="F13" s="1482">
        <v>13.1</v>
      </c>
      <c r="G13" s="1480">
        <v>2629</v>
      </c>
      <c r="H13" s="1223">
        <v>7.2</v>
      </c>
      <c r="I13" s="1481">
        <v>4075</v>
      </c>
      <c r="J13" s="1482">
        <v>11.1</v>
      </c>
      <c r="K13" s="1165"/>
      <c r="L13" s="105"/>
      <c r="M13" s="105"/>
    </row>
    <row r="14" spans="1:15" s="77" customFormat="1" ht="11.5" x14ac:dyDescent="0.25">
      <c r="A14" s="1478">
        <v>1974</v>
      </c>
      <c r="B14" s="1479">
        <v>38675</v>
      </c>
      <c r="C14" s="1480">
        <v>25365</v>
      </c>
      <c r="D14" s="1223">
        <v>65.599999999999994</v>
      </c>
      <c r="E14" s="1481">
        <v>5234</v>
      </c>
      <c r="F14" s="1482">
        <v>13.5</v>
      </c>
      <c r="G14" s="1480">
        <v>2868</v>
      </c>
      <c r="H14" s="1223">
        <v>7.4</v>
      </c>
      <c r="I14" s="1481">
        <v>5208</v>
      </c>
      <c r="J14" s="1482">
        <v>13.5</v>
      </c>
      <c r="K14" s="1165"/>
      <c r="L14" s="105"/>
      <c r="M14" s="105"/>
    </row>
    <row r="15" spans="1:15" s="77" customFormat="1" ht="11.5" x14ac:dyDescent="0.25">
      <c r="A15" s="1478">
        <v>1975</v>
      </c>
      <c r="B15" s="1479">
        <v>39632</v>
      </c>
      <c r="C15" s="1480">
        <v>25352</v>
      </c>
      <c r="D15" s="1223">
        <v>64</v>
      </c>
      <c r="E15" s="1481">
        <v>5348</v>
      </c>
      <c r="F15" s="1482">
        <v>13.5</v>
      </c>
      <c r="G15" s="1480">
        <v>3102</v>
      </c>
      <c r="H15" s="1223">
        <v>7.8</v>
      </c>
      <c r="I15" s="1481">
        <v>5830</v>
      </c>
      <c r="J15" s="1482">
        <v>14.7</v>
      </c>
      <c r="K15" s="1165"/>
      <c r="L15" s="105"/>
      <c r="M15" s="105"/>
    </row>
    <row r="16" spans="1:15" s="77" customFormat="1" ht="11.5" x14ac:dyDescent="0.25">
      <c r="A16" s="1478">
        <v>1976</v>
      </c>
      <c r="B16" s="1479">
        <v>42648</v>
      </c>
      <c r="C16" s="1480">
        <v>25851</v>
      </c>
      <c r="D16" s="1223">
        <v>60.6</v>
      </c>
      <c r="E16" s="1481">
        <v>6045</v>
      </c>
      <c r="F16" s="1482">
        <v>14.2</v>
      </c>
      <c r="G16" s="1480">
        <v>3520</v>
      </c>
      <c r="H16" s="1223">
        <v>8.3000000000000007</v>
      </c>
      <c r="I16" s="1481">
        <v>7232</v>
      </c>
      <c r="J16" s="1482">
        <v>17</v>
      </c>
      <c r="K16" s="1165"/>
      <c r="L16" s="105"/>
      <c r="M16" s="105"/>
    </row>
    <row r="17" spans="1:13" s="77" customFormat="1" ht="11.5" x14ac:dyDescent="0.25">
      <c r="A17" s="1478">
        <v>1977</v>
      </c>
      <c r="B17" s="1479">
        <v>44986</v>
      </c>
      <c r="C17" s="1480">
        <v>27363</v>
      </c>
      <c r="D17" s="1223">
        <v>60.8</v>
      </c>
      <c r="E17" s="1481">
        <v>5929</v>
      </c>
      <c r="F17" s="1482">
        <v>13.2</v>
      </c>
      <c r="G17" s="1480">
        <v>3657</v>
      </c>
      <c r="H17" s="1223">
        <v>8.1</v>
      </c>
      <c r="I17" s="1481">
        <v>8037</v>
      </c>
      <c r="J17" s="1482">
        <v>17.899999999999999</v>
      </c>
      <c r="K17" s="1165"/>
      <c r="L17" s="105"/>
      <c r="M17" s="105"/>
    </row>
    <row r="18" spans="1:13" s="77" customFormat="1" ht="11.5" x14ac:dyDescent="0.25">
      <c r="A18" s="1478">
        <v>1978</v>
      </c>
      <c r="B18" s="1479">
        <v>47070</v>
      </c>
      <c r="C18" s="1480">
        <v>28546</v>
      </c>
      <c r="D18" s="1223">
        <v>60.6</v>
      </c>
      <c r="E18" s="1481">
        <v>6002</v>
      </c>
      <c r="F18" s="1482">
        <v>12.8</v>
      </c>
      <c r="G18" s="1480">
        <v>3786</v>
      </c>
      <c r="H18" s="1223">
        <v>8</v>
      </c>
      <c r="I18" s="1481">
        <v>8736</v>
      </c>
      <c r="J18" s="1482">
        <v>18.600000000000001</v>
      </c>
      <c r="K18" s="1165"/>
      <c r="L18" s="105"/>
      <c r="M18" s="105"/>
    </row>
    <row r="19" spans="1:13" s="77" customFormat="1" ht="11.5" x14ac:dyDescent="0.25">
      <c r="A19" s="1478">
        <v>1979</v>
      </c>
      <c r="B19" s="1479">
        <v>49832</v>
      </c>
      <c r="C19" s="1480">
        <v>30065</v>
      </c>
      <c r="D19" s="1223">
        <v>60.3</v>
      </c>
      <c r="E19" s="1481">
        <v>6093</v>
      </c>
      <c r="F19" s="1482">
        <v>12.2</v>
      </c>
      <c r="G19" s="1480">
        <v>4202</v>
      </c>
      <c r="H19" s="1223">
        <v>8.4</v>
      </c>
      <c r="I19" s="1481">
        <v>9472</v>
      </c>
      <c r="J19" s="1482">
        <v>19</v>
      </c>
      <c r="K19" s="1165"/>
      <c r="L19" s="105"/>
      <c r="M19" s="105"/>
    </row>
    <row r="20" spans="1:13" s="77" customFormat="1" ht="11.5" x14ac:dyDescent="0.25">
      <c r="A20" s="1478">
        <v>1980</v>
      </c>
      <c r="B20" s="1479">
        <v>54246</v>
      </c>
      <c r="C20" s="1480">
        <v>34334</v>
      </c>
      <c r="D20" s="1223">
        <v>63.3</v>
      </c>
      <c r="E20" s="1481">
        <v>5889</v>
      </c>
      <c r="F20" s="1482">
        <v>10.9</v>
      </c>
      <c r="G20" s="1480">
        <v>4322</v>
      </c>
      <c r="H20" s="1223">
        <v>8</v>
      </c>
      <c r="I20" s="1481">
        <v>9701</v>
      </c>
      <c r="J20" s="1482">
        <v>17.899999999999999</v>
      </c>
      <c r="K20" s="1165"/>
      <c r="L20" s="105"/>
      <c r="M20" s="105"/>
    </row>
    <row r="21" spans="1:13" s="77" customFormat="1" ht="11.5" x14ac:dyDescent="0.25">
      <c r="A21" s="1478">
        <v>1981</v>
      </c>
      <c r="B21" s="1479">
        <v>56769</v>
      </c>
      <c r="C21" s="1480">
        <v>33967</v>
      </c>
      <c r="D21" s="1223">
        <v>59.8</v>
      </c>
      <c r="E21" s="1481">
        <v>6705</v>
      </c>
      <c r="F21" s="1482">
        <v>11.8</v>
      </c>
      <c r="G21" s="1480">
        <v>4738</v>
      </c>
      <c r="H21" s="1223">
        <v>8.3000000000000007</v>
      </c>
      <c r="I21" s="1481">
        <v>11359</v>
      </c>
      <c r="J21" s="1482">
        <v>20</v>
      </c>
      <c r="K21" s="1165"/>
      <c r="L21" s="105"/>
      <c r="M21" s="105"/>
    </row>
    <row r="22" spans="1:13" s="77" customFormat="1" ht="11.5" x14ac:dyDescent="0.25">
      <c r="A22" s="1478">
        <v>1982</v>
      </c>
      <c r="B22" s="1479">
        <v>57968</v>
      </c>
      <c r="C22" s="1480">
        <v>33492</v>
      </c>
      <c r="D22" s="1223">
        <v>57.8</v>
      </c>
      <c r="E22" s="1481">
        <v>7167</v>
      </c>
      <c r="F22" s="1482">
        <v>12.4</v>
      </c>
      <c r="G22" s="1480">
        <v>5147</v>
      </c>
      <c r="H22" s="1223">
        <v>8.9</v>
      </c>
      <c r="I22" s="1481">
        <v>12162</v>
      </c>
      <c r="J22" s="1482">
        <v>21</v>
      </c>
      <c r="K22" s="1165"/>
      <c r="L22" s="105"/>
      <c r="M22" s="105"/>
    </row>
    <row r="23" spans="1:13" s="77" customFormat="1" ht="11.5" x14ac:dyDescent="0.25">
      <c r="A23" s="1478">
        <v>1983</v>
      </c>
      <c r="B23" s="1479">
        <v>58765</v>
      </c>
      <c r="C23" s="1480">
        <v>34354</v>
      </c>
      <c r="D23" s="1223">
        <v>58.5</v>
      </c>
      <c r="E23" s="1481">
        <v>7469</v>
      </c>
      <c r="F23" s="1482">
        <v>12.7</v>
      </c>
      <c r="G23" s="1480">
        <v>4193</v>
      </c>
      <c r="H23" s="1223">
        <v>7.1</v>
      </c>
      <c r="I23" s="1481">
        <v>12749</v>
      </c>
      <c r="J23" s="1482">
        <v>21.7</v>
      </c>
      <c r="K23" s="1165"/>
      <c r="L23" s="105"/>
      <c r="M23" s="105"/>
    </row>
    <row r="24" spans="1:13" s="77" customFormat="1" ht="11.5" x14ac:dyDescent="0.25">
      <c r="A24" s="1478">
        <v>1984</v>
      </c>
      <c r="B24" s="1479">
        <v>62448</v>
      </c>
      <c r="C24" s="1480">
        <v>36848</v>
      </c>
      <c r="D24" s="1223">
        <v>59</v>
      </c>
      <c r="E24" s="1481">
        <v>7149</v>
      </c>
      <c r="F24" s="1482">
        <v>11.4</v>
      </c>
      <c r="G24" s="1480">
        <v>5313</v>
      </c>
      <c r="H24" s="1223">
        <v>8.5</v>
      </c>
      <c r="I24" s="1481">
        <v>13138</v>
      </c>
      <c r="J24" s="1482">
        <v>21</v>
      </c>
      <c r="K24" s="1165"/>
      <c r="L24" s="105"/>
      <c r="M24" s="105"/>
    </row>
    <row r="25" spans="1:13" s="77" customFormat="1" ht="11.5" x14ac:dyDescent="0.25">
      <c r="A25" s="1478">
        <v>1985</v>
      </c>
      <c r="B25" s="1479">
        <v>65919</v>
      </c>
      <c r="C25" s="1480">
        <v>38600</v>
      </c>
      <c r="D25" s="1223">
        <v>58.6</v>
      </c>
      <c r="E25" s="1481">
        <v>7511</v>
      </c>
      <c r="F25" s="1482">
        <v>11.4</v>
      </c>
      <c r="G25" s="1480">
        <v>5656</v>
      </c>
      <c r="H25" s="1223">
        <v>8.6</v>
      </c>
      <c r="I25" s="1481">
        <v>14152</v>
      </c>
      <c r="J25" s="1482">
        <v>21.5</v>
      </c>
      <c r="K25" s="1165"/>
      <c r="L25" s="105"/>
      <c r="M25" s="105"/>
    </row>
    <row r="26" spans="1:13" s="77" customFormat="1" ht="11.5" x14ac:dyDescent="0.25">
      <c r="A26" s="1478">
        <v>1986</v>
      </c>
      <c r="B26" s="1479">
        <v>66308</v>
      </c>
      <c r="C26" s="1480">
        <v>39010</v>
      </c>
      <c r="D26" s="1223">
        <v>58.8</v>
      </c>
      <c r="E26" s="1481">
        <v>7280</v>
      </c>
      <c r="F26" s="1482">
        <v>11</v>
      </c>
      <c r="G26" s="1480">
        <v>5922</v>
      </c>
      <c r="H26" s="1223">
        <v>8.9</v>
      </c>
      <c r="I26" s="1481">
        <v>14096</v>
      </c>
      <c r="J26" s="1482">
        <v>21.3</v>
      </c>
      <c r="K26" s="1165"/>
      <c r="L26" s="105"/>
      <c r="M26" s="105"/>
    </row>
    <row r="27" spans="1:13" s="77" customFormat="1" ht="11.5" x14ac:dyDescent="0.25">
      <c r="A27" s="1478">
        <v>1987</v>
      </c>
      <c r="B27" s="1479">
        <v>65318</v>
      </c>
      <c r="C27" s="1480">
        <v>38185</v>
      </c>
      <c r="D27" s="1223">
        <v>58.5</v>
      </c>
      <c r="E27" s="1481">
        <v>7328</v>
      </c>
      <c r="F27" s="1482">
        <v>11.2</v>
      </c>
      <c r="G27" s="1480">
        <v>5956</v>
      </c>
      <c r="H27" s="1223">
        <v>9.1</v>
      </c>
      <c r="I27" s="1481">
        <v>13849</v>
      </c>
      <c r="J27" s="1482">
        <v>21.2</v>
      </c>
      <c r="K27" s="1165"/>
      <c r="L27" s="105"/>
      <c r="M27" s="105"/>
    </row>
    <row r="28" spans="1:13" s="77" customFormat="1" ht="11.5" x14ac:dyDescent="0.25">
      <c r="A28" s="1478">
        <v>1988</v>
      </c>
      <c r="B28" s="1479">
        <v>69012</v>
      </c>
      <c r="C28" s="1480">
        <v>37841</v>
      </c>
      <c r="D28" s="1223">
        <v>54.8</v>
      </c>
      <c r="E28" s="1481">
        <v>8823</v>
      </c>
      <c r="F28" s="1482">
        <v>12.8</v>
      </c>
      <c r="G28" s="1480">
        <v>7180</v>
      </c>
      <c r="H28" s="1223">
        <v>10.4</v>
      </c>
      <c r="I28" s="1481">
        <v>15168</v>
      </c>
      <c r="J28" s="1482">
        <v>22</v>
      </c>
      <c r="K28" s="1165"/>
      <c r="L28" s="105"/>
      <c r="M28" s="105"/>
    </row>
    <row r="29" spans="1:13" s="77" customFormat="1" ht="11.5" x14ac:dyDescent="0.25">
      <c r="A29" s="1478">
        <v>1989</v>
      </c>
      <c r="B29" s="1479">
        <v>67734</v>
      </c>
      <c r="C29" s="1480">
        <v>36467</v>
      </c>
      <c r="D29" s="1223">
        <v>53.8</v>
      </c>
      <c r="E29" s="1481">
        <v>8161</v>
      </c>
      <c r="F29" s="1482">
        <v>12</v>
      </c>
      <c r="G29" s="1480">
        <v>7398</v>
      </c>
      <c r="H29" s="1223">
        <v>10.9</v>
      </c>
      <c r="I29" s="1481">
        <v>15708</v>
      </c>
      <c r="J29" s="1482">
        <v>23.2</v>
      </c>
      <c r="K29" s="1165"/>
      <c r="L29" s="105"/>
      <c r="M29" s="105"/>
    </row>
    <row r="30" spans="1:13" s="77" customFormat="1" ht="11.5" x14ac:dyDescent="0.25">
      <c r="A30" s="1478">
        <v>1990</v>
      </c>
      <c r="B30" s="1479">
        <v>71266</v>
      </c>
      <c r="C30" s="1480">
        <v>36899</v>
      </c>
      <c r="D30" s="1223">
        <v>51.8</v>
      </c>
      <c r="E30" s="1481">
        <v>8952</v>
      </c>
      <c r="F30" s="1482">
        <v>12.6</v>
      </c>
      <c r="G30" s="1480">
        <v>7546</v>
      </c>
      <c r="H30" s="1223">
        <v>10.6</v>
      </c>
      <c r="I30" s="1481">
        <v>17869</v>
      </c>
      <c r="J30" s="1482">
        <v>25.1</v>
      </c>
      <c r="K30" s="1165"/>
      <c r="L30" s="105"/>
      <c r="M30" s="105"/>
    </row>
    <row r="31" spans="1:13" s="77" customFormat="1" ht="11.5" x14ac:dyDescent="0.25">
      <c r="A31" s="1478">
        <v>1991</v>
      </c>
      <c r="B31" s="1479">
        <v>72275</v>
      </c>
      <c r="C31" s="1480">
        <v>36623</v>
      </c>
      <c r="D31" s="1223">
        <v>50.7</v>
      </c>
      <c r="E31" s="1481">
        <v>9383</v>
      </c>
      <c r="F31" s="1482">
        <v>13</v>
      </c>
      <c r="G31" s="1480">
        <v>7567</v>
      </c>
      <c r="H31" s="1223">
        <v>10.5</v>
      </c>
      <c r="I31" s="1481">
        <v>18702</v>
      </c>
      <c r="J31" s="1482">
        <v>25.9</v>
      </c>
      <c r="K31" s="1165"/>
      <c r="L31" s="105"/>
      <c r="M31" s="105"/>
    </row>
    <row r="32" spans="1:13" s="77" customFormat="1" ht="11.5" x14ac:dyDescent="0.25">
      <c r="A32" s="1478">
        <v>1992</v>
      </c>
      <c r="B32" s="1479">
        <v>73089</v>
      </c>
      <c r="C32" s="1480">
        <v>36851</v>
      </c>
      <c r="D32" s="1223">
        <v>50.4</v>
      </c>
      <c r="E32" s="1481">
        <v>9170</v>
      </c>
      <c r="F32" s="1482">
        <v>12.5</v>
      </c>
      <c r="G32" s="1480">
        <v>7778</v>
      </c>
      <c r="H32" s="1223">
        <v>10.6</v>
      </c>
      <c r="I32" s="1481">
        <v>19290</v>
      </c>
      <c r="J32" s="1482">
        <v>26.4</v>
      </c>
      <c r="K32" s="1165"/>
      <c r="L32" s="105"/>
      <c r="M32" s="105"/>
    </row>
    <row r="33" spans="1:14" s="77" customFormat="1" ht="11.5" x14ac:dyDescent="0.25">
      <c r="A33" s="1478">
        <v>1993</v>
      </c>
      <c r="B33" s="1479">
        <v>69502</v>
      </c>
      <c r="C33" s="1480">
        <v>36604</v>
      </c>
      <c r="D33" s="1223">
        <v>52.7</v>
      </c>
      <c r="E33" s="1481">
        <v>9140</v>
      </c>
      <c r="F33" s="1482">
        <v>13.2</v>
      </c>
      <c r="G33" s="1480">
        <v>4631</v>
      </c>
      <c r="H33" s="1223">
        <v>6.7</v>
      </c>
      <c r="I33" s="1481">
        <v>19127</v>
      </c>
      <c r="J33" s="1482">
        <v>27.5</v>
      </c>
      <c r="K33" s="1165"/>
      <c r="L33" s="105"/>
      <c r="M33" s="105"/>
    </row>
    <row r="34" spans="1:14" s="77" customFormat="1" ht="11.5" x14ac:dyDescent="0.25">
      <c r="A34" s="1478">
        <v>1994</v>
      </c>
      <c r="B34" s="1479">
        <v>70463</v>
      </c>
      <c r="C34" s="1480">
        <v>36194</v>
      </c>
      <c r="D34" s="1223">
        <v>51.4</v>
      </c>
      <c r="E34" s="1481">
        <v>9595</v>
      </c>
      <c r="F34" s="1482">
        <v>13.6</v>
      </c>
      <c r="G34" s="1480">
        <v>5870</v>
      </c>
      <c r="H34" s="1223">
        <v>8.3000000000000007</v>
      </c>
      <c r="I34" s="1481">
        <v>18804</v>
      </c>
      <c r="J34" s="1482">
        <v>26.7</v>
      </c>
      <c r="K34" s="1165"/>
      <c r="L34" s="105"/>
      <c r="M34" s="105"/>
    </row>
    <row r="35" spans="1:14" s="77" customFormat="1" ht="11.5" x14ac:dyDescent="0.25">
      <c r="A35" s="1478" t="s">
        <v>714</v>
      </c>
      <c r="B35" s="1483" t="s">
        <v>249</v>
      </c>
      <c r="C35" s="1484" t="s">
        <v>249</v>
      </c>
      <c r="D35" s="1485" t="s">
        <v>249</v>
      </c>
      <c r="E35" s="1486" t="s">
        <v>249</v>
      </c>
      <c r="F35" s="1487" t="s">
        <v>249</v>
      </c>
      <c r="G35" s="1484" t="s">
        <v>249</v>
      </c>
      <c r="H35" s="1485" t="s">
        <v>249</v>
      </c>
      <c r="I35" s="1486" t="s">
        <v>249</v>
      </c>
      <c r="J35" s="1487" t="s">
        <v>249</v>
      </c>
      <c r="K35" s="1165"/>
      <c r="L35" s="105"/>
      <c r="M35" s="105"/>
    </row>
    <row r="36" spans="1:14" s="77" customFormat="1" ht="11.5" x14ac:dyDescent="0.25">
      <c r="A36" s="1478">
        <v>1996</v>
      </c>
      <c r="B36" s="1479">
        <v>70288</v>
      </c>
      <c r="C36" s="1480">
        <v>36146</v>
      </c>
      <c r="D36" s="1223">
        <v>51.4</v>
      </c>
      <c r="E36" s="1481">
        <v>9558</v>
      </c>
      <c r="F36" s="1482">
        <v>13.6</v>
      </c>
      <c r="G36" s="1480">
        <v>6760</v>
      </c>
      <c r="H36" s="1223">
        <v>9.6</v>
      </c>
      <c r="I36" s="1481">
        <v>17824</v>
      </c>
      <c r="J36" s="1482">
        <v>25.4</v>
      </c>
      <c r="K36" s="1165"/>
      <c r="L36" s="105"/>
      <c r="M36" s="105"/>
    </row>
    <row r="37" spans="1:14" s="77" customFormat="1" ht="11.5" x14ac:dyDescent="0.25">
      <c r="A37" s="1478">
        <v>1997</v>
      </c>
      <c r="B37" s="1479">
        <v>71025</v>
      </c>
      <c r="C37" s="1480">
        <v>35971</v>
      </c>
      <c r="D37" s="1223">
        <v>50.6</v>
      </c>
      <c r="E37" s="1481">
        <v>9913</v>
      </c>
      <c r="F37" s="1482">
        <v>14</v>
      </c>
      <c r="G37" s="1480">
        <v>6589</v>
      </c>
      <c r="H37" s="1223">
        <v>9.3000000000000007</v>
      </c>
      <c r="I37" s="1481">
        <v>18552</v>
      </c>
      <c r="J37" s="1482">
        <v>26.1</v>
      </c>
      <c r="K37" s="1165"/>
      <c r="L37" s="105"/>
      <c r="M37" s="105"/>
    </row>
    <row r="38" spans="1:14" s="77" customFormat="1" ht="11.5" x14ac:dyDescent="0.25">
      <c r="A38" s="1478">
        <v>1998</v>
      </c>
      <c r="B38" s="1479">
        <v>71480</v>
      </c>
      <c r="C38" s="1480">
        <v>36206</v>
      </c>
      <c r="D38" s="1223">
        <v>50.7</v>
      </c>
      <c r="E38" s="1481">
        <v>9655</v>
      </c>
      <c r="F38" s="1482">
        <v>13.5</v>
      </c>
      <c r="G38" s="1480">
        <v>6969</v>
      </c>
      <c r="H38" s="1223">
        <v>9.6999999999999993</v>
      </c>
      <c r="I38" s="1481">
        <v>18650</v>
      </c>
      <c r="J38" s="1482">
        <v>26.1</v>
      </c>
      <c r="K38" s="1165"/>
      <c r="L38" s="105"/>
      <c r="M38" s="105"/>
    </row>
    <row r="39" spans="1:14" s="77" customFormat="1" ht="11.5" x14ac:dyDescent="0.25">
      <c r="A39" s="1478">
        <v>1999</v>
      </c>
      <c r="B39" s="1479">
        <v>71157</v>
      </c>
      <c r="C39" s="1480">
        <v>35861</v>
      </c>
      <c r="D39" s="1223">
        <v>50.4</v>
      </c>
      <c r="E39" s="1481">
        <v>9815</v>
      </c>
      <c r="F39" s="1482">
        <v>13.8</v>
      </c>
      <c r="G39" s="1480">
        <v>6872</v>
      </c>
      <c r="H39" s="1223">
        <v>9.6999999999999993</v>
      </c>
      <c r="I39" s="1481">
        <v>18609</v>
      </c>
      <c r="J39" s="1482">
        <v>26.2</v>
      </c>
      <c r="K39" s="1165"/>
      <c r="L39" s="105"/>
      <c r="M39" s="105"/>
    </row>
    <row r="40" spans="1:14" s="77" customFormat="1" ht="11.5" x14ac:dyDescent="0.25">
      <c r="A40" s="1478">
        <v>2000</v>
      </c>
      <c r="B40" s="1479">
        <v>71506</v>
      </c>
      <c r="C40" s="1480">
        <v>36303</v>
      </c>
      <c r="D40" s="1223">
        <v>50.8</v>
      </c>
      <c r="E40" s="1481">
        <v>9774</v>
      </c>
      <c r="F40" s="1482">
        <v>13.7</v>
      </c>
      <c r="G40" s="1480">
        <v>7159</v>
      </c>
      <c r="H40" s="1223">
        <v>10.1</v>
      </c>
      <c r="I40" s="1481">
        <v>18270</v>
      </c>
      <c r="J40" s="1482">
        <v>25.6</v>
      </c>
      <c r="K40" s="1165"/>
      <c r="L40" s="105"/>
      <c r="M40" s="105"/>
    </row>
    <row r="41" spans="1:14" s="77" customFormat="1" ht="11.5" x14ac:dyDescent="0.25">
      <c r="A41" s="1478">
        <v>2001</v>
      </c>
      <c r="B41" s="1479">
        <v>72204</v>
      </c>
      <c r="C41" s="1480">
        <v>36824</v>
      </c>
      <c r="D41" s="1223">
        <v>50.999944601407122</v>
      </c>
      <c r="E41" s="1481">
        <v>9944</v>
      </c>
      <c r="F41" s="1482">
        <v>13.772090188909203</v>
      </c>
      <c r="G41" s="1480">
        <v>7202</v>
      </c>
      <c r="H41" s="1223">
        <v>9.9745166472771594</v>
      </c>
      <c r="I41" s="1481">
        <v>18234</v>
      </c>
      <c r="J41" s="1482">
        <v>25.253448562406515</v>
      </c>
      <c r="K41" s="1165"/>
      <c r="L41" s="105"/>
      <c r="M41" s="105"/>
      <c r="N41" s="105"/>
    </row>
    <row r="42" spans="1:14" s="77" customFormat="1" ht="11.5" x14ac:dyDescent="0.25">
      <c r="A42" s="1478">
        <v>2002</v>
      </c>
      <c r="B42" s="1479">
        <v>70783</v>
      </c>
      <c r="C42" s="1480">
        <v>36457</v>
      </c>
      <c r="D42" s="1223">
        <v>51.505304946102882</v>
      </c>
      <c r="E42" s="1481">
        <v>9297</v>
      </c>
      <c r="F42" s="1482">
        <v>13.134509698656457</v>
      </c>
      <c r="G42" s="1480">
        <v>7037</v>
      </c>
      <c r="H42" s="1223">
        <v>9.9416526567113568</v>
      </c>
      <c r="I42" s="1481">
        <v>17992</v>
      </c>
      <c r="J42" s="1482">
        <v>25.418532698529305</v>
      </c>
      <c r="K42" s="1165"/>
      <c r="L42" s="105"/>
      <c r="M42" s="105"/>
    </row>
    <row r="43" spans="1:14" s="77" customFormat="1" ht="11.5" x14ac:dyDescent="0.25">
      <c r="A43" s="1478">
        <v>2003</v>
      </c>
      <c r="B43" s="1479">
        <v>70579</v>
      </c>
      <c r="C43" s="1480">
        <v>35541</v>
      </c>
      <c r="D43" s="1223">
        <v>50.356338287592628</v>
      </c>
      <c r="E43" s="1481">
        <v>9478</v>
      </c>
      <c r="F43" s="1482">
        <v>13.428923617506625</v>
      </c>
      <c r="G43" s="1480">
        <v>7257</v>
      </c>
      <c r="H43" s="1223">
        <v>10.282095240794003</v>
      </c>
      <c r="I43" s="1481">
        <v>18303</v>
      </c>
      <c r="J43" s="1482">
        <v>25.932642854106746</v>
      </c>
      <c r="K43" s="1165"/>
      <c r="L43" s="105"/>
      <c r="M43" s="105"/>
    </row>
    <row r="44" spans="1:14" s="77" customFormat="1" ht="11.5" x14ac:dyDescent="0.25">
      <c r="A44" s="1478">
        <v>2004</v>
      </c>
      <c r="B44" s="1479">
        <v>72176</v>
      </c>
      <c r="C44" s="1480">
        <v>35769</v>
      </c>
      <c r="D44" s="1223">
        <v>49.558024828197738</v>
      </c>
      <c r="E44" s="1481">
        <v>9857</v>
      </c>
      <c r="F44" s="1482">
        <v>13.656894258479275</v>
      </c>
      <c r="G44" s="1480">
        <v>8105</v>
      </c>
      <c r="H44" s="1223">
        <v>11.229494568831745</v>
      </c>
      <c r="I44" s="1481">
        <v>18445</v>
      </c>
      <c r="J44" s="1482">
        <v>25.555586344491243</v>
      </c>
      <c r="K44" s="1165"/>
      <c r="L44" s="105"/>
      <c r="M44" s="105"/>
    </row>
    <row r="45" spans="1:14" s="77" customFormat="1" ht="11.5" x14ac:dyDescent="0.25">
      <c r="A45" s="1478">
        <v>2005</v>
      </c>
      <c r="B45" s="1479">
        <v>72307</v>
      </c>
      <c r="C45" s="1480">
        <v>33926</v>
      </c>
      <c r="D45" s="1223">
        <v>46.919385398370835</v>
      </c>
      <c r="E45" s="1481">
        <v>10940</v>
      </c>
      <c r="F45" s="1482">
        <v>15.129932095094528</v>
      </c>
      <c r="G45" s="1480">
        <v>8221</v>
      </c>
      <c r="H45" s="1223">
        <v>11.369576942757963</v>
      </c>
      <c r="I45" s="1481">
        <v>19290</v>
      </c>
      <c r="J45" s="1482">
        <v>26.677915001313838</v>
      </c>
      <c r="K45" s="1165"/>
      <c r="L45" s="105"/>
      <c r="M45" s="105"/>
    </row>
    <row r="46" spans="1:14" s="77" customFormat="1" ht="11.5" x14ac:dyDescent="0.25">
      <c r="A46" s="1478">
        <v>2006</v>
      </c>
      <c r="B46" s="1479">
        <v>72274</v>
      </c>
      <c r="C46" s="1480">
        <v>33606</v>
      </c>
      <c r="D46" s="1223">
        <v>46.498049090959405</v>
      </c>
      <c r="E46" s="1481">
        <v>10831</v>
      </c>
      <c r="F46" s="1482">
        <v>14.986025403326231</v>
      </c>
      <c r="G46" s="1480">
        <v>8266</v>
      </c>
      <c r="H46" s="1223">
        <v>11.437031297562056</v>
      </c>
      <c r="I46" s="1481">
        <v>19571</v>
      </c>
      <c r="J46" s="1482">
        <v>27.07889420815231</v>
      </c>
      <c r="K46" s="1165"/>
    </row>
    <row r="47" spans="1:14" s="77" customFormat="1" ht="11.5" x14ac:dyDescent="0.25">
      <c r="A47" s="1478">
        <v>2007</v>
      </c>
      <c r="B47" s="1479">
        <v>73220</v>
      </c>
      <c r="C47" s="1480">
        <v>33588</v>
      </c>
      <c r="D47" s="1223">
        <v>45.872712373668392</v>
      </c>
      <c r="E47" s="1481">
        <v>11061</v>
      </c>
      <c r="F47" s="1482">
        <v>15.106528270964217</v>
      </c>
      <c r="G47" s="1480">
        <v>8692</v>
      </c>
      <c r="H47" s="1223">
        <v>11.871073477192024</v>
      </c>
      <c r="I47" s="1481">
        <v>19879</v>
      </c>
      <c r="J47" s="1482">
        <v>27.149685878175362</v>
      </c>
      <c r="K47" s="1165"/>
    </row>
    <row r="48" spans="1:14" s="77" customFormat="1" ht="11.5" x14ac:dyDescent="0.25">
      <c r="A48" s="1478">
        <v>2008</v>
      </c>
      <c r="B48" s="1479">
        <v>74177</v>
      </c>
      <c r="C48" s="1480">
        <v>34081</v>
      </c>
      <c r="D48" s="1223">
        <v>45.945508715639619</v>
      </c>
      <c r="E48" s="1481">
        <v>11240</v>
      </c>
      <c r="F48" s="1482">
        <v>15.152944982946195</v>
      </c>
      <c r="G48" s="1480">
        <v>9203</v>
      </c>
      <c r="H48" s="1223">
        <v>12.40681073648166</v>
      </c>
      <c r="I48" s="1481">
        <v>19653</v>
      </c>
      <c r="J48" s="1482">
        <v>26.494735564932526</v>
      </c>
      <c r="K48" s="1165"/>
    </row>
    <row r="49" spans="1:12" s="77" customFormat="1" ht="11.5" x14ac:dyDescent="0.25">
      <c r="A49" s="1478">
        <v>2009</v>
      </c>
      <c r="B49" s="1479">
        <v>75188</v>
      </c>
      <c r="C49" s="1480">
        <v>34027</v>
      </c>
      <c r="D49" s="1223">
        <v>45.255891897643238</v>
      </c>
      <c r="E49" s="1481">
        <v>11541</v>
      </c>
      <c r="F49" s="1482">
        <v>15.349523860190455</v>
      </c>
      <c r="G49" s="1480">
        <v>9469</v>
      </c>
      <c r="H49" s="1223">
        <v>12.593764962494014</v>
      </c>
      <c r="I49" s="1481">
        <v>20151</v>
      </c>
      <c r="J49" s="1482">
        <v>26.800819279672289</v>
      </c>
      <c r="K49" s="1165"/>
    </row>
    <row r="50" spans="1:12" s="77" customFormat="1" ht="11.5" x14ac:dyDescent="0.25">
      <c r="A50" s="1478">
        <v>2010</v>
      </c>
      <c r="B50" s="1479">
        <v>74988</v>
      </c>
      <c r="C50" s="1480">
        <v>33782</v>
      </c>
      <c r="D50" s="1223">
        <v>45.049874646610121</v>
      </c>
      <c r="E50" s="1481">
        <v>11479</v>
      </c>
      <c r="F50" s="1482">
        <v>15.307782578545901</v>
      </c>
      <c r="G50" s="1480">
        <v>9344</v>
      </c>
      <c r="H50" s="1223">
        <v>12.46066037232624</v>
      </c>
      <c r="I50" s="1481">
        <v>20383</v>
      </c>
      <c r="J50" s="1482">
        <v>27.181682402517737</v>
      </c>
      <c r="K50" s="1165"/>
    </row>
    <row r="51" spans="1:12" s="77" customFormat="1" ht="11.5" x14ac:dyDescent="0.25">
      <c r="A51" s="1478">
        <v>2011</v>
      </c>
      <c r="B51" s="1479">
        <v>77731</v>
      </c>
      <c r="C51" s="1480">
        <v>35001</v>
      </c>
      <c r="D51" s="1223">
        <v>46.675468074891988</v>
      </c>
      <c r="E51" s="1481">
        <v>11113</v>
      </c>
      <c r="F51" s="1482">
        <v>14.819704486051103</v>
      </c>
      <c r="G51" s="1480">
        <v>9872</v>
      </c>
      <c r="H51" s="1223">
        <v>13.164773030351522</v>
      </c>
      <c r="I51" s="1481">
        <v>21745</v>
      </c>
      <c r="J51" s="1482">
        <v>28.997973009014778</v>
      </c>
      <c r="K51" s="1165"/>
    </row>
    <row r="52" spans="1:12" s="77" customFormat="1" ht="11.5" x14ac:dyDescent="0.25">
      <c r="A52" s="1478">
        <v>2012</v>
      </c>
      <c r="B52" s="1479">
        <v>74650</v>
      </c>
      <c r="C52" s="1480">
        <v>35126</v>
      </c>
      <c r="D52" s="1223">
        <v>47.054253181513737</v>
      </c>
      <c r="E52" s="1481">
        <v>10793</v>
      </c>
      <c r="F52" s="1482">
        <v>14.458137977227059</v>
      </c>
      <c r="G52" s="1480">
        <v>8288</v>
      </c>
      <c r="H52" s="1223">
        <v>11.102478231748158</v>
      </c>
      <c r="I52" s="1481">
        <v>20440</v>
      </c>
      <c r="J52" s="1482">
        <v>27.381111855324846</v>
      </c>
      <c r="K52" s="1165"/>
    </row>
    <row r="53" spans="1:12" s="77" customFormat="1" ht="11.5" x14ac:dyDescent="0.25">
      <c r="A53" s="1478">
        <v>2013</v>
      </c>
      <c r="B53" s="1479">
        <v>73959</v>
      </c>
      <c r="C53" s="1480">
        <v>35690</v>
      </c>
      <c r="D53" s="1223">
        <v>48.256466420584374</v>
      </c>
      <c r="E53" s="1481">
        <v>10903</v>
      </c>
      <c r="F53" s="1482">
        <v>14.741951621844535</v>
      </c>
      <c r="G53" s="1480">
        <v>8675</v>
      </c>
      <c r="H53" s="1223">
        <v>11.729471734339295</v>
      </c>
      <c r="I53" s="1481">
        <v>18691</v>
      </c>
      <c r="J53" s="1482">
        <v>25.272110223231792</v>
      </c>
      <c r="K53" s="1165"/>
      <c r="L53" s="389"/>
    </row>
    <row r="54" spans="1:12" s="77" customFormat="1" ht="11.5" x14ac:dyDescent="0.25">
      <c r="A54" s="1488">
        <v>2014</v>
      </c>
      <c r="B54" s="1489">
        <v>73716</v>
      </c>
      <c r="C54" s="1490">
        <v>35864</v>
      </c>
      <c r="D54" s="1491">
        <v>48.651581746160943</v>
      </c>
      <c r="E54" s="1492">
        <v>10666</v>
      </c>
      <c r="F54" s="1493">
        <v>14.469043355580876</v>
      </c>
      <c r="G54" s="1490">
        <v>8492</v>
      </c>
      <c r="H54" s="1491">
        <v>11.519887134407728</v>
      </c>
      <c r="I54" s="1492">
        <v>18694</v>
      </c>
      <c r="J54" s="1493">
        <v>25.359487763850453</v>
      </c>
      <c r="K54" s="1165"/>
      <c r="L54" s="389"/>
    </row>
    <row r="55" spans="1:12" s="77" customFormat="1" ht="11.5" x14ac:dyDescent="0.25">
      <c r="A55" s="1165"/>
      <c r="B55" s="1165"/>
      <c r="C55" s="1165"/>
      <c r="D55" s="1165"/>
      <c r="E55" s="1165"/>
      <c r="F55" s="1165"/>
      <c r="G55" s="1165"/>
      <c r="H55" s="1165"/>
      <c r="I55" s="1165"/>
      <c r="J55" s="1165"/>
      <c r="K55" s="1165"/>
    </row>
    <row r="56" spans="1:12" s="77" customFormat="1" ht="11.5" x14ac:dyDescent="0.25">
      <c r="A56" s="1165" t="s">
        <v>124</v>
      </c>
      <c r="B56" s="1165"/>
      <c r="C56" s="1165"/>
      <c r="D56" s="1165"/>
      <c r="E56" s="1165"/>
      <c r="F56" s="1165"/>
      <c r="G56" s="1165"/>
      <c r="H56" s="1165"/>
      <c r="I56" s="1165"/>
      <c r="J56" s="1165"/>
      <c r="K56" s="1165"/>
    </row>
    <row r="57" spans="1:12" s="390" customFormat="1" ht="11.5" x14ac:dyDescent="0.25">
      <c r="A57" s="1165" t="s">
        <v>715</v>
      </c>
      <c r="B57" s="1165"/>
      <c r="C57" s="1165"/>
      <c r="D57" s="1165"/>
      <c r="E57" s="1165"/>
      <c r="F57" s="1165"/>
      <c r="G57" s="1165"/>
      <c r="H57" s="1165"/>
      <c r="I57" s="1165"/>
      <c r="J57" s="1165"/>
      <c r="K57" s="1165"/>
    </row>
    <row r="58" spans="1:12" s="77" customFormat="1" ht="11.5" x14ac:dyDescent="0.25">
      <c r="A58" s="1165" t="s">
        <v>724</v>
      </c>
      <c r="B58" s="1165"/>
      <c r="C58" s="1165"/>
      <c r="D58" s="1165"/>
      <c r="E58" s="1165"/>
      <c r="F58" s="1165"/>
      <c r="G58" s="1165"/>
      <c r="H58" s="1165"/>
      <c r="I58" s="1165"/>
      <c r="J58" s="1165"/>
      <c r="K58" s="1165"/>
    </row>
    <row r="59" spans="1:12" s="77" customFormat="1" ht="11.5" x14ac:dyDescent="0.25">
      <c r="A59" s="1165"/>
      <c r="B59" s="1165"/>
      <c r="C59" s="1165"/>
      <c r="D59" s="1165"/>
      <c r="E59" s="1165"/>
      <c r="F59" s="1165"/>
      <c r="G59" s="1165"/>
      <c r="H59" s="1165"/>
      <c r="I59" s="1165"/>
      <c r="J59" s="1165"/>
      <c r="K59" s="1165"/>
    </row>
    <row r="60" spans="1:12" s="77" customFormat="1" ht="11.5" x14ac:dyDescent="0.25">
      <c r="A60" s="1165"/>
      <c r="B60" s="1165"/>
      <c r="C60" s="1165"/>
      <c r="D60" s="1165"/>
      <c r="E60" s="1165"/>
      <c r="F60" s="1165"/>
      <c r="G60" s="1165"/>
      <c r="H60" s="1165"/>
      <c r="I60" s="1165"/>
      <c r="J60" s="1165"/>
      <c r="K60" s="1165"/>
    </row>
  </sheetData>
  <mergeCells count="6">
    <mergeCell ref="A1:J1"/>
    <mergeCell ref="A3:A4"/>
    <mergeCell ref="C3:D3"/>
    <mergeCell ref="E3:F3"/>
    <mergeCell ref="G3:H3"/>
    <mergeCell ref="I3:J3"/>
  </mergeCells>
  <printOptions horizontalCentered="1"/>
  <pageMargins left="0.25" right="0.25" top="0.25" bottom="0.5" header="0.3" footer="0.3"/>
  <pageSetup orientation="portrait" r:id="rId1"/>
  <headerFooter alignWithMargins="0">
    <oddFooter>&amp;L&amp;"Garamond,Italic"&amp;12Hawai‘i Tourism Authority&amp;R&amp;"Garamond,Italic"&amp;12 2014 Annual Visitor Research Report</oddFooter>
  </headerFooter>
  <rowBreaks count="1" manualBreakCount="1">
    <brk id="58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showGridLines="0" zoomScaleNormal="100" workbookViewId="0">
      <selection activeCell="A4" sqref="A4:H9"/>
    </sheetView>
  </sheetViews>
  <sheetFormatPr defaultRowHeight="12.5" x14ac:dyDescent="0.25"/>
  <cols>
    <col min="1" max="1" width="27.453125" style="1547" bestFit="1" customWidth="1"/>
    <col min="2" max="9" width="9.1796875" style="1547"/>
  </cols>
  <sheetData>
    <row r="1" spans="1:9" ht="15.75" customHeight="1" x14ac:dyDescent="0.35">
      <c r="A1" s="1695" t="str">
        <f>CONCATENATE('List of Tables'!A130,":  ",'List of Tables'!C130)</f>
        <v xml:space="preserve">TABLE 105:  Overall Rating of Most Recent Vacation to Hawaiʻi </v>
      </c>
      <c r="B1" s="1695"/>
      <c r="C1" s="1695"/>
      <c r="D1" s="1695"/>
      <c r="E1" s="1695"/>
      <c r="F1" s="1695"/>
      <c r="G1" s="1695"/>
      <c r="H1" s="1695"/>
    </row>
    <row r="2" spans="1:9" ht="16.5" customHeight="1" x14ac:dyDescent="0.25">
      <c r="A2" s="1793" t="s">
        <v>1150</v>
      </c>
      <c r="B2" s="1793"/>
      <c r="C2" s="1793"/>
      <c r="D2" s="1793"/>
      <c r="E2" s="1793"/>
      <c r="F2" s="1793"/>
      <c r="G2" s="1793"/>
      <c r="H2" s="1793"/>
    </row>
    <row r="3" spans="1:9" s="1513" customFormat="1" ht="16.5" customHeight="1" x14ac:dyDescent="0.35">
      <c r="A3" s="1551"/>
      <c r="B3" s="1523"/>
      <c r="C3" s="1523"/>
      <c r="D3" s="1523"/>
      <c r="E3" s="1523"/>
      <c r="F3" s="1523"/>
      <c r="G3" s="1523"/>
      <c r="H3" s="1523"/>
      <c r="I3" s="1547"/>
    </row>
    <row r="4" spans="1:9" x14ac:dyDescent="0.25">
      <c r="A4" s="1654"/>
      <c r="B4" s="1326" t="s">
        <v>242</v>
      </c>
      <c r="C4" s="1326" t="s">
        <v>661</v>
      </c>
      <c r="D4" s="1326" t="s">
        <v>662</v>
      </c>
      <c r="E4" s="1326" t="s">
        <v>247</v>
      </c>
      <c r="F4" s="1326" t="s">
        <v>218</v>
      </c>
      <c r="G4" s="1326" t="s">
        <v>244</v>
      </c>
      <c r="H4" s="1326" t="s">
        <v>663</v>
      </c>
    </row>
    <row r="5" spans="1:9" x14ac:dyDescent="0.25">
      <c r="A5" s="1656"/>
      <c r="B5" s="1655"/>
      <c r="C5" s="1655"/>
      <c r="D5" s="1655"/>
      <c r="E5" s="1655"/>
      <c r="F5" s="1655"/>
      <c r="G5" s="1655"/>
      <c r="H5" s="1657"/>
    </row>
    <row r="6" spans="1:9" x14ac:dyDescent="0.25">
      <c r="A6" s="1658" t="s">
        <v>1138</v>
      </c>
      <c r="B6" s="1659">
        <v>79.404738606582484</v>
      </c>
      <c r="C6" s="1659">
        <v>81.549532748046417</v>
      </c>
      <c r="D6" s="1659">
        <v>83.60799553933802</v>
      </c>
      <c r="E6" s="1659">
        <v>68.68464923468963</v>
      </c>
      <c r="F6" s="1659">
        <v>83.445749149216667</v>
      </c>
      <c r="G6" s="1659">
        <v>84.463873262388219</v>
      </c>
      <c r="H6" s="1659">
        <v>76.740099387546039</v>
      </c>
    </row>
    <row r="7" spans="1:9" x14ac:dyDescent="0.25">
      <c r="A7" s="1658" t="s">
        <v>1139</v>
      </c>
      <c r="B7" s="1659">
        <v>18.883097814063511</v>
      </c>
      <c r="C7" s="1659">
        <v>16.675503727790762</v>
      </c>
      <c r="D7" s="1659">
        <v>14.380006858093742</v>
      </c>
      <c r="E7" s="1659">
        <v>29.889630928649403</v>
      </c>
      <c r="F7" s="1659">
        <v>15.80540822270595</v>
      </c>
      <c r="G7" s="1659">
        <v>14.075895197744117</v>
      </c>
      <c r="H7" s="1659">
        <v>20.876288659793815</v>
      </c>
    </row>
    <row r="8" spans="1:9" x14ac:dyDescent="0.25">
      <c r="A8" s="1658" t="s">
        <v>1140</v>
      </c>
      <c r="B8" s="1659">
        <v>1.5324529457812872</v>
      </c>
      <c r="C8" s="1659">
        <v>1.5185152757683498</v>
      </c>
      <c r="D8" s="1659">
        <v>1.9830450748501169</v>
      </c>
      <c r="E8" s="1659">
        <v>1.2302378353248964</v>
      </c>
      <c r="F8" s="1659">
        <v>0.64690192231045163</v>
      </c>
      <c r="G8" s="1659">
        <v>1.4049680463646539</v>
      </c>
      <c r="H8" s="1659">
        <v>2.085013404241407</v>
      </c>
    </row>
    <row r="9" spans="1:9" x14ac:dyDescent="0.25">
      <c r="A9" s="1660" t="s">
        <v>1141</v>
      </c>
      <c r="B9" s="1661">
        <v>0.17971063357271705</v>
      </c>
      <c r="C9" s="1661">
        <v>0.25644824839448149</v>
      </c>
      <c r="D9" s="1661">
        <v>2.8952527718128868E-2</v>
      </c>
      <c r="E9" s="1661">
        <v>0.19548200133607121</v>
      </c>
      <c r="F9" s="1661">
        <v>0.10194070576693134</v>
      </c>
      <c r="G9" s="1661">
        <v>5.5263493502996988E-2</v>
      </c>
      <c r="H9" s="1661">
        <v>0.29859854841873545</v>
      </c>
    </row>
    <row r="10" spans="1:9" x14ac:dyDescent="0.25">
      <c r="A10" s="1165"/>
    </row>
    <row r="11" spans="1:9" x14ac:dyDescent="0.25">
      <c r="A11" s="1547" t="s">
        <v>724</v>
      </c>
    </row>
  </sheetData>
  <mergeCells count="2">
    <mergeCell ref="A2:H2"/>
    <mergeCell ref="A1:H1"/>
  </mergeCells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showGridLines="0" zoomScaleNormal="100" workbookViewId="0">
      <selection activeCell="A4" sqref="A4:H8"/>
    </sheetView>
  </sheetViews>
  <sheetFormatPr defaultRowHeight="12.5" x14ac:dyDescent="0.25"/>
  <cols>
    <col min="1" max="1" width="27.453125" bestFit="1" customWidth="1"/>
  </cols>
  <sheetData>
    <row r="1" spans="1:8" ht="15.5" x14ac:dyDescent="0.35">
      <c r="A1" s="1695" t="str">
        <f>CONCATENATE('List of Tables'!A131,":  ",'List of Tables'!C131)</f>
        <v xml:space="preserve">TABLE 106:  Expectations of Vacation </v>
      </c>
      <c r="B1" s="1695"/>
      <c r="C1" s="1695"/>
      <c r="D1" s="1695"/>
      <c r="E1" s="1695"/>
      <c r="F1" s="1695"/>
      <c r="G1" s="1695"/>
      <c r="H1" s="1695"/>
    </row>
    <row r="2" spans="1:8" s="1513" customFormat="1" ht="15.5" x14ac:dyDescent="0.25">
      <c r="A2" s="1793" t="s">
        <v>1151</v>
      </c>
      <c r="B2" s="1793"/>
      <c r="C2" s="1793"/>
      <c r="D2" s="1793"/>
      <c r="E2" s="1793"/>
      <c r="F2" s="1793"/>
      <c r="G2" s="1793"/>
      <c r="H2" s="1793"/>
    </row>
    <row r="3" spans="1:8" s="1513" customFormat="1" ht="15.5" x14ac:dyDescent="0.35">
      <c r="A3" s="1522"/>
      <c r="B3" s="1523"/>
      <c r="C3" s="1523"/>
      <c r="D3" s="1523"/>
      <c r="E3" s="1523"/>
      <c r="F3" s="1523"/>
      <c r="G3" s="1523"/>
      <c r="H3" s="1523"/>
    </row>
    <row r="4" spans="1:8" ht="15.75" customHeight="1" x14ac:dyDescent="0.25">
      <c r="A4" s="1654" t="s">
        <v>369</v>
      </c>
      <c r="B4" s="1326" t="s">
        <v>242</v>
      </c>
      <c r="C4" s="1326" t="s">
        <v>661</v>
      </c>
      <c r="D4" s="1326" t="s">
        <v>662</v>
      </c>
      <c r="E4" s="1326" t="s">
        <v>247</v>
      </c>
      <c r="F4" s="1326" t="s">
        <v>218</v>
      </c>
      <c r="G4" s="1326" t="s">
        <v>244</v>
      </c>
      <c r="H4" s="1326" t="s">
        <v>663</v>
      </c>
    </row>
    <row r="5" spans="1:8" x14ac:dyDescent="0.25">
      <c r="A5" s="1656"/>
      <c r="B5" s="1655"/>
      <c r="C5" s="1655"/>
      <c r="D5" s="1655"/>
      <c r="E5" s="1655"/>
      <c r="F5" s="1655"/>
      <c r="G5" s="1655"/>
      <c r="H5" s="1657"/>
    </row>
    <row r="6" spans="1:8" x14ac:dyDescent="0.25">
      <c r="A6" s="1658" t="s">
        <v>1142</v>
      </c>
      <c r="B6" s="1659">
        <v>38.48997773894218</v>
      </c>
      <c r="C6" s="1659">
        <v>34.944432579902582</v>
      </c>
      <c r="D6" s="1659">
        <v>48.525978983268402</v>
      </c>
      <c r="E6" s="1659">
        <v>33.257581350247506</v>
      </c>
      <c r="F6" s="1659">
        <v>40.629305458143982</v>
      </c>
      <c r="G6" s="1659">
        <v>49.048743132543663</v>
      </c>
      <c r="H6" s="1659">
        <v>37.117180453483968</v>
      </c>
    </row>
    <row r="7" spans="1:8" x14ac:dyDescent="0.25">
      <c r="A7" s="1658" t="s">
        <v>1143</v>
      </c>
      <c r="B7" s="1659">
        <v>58.38710740761023</v>
      </c>
      <c r="C7" s="1659">
        <v>62.009600780465568</v>
      </c>
      <c r="D7" s="1659">
        <v>48.197035044490548</v>
      </c>
      <c r="E7" s="1659">
        <v>63.345683766396576</v>
      </c>
      <c r="F7" s="1659">
        <v>57.407645821123531</v>
      </c>
      <c r="G7" s="1659">
        <v>48.833761890710839</v>
      </c>
      <c r="H7" s="1659">
        <v>58.887517337409832</v>
      </c>
    </row>
    <row r="8" spans="1:8" x14ac:dyDescent="0.25">
      <c r="A8" s="1660" t="s">
        <v>1144</v>
      </c>
      <c r="B8" s="1661">
        <v>3.1229148534475932</v>
      </c>
      <c r="C8" s="1661">
        <v>3.0459666396318528</v>
      </c>
      <c r="D8" s="1661">
        <v>3.276985972241047</v>
      </c>
      <c r="E8" s="1661">
        <v>3.3967348833559128</v>
      </c>
      <c r="F8" s="1661">
        <v>1.9630487207324923</v>
      </c>
      <c r="G8" s="1661">
        <v>2.1174949767454931</v>
      </c>
      <c r="H8" s="1661">
        <v>3.9953022091061934</v>
      </c>
    </row>
    <row r="9" spans="1:8" x14ac:dyDescent="0.25">
      <c r="A9" s="1514"/>
      <c r="B9" s="1514"/>
      <c r="C9" s="1514"/>
      <c r="D9" s="1514"/>
      <c r="E9" s="1514"/>
      <c r="F9" s="1514"/>
      <c r="G9" s="1514"/>
      <c r="H9" s="1514"/>
    </row>
    <row r="10" spans="1:8" x14ac:dyDescent="0.25">
      <c r="A10" s="1165" t="s">
        <v>724</v>
      </c>
      <c r="B10" s="1511"/>
      <c r="C10" s="1511"/>
      <c r="D10" s="1511"/>
      <c r="E10" s="1511"/>
      <c r="F10" s="1511"/>
      <c r="G10" s="1511"/>
      <c r="H10" s="1511"/>
    </row>
  </sheetData>
  <mergeCells count="2">
    <mergeCell ref="A1:H1"/>
    <mergeCell ref="A2:H2"/>
  </mergeCells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AB57"/>
  <sheetViews>
    <sheetView showGridLines="0" topLeftCell="C1" zoomScaleNormal="100" workbookViewId="0">
      <selection activeCell="AA5" sqref="A5:AA6"/>
    </sheetView>
  </sheetViews>
  <sheetFormatPr defaultColWidth="9.1796875" defaultRowHeight="12.5" x14ac:dyDescent="0.25"/>
  <cols>
    <col min="1" max="1" width="15.453125" style="427" customWidth="1"/>
    <col min="2" max="10" width="9.7265625" style="427" customWidth="1"/>
    <col min="11" max="11" width="10.7265625" style="427" customWidth="1"/>
    <col min="12" max="13" width="9.7265625" style="427" customWidth="1"/>
    <col min="14" max="14" width="10.7265625" style="427" customWidth="1"/>
    <col min="15" max="15" width="15.453125" style="427" customWidth="1"/>
    <col min="16" max="20" width="9.7265625" style="427" customWidth="1"/>
    <col min="21" max="21" width="10.7265625" style="427" customWidth="1"/>
    <col min="22" max="24" width="9.7265625" style="427" customWidth="1"/>
    <col min="25" max="25" width="11.7265625" style="427" customWidth="1"/>
    <col min="26" max="26" width="9.7265625" style="427" customWidth="1"/>
    <col min="27" max="27" width="12.7265625" style="427" customWidth="1"/>
    <col min="28" max="28" width="9.1796875" style="427"/>
    <col min="29" max="16384" width="9.1796875" style="13"/>
  </cols>
  <sheetData>
    <row r="1" spans="1:28" s="103" customFormat="1" ht="15.5" x14ac:dyDescent="0.35">
      <c r="A1" s="1717" t="str">
        <f>CONCATENATE('List of Tables'!A14,":  ",'List of Tables'!C14)</f>
        <v>TABLE 9:  2014 Visitor Days by Month and MMA</v>
      </c>
      <c r="B1" s="1717"/>
      <c r="C1" s="1717"/>
      <c r="D1" s="1717"/>
      <c r="E1" s="1717"/>
      <c r="F1" s="1717"/>
      <c r="G1" s="1717"/>
      <c r="H1" s="1717"/>
      <c r="I1" s="1717"/>
      <c r="J1" s="1717"/>
      <c r="K1" s="1717"/>
      <c r="L1" s="1717"/>
      <c r="M1" s="1717"/>
      <c r="N1" s="1717"/>
      <c r="O1" s="596" t="str">
        <f>CONCATENATE('List of Tables'!A14,":  ",'List of Tables'!C14, " (continued)")</f>
        <v>TABLE 9:  2014 Visitor Days by Month and MMA (continued)</v>
      </c>
      <c r="P1" s="596"/>
      <c r="Q1" s="596"/>
      <c r="R1" s="596"/>
      <c r="S1" s="596"/>
      <c r="T1" s="596"/>
      <c r="U1" s="596"/>
      <c r="V1" s="596"/>
      <c r="W1" s="596"/>
      <c r="X1" s="596"/>
      <c r="Y1" s="596"/>
      <c r="Z1" s="596"/>
      <c r="AA1" s="596"/>
    </row>
    <row r="2" spans="1:28" s="519" customFormat="1" ht="15.5" x14ac:dyDescent="0.35">
      <c r="A2" s="1703" t="s">
        <v>696</v>
      </c>
      <c r="B2" s="1703"/>
      <c r="C2" s="1703"/>
      <c r="D2" s="1703"/>
      <c r="E2" s="1703"/>
      <c r="F2" s="1703"/>
      <c r="G2" s="1703"/>
      <c r="H2" s="1703"/>
      <c r="I2" s="1703"/>
      <c r="J2" s="1703"/>
      <c r="K2" s="1703"/>
      <c r="L2" s="1703"/>
      <c r="M2" s="1703"/>
      <c r="N2" s="1703"/>
      <c r="O2" s="1703" t="s">
        <v>1085</v>
      </c>
      <c r="P2" s="1703"/>
      <c r="Q2" s="1703"/>
      <c r="R2" s="1703"/>
      <c r="S2" s="1703"/>
      <c r="T2" s="1703"/>
      <c r="U2" s="1703"/>
      <c r="V2" s="1703"/>
      <c r="W2" s="1703"/>
      <c r="X2" s="1703"/>
      <c r="Y2" s="1703"/>
      <c r="Z2" s="1703"/>
      <c r="AA2" s="1703"/>
    </row>
    <row r="3" spans="1:28" s="171" customFormat="1" ht="10.5" customHeight="1" x14ac:dyDescent="0.25">
      <c r="A3" s="598"/>
      <c r="B3" s="598"/>
      <c r="C3" s="598"/>
      <c r="D3" s="599"/>
      <c r="E3" s="599"/>
      <c r="F3" s="434"/>
      <c r="G3" s="599"/>
      <c r="H3" s="599"/>
      <c r="I3" s="599"/>
      <c r="J3" s="599"/>
      <c r="K3" s="599"/>
      <c r="L3" s="599"/>
      <c r="M3" s="599"/>
      <c r="N3" s="599"/>
      <c r="O3" s="598"/>
      <c r="P3" s="599"/>
      <c r="Q3" s="599"/>
      <c r="R3" s="599"/>
      <c r="S3" s="434"/>
      <c r="T3" s="599"/>
      <c r="U3" s="599"/>
      <c r="V3" s="599"/>
      <c r="W3" s="599"/>
      <c r="X3" s="599"/>
      <c r="Y3" s="599"/>
      <c r="Z3" s="599"/>
      <c r="AA3" s="525"/>
      <c r="AB3" s="427"/>
    </row>
    <row r="4" spans="1:28" s="527" customFormat="1" ht="35.5" customHeight="1" x14ac:dyDescent="0.25">
      <c r="A4" s="600">
        <v>2014</v>
      </c>
      <c r="B4" s="601" t="s">
        <v>380</v>
      </c>
      <c r="C4" s="601" t="s">
        <v>381</v>
      </c>
      <c r="D4" s="602" t="s">
        <v>373</v>
      </c>
      <c r="E4" s="602" t="s">
        <v>378</v>
      </c>
      <c r="F4" s="603" t="s">
        <v>375</v>
      </c>
      <c r="G4" s="604"/>
      <c r="H4" s="604"/>
      <c r="I4" s="604"/>
      <c r="J4" s="604"/>
      <c r="K4" s="605"/>
      <c r="L4" s="603" t="s">
        <v>376</v>
      </c>
      <c r="M4" s="604"/>
      <c r="N4" s="605"/>
      <c r="O4" s="600">
        <v>2014</v>
      </c>
      <c r="P4" s="402" t="s">
        <v>374</v>
      </c>
      <c r="Q4" s="606"/>
      <c r="R4" s="403"/>
      <c r="S4" s="403"/>
      <c r="T4" s="403"/>
      <c r="U4" s="404"/>
      <c r="V4" s="403" t="s">
        <v>377</v>
      </c>
      <c r="W4" s="606"/>
      <c r="X4" s="403"/>
      <c r="Y4" s="404"/>
      <c r="Z4" s="602" t="s">
        <v>379</v>
      </c>
      <c r="AA4" s="607" t="s">
        <v>388</v>
      </c>
      <c r="AB4" s="4"/>
    </row>
    <row r="5" spans="1:28" s="10" customFormat="1" ht="11.5" x14ac:dyDescent="0.25">
      <c r="A5" s="1701" t="s">
        <v>271</v>
      </c>
      <c r="B5" s="1711" t="s">
        <v>389</v>
      </c>
      <c r="C5" s="1704" t="s">
        <v>383</v>
      </c>
      <c r="D5" s="1704" t="s">
        <v>332</v>
      </c>
      <c r="E5" s="1704" t="s">
        <v>342</v>
      </c>
      <c r="F5" s="1715" t="s">
        <v>215</v>
      </c>
      <c r="G5" s="1706" t="s">
        <v>339</v>
      </c>
      <c r="H5" s="1706" t="s">
        <v>338</v>
      </c>
      <c r="I5" s="1706" t="s">
        <v>340</v>
      </c>
      <c r="J5" s="1709" t="s">
        <v>384</v>
      </c>
      <c r="K5" s="1711" t="s">
        <v>1157</v>
      </c>
      <c r="L5" s="1715" t="s">
        <v>646</v>
      </c>
      <c r="M5" s="1709" t="s">
        <v>216</v>
      </c>
      <c r="N5" s="1711" t="s">
        <v>1158</v>
      </c>
      <c r="O5" s="1701" t="s">
        <v>271</v>
      </c>
      <c r="P5" s="1713" t="s">
        <v>330</v>
      </c>
      <c r="Q5" s="1709" t="s">
        <v>217</v>
      </c>
      <c r="R5" s="1706" t="s">
        <v>333</v>
      </c>
      <c r="S5" s="1709" t="s">
        <v>386</v>
      </c>
      <c r="T5" s="1706" t="s">
        <v>335</v>
      </c>
      <c r="U5" s="1711" t="s">
        <v>1159</v>
      </c>
      <c r="V5" s="1715" t="s">
        <v>385</v>
      </c>
      <c r="W5" s="1709" t="s">
        <v>261</v>
      </c>
      <c r="X5" s="1709" t="s">
        <v>263</v>
      </c>
      <c r="Y5" s="1709" t="s">
        <v>1160</v>
      </c>
      <c r="Z5" s="1708" t="s">
        <v>329</v>
      </c>
      <c r="AA5" s="1704" t="s">
        <v>394</v>
      </c>
      <c r="AB5" s="4"/>
    </row>
    <row r="6" spans="1:28" s="10" customFormat="1" ht="11.5" x14ac:dyDescent="0.25">
      <c r="A6" s="1702"/>
      <c r="B6" s="1712" t="s">
        <v>265</v>
      </c>
      <c r="C6" s="1705" t="s">
        <v>264</v>
      </c>
      <c r="D6" s="1705"/>
      <c r="E6" s="1705"/>
      <c r="F6" s="1716" t="s">
        <v>337</v>
      </c>
      <c r="G6" s="1707"/>
      <c r="H6" s="1707"/>
      <c r="I6" s="1707"/>
      <c r="J6" s="1710" t="s">
        <v>336</v>
      </c>
      <c r="K6" s="1711"/>
      <c r="L6" s="1716"/>
      <c r="M6" s="1710" t="s">
        <v>341</v>
      </c>
      <c r="N6" s="1712" t="s">
        <v>376</v>
      </c>
      <c r="O6" s="1702"/>
      <c r="P6" s="1714" t="s">
        <v>330</v>
      </c>
      <c r="Q6" s="1710" t="s">
        <v>331</v>
      </c>
      <c r="R6" s="1707" t="s">
        <v>333</v>
      </c>
      <c r="S6" s="1710" t="s">
        <v>334</v>
      </c>
      <c r="T6" s="1707" t="s">
        <v>335</v>
      </c>
      <c r="U6" s="1712"/>
      <c r="V6" s="1716"/>
      <c r="W6" s="1710" t="s">
        <v>261</v>
      </c>
      <c r="X6" s="1710" t="s">
        <v>263</v>
      </c>
      <c r="Y6" s="1710" t="s">
        <v>382</v>
      </c>
      <c r="Z6" s="1702"/>
      <c r="AA6" s="1705" t="s">
        <v>343</v>
      </c>
      <c r="AB6" s="4"/>
    </row>
    <row r="7" spans="1:28" s="599" customFormat="1" ht="11.5" x14ac:dyDescent="0.25">
      <c r="A7" s="608" t="s">
        <v>344</v>
      </c>
      <c r="B7" s="617">
        <v>2553773.4469726132</v>
      </c>
      <c r="C7" s="618">
        <v>1931361.9475222004</v>
      </c>
      <c r="D7" s="618">
        <v>664874.18153127469</v>
      </c>
      <c r="E7" s="618">
        <v>1058346.8365382457</v>
      </c>
      <c r="F7" s="619">
        <v>32540.516251734694</v>
      </c>
      <c r="G7" s="620">
        <v>15842.356968175862</v>
      </c>
      <c r="H7" s="620">
        <v>43842.970818844537</v>
      </c>
      <c r="I7" s="620">
        <v>5946.0453708815512</v>
      </c>
      <c r="J7" s="620">
        <v>23678.765152402651</v>
      </c>
      <c r="K7" s="617">
        <v>121850.65456204106</v>
      </c>
      <c r="L7" s="620">
        <v>234738.44464859291</v>
      </c>
      <c r="M7" s="620">
        <v>29292.01090740224</v>
      </c>
      <c r="N7" s="617">
        <v>264030.45555599849</v>
      </c>
      <c r="O7" s="608" t="s">
        <v>344</v>
      </c>
      <c r="P7" s="619">
        <v>109680.45156218136</v>
      </c>
      <c r="Q7" s="620">
        <v>5857.6819072967028</v>
      </c>
      <c r="R7" s="620">
        <v>131673.45412940561</v>
      </c>
      <c r="S7" s="620">
        <v>2461.0557295900476</v>
      </c>
      <c r="T7" s="620">
        <v>30052.667933158882</v>
      </c>
      <c r="U7" s="621">
        <v>279725.31126162043</v>
      </c>
      <c r="V7" s="620">
        <v>10142.82544865636</v>
      </c>
      <c r="W7" s="620">
        <v>19561.623823612157</v>
      </c>
      <c r="X7" s="620">
        <v>6508.184582950752</v>
      </c>
      <c r="Y7" s="617">
        <v>36212.633855219319</v>
      </c>
      <c r="Z7" s="111">
        <v>181960.87267559933</v>
      </c>
      <c r="AA7" s="617">
        <v>7092136.3404748132</v>
      </c>
      <c r="AB7" s="108"/>
    </row>
    <row r="8" spans="1:28" s="599" customFormat="1" ht="11.5" x14ac:dyDescent="0.25">
      <c r="A8" s="609" t="s">
        <v>345</v>
      </c>
      <c r="B8" s="617">
        <v>2143691.2864207109</v>
      </c>
      <c r="C8" s="618">
        <v>1546143.8363970174</v>
      </c>
      <c r="D8" s="618">
        <v>713221.98874792689</v>
      </c>
      <c r="E8" s="618">
        <v>882324.02899934829</v>
      </c>
      <c r="F8" s="619">
        <v>35407.583780767032</v>
      </c>
      <c r="G8" s="620">
        <v>22598.516815962015</v>
      </c>
      <c r="H8" s="620">
        <v>47322.191575931378</v>
      </c>
      <c r="I8" s="620">
        <v>5305.7932003989554</v>
      </c>
      <c r="J8" s="620">
        <v>15571.773604400196</v>
      </c>
      <c r="K8" s="617">
        <v>126205.85897746499</v>
      </c>
      <c r="L8" s="620">
        <v>143610.82493299447</v>
      </c>
      <c r="M8" s="620">
        <v>15600.271056249832</v>
      </c>
      <c r="N8" s="617">
        <v>159211.09598924438</v>
      </c>
      <c r="O8" s="609" t="s">
        <v>345</v>
      </c>
      <c r="P8" s="619">
        <v>89780.414422229413</v>
      </c>
      <c r="Q8" s="620">
        <v>2133.9748317978306</v>
      </c>
      <c r="R8" s="620">
        <v>106832.2060071591</v>
      </c>
      <c r="S8" s="620">
        <v>1210.0489007219389</v>
      </c>
      <c r="T8" s="620">
        <v>13237.042261193505</v>
      </c>
      <c r="U8" s="621">
        <v>213193.68642310271</v>
      </c>
      <c r="V8" s="620">
        <v>5469.3980175650167</v>
      </c>
      <c r="W8" s="620">
        <v>14678.610547822072</v>
      </c>
      <c r="X8" s="620">
        <v>4682.7704842306957</v>
      </c>
      <c r="Y8" s="617">
        <v>24830.779049617937</v>
      </c>
      <c r="Z8" s="111">
        <v>141421.73871283178</v>
      </c>
      <c r="AA8" s="617">
        <v>5950244.2997172642</v>
      </c>
      <c r="AB8" s="108"/>
    </row>
    <row r="9" spans="1:28" s="599" customFormat="1" ht="11.5" x14ac:dyDescent="0.25">
      <c r="A9" s="609" t="s">
        <v>346</v>
      </c>
      <c r="B9" s="617">
        <v>2442797.671695285</v>
      </c>
      <c r="C9" s="618">
        <v>1619349.4599511381</v>
      </c>
      <c r="D9" s="618">
        <v>809797.62002137187</v>
      </c>
      <c r="E9" s="618">
        <v>939816.67019706359</v>
      </c>
      <c r="F9" s="619">
        <v>38247.015998177681</v>
      </c>
      <c r="G9" s="620">
        <v>13030.50253778303</v>
      </c>
      <c r="H9" s="620">
        <v>48252.243971425742</v>
      </c>
      <c r="I9" s="620">
        <v>3914.3132249234</v>
      </c>
      <c r="J9" s="620">
        <v>20647.981826019419</v>
      </c>
      <c r="K9" s="617">
        <v>124092.05755832657</v>
      </c>
      <c r="L9" s="620">
        <v>160552.7459417097</v>
      </c>
      <c r="M9" s="620">
        <v>20551.982361581569</v>
      </c>
      <c r="N9" s="617">
        <v>181104.72830329181</v>
      </c>
      <c r="O9" s="609" t="s">
        <v>346</v>
      </c>
      <c r="P9" s="619">
        <v>56158.281299333226</v>
      </c>
      <c r="Q9" s="620">
        <v>2992.6121636724929</v>
      </c>
      <c r="R9" s="620">
        <v>86546.382343151097</v>
      </c>
      <c r="S9" s="620">
        <v>2213.5300257422796</v>
      </c>
      <c r="T9" s="620">
        <v>13731.557387963901</v>
      </c>
      <c r="U9" s="621">
        <v>161642.36321986109</v>
      </c>
      <c r="V9" s="620">
        <v>3625.6965248297051</v>
      </c>
      <c r="W9" s="620">
        <v>11108.097007138656</v>
      </c>
      <c r="X9" s="620">
        <v>6965.1137080873577</v>
      </c>
      <c r="Y9" s="617">
        <v>21698.907240055938</v>
      </c>
      <c r="Z9" s="111">
        <v>169782.69660899506</v>
      </c>
      <c r="AA9" s="617">
        <v>6470082.1747953882</v>
      </c>
      <c r="AB9" s="108"/>
    </row>
    <row r="10" spans="1:28" s="599" customFormat="1" ht="11.5" x14ac:dyDescent="0.25">
      <c r="A10" s="609" t="s">
        <v>347</v>
      </c>
      <c r="B10" s="617">
        <v>2483844.3081501853</v>
      </c>
      <c r="C10" s="618">
        <v>1235472.6896800122</v>
      </c>
      <c r="D10" s="618">
        <v>558322.57674153941</v>
      </c>
      <c r="E10" s="618">
        <v>605335.76293825696</v>
      </c>
      <c r="F10" s="619">
        <v>46648.810431351485</v>
      </c>
      <c r="G10" s="620">
        <v>15305.721413963734</v>
      </c>
      <c r="H10" s="620">
        <v>45360.690041193513</v>
      </c>
      <c r="I10" s="620">
        <v>4923.3987036945982</v>
      </c>
      <c r="J10" s="620">
        <v>24403.95455970737</v>
      </c>
      <c r="K10" s="617">
        <v>136642.57514992348</v>
      </c>
      <c r="L10" s="620">
        <v>248743.88224076261</v>
      </c>
      <c r="M10" s="620">
        <v>41034.053347880748</v>
      </c>
      <c r="N10" s="617">
        <v>289777.9355886447</v>
      </c>
      <c r="O10" s="609" t="s">
        <v>347</v>
      </c>
      <c r="P10" s="619">
        <v>70245.508759749893</v>
      </c>
      <c r="Q10" s="620">
        <v>3158.2688055094791</v>
      </c>
      <c r="R10" s="620">
        <v>91012.506491830689</v>
      </c>
      <c r="S10" s="620">
        <v>1932.8036368385401</v>
      </c>
      <c r="T10" s="620">
        <v>8199.7066680164335</v>
      </c>
      <c r="U10" s="621">
        <v>174548.79436194166</v>
      </c>
      <c r="V10" s="620">
        <v>3551.0729291548405</v>
      </c>
      <c r="W10" s="620">
        <v>11149.217673688125</v>
      </c>
      <c r="X10" s="620">
        <v>11987.160282119377</v>
      </c>
      <c r="Y10" s="617">
        <v>26687.450884962011</v>
      </c>
      <c r="Z10" s="111">
        <v>168683.71285708231</v>
      </c>
      <c r="AA10" s="617">
        <v>5679315.8063525483</v>
      </c>
      <c r="AB10" s="108"/>
    </row>
    <row r="11" spans="1:28" s="599" customFormat="1" ht="11.5" x14ac:dyDescent="0.25">
      <c r="A11" s="609" t="s">
        <v>348</v>
      </c>
      <c r="B11" s="617">
        <v>2403518.8435584549</v>
      </c>
      <c r="C11" s="618">
        <v>1450499.3053158899</v>
      </c>
      <c r="D11" s="618">
        <v>618957.34229543584</v>
      </c>
      <c r="E11" s="618">
        <v>333804.13528662827</v>
      </c>
      <c r="F11" s="619">
        <v>41930.656626186312</v>
      </c>
      <c r="G11" s="620">
        <v>17323.483201255982</v>
      </c>
      <c r="H11" s="620">
        <v>47116.815672831428</v>
      </c>
      <c r="I11" s="620">
        <v>6668.2047828153982</v>
      </c>
      <c r="J11" s="620">
        <v>22329.626150108532</v>
      </c>
      <c r="K11" s="617">
        <v>135368.78643319738</v>
      </c>
      <c r="L11" s="620">
        <v>244612.57841286759</v>
      </c>
      <c r="M11" s="620">
        <v>46897.861363362019</v>
      </c>
      <c r="N11" s="617">
        <v>291510.43977623177</v>
      </c>
      <c r="O11" s="609" t="s">
        <v>348</v>
      </c>
      <c r="P11" s="619">
        <v>92929.681454632926</v>
      </c>
      <c r="Q11" s="620">
        <v>8846.2284364649768</v>
      </c>
      <c r="R11" s="620">
        <v>89882.16193861881</v>
      </c>
      <c r="S11" s="620">
        <v>3640.612747763621</v>
      </c>
      <c r="T11" s="620">
        <v>9725.9564332397986</v>
      </c>
      <c r="U11" s="621">
        <v>205024.64101073483</v>
      </c>
      <c r="V11" s="620">
        <v>3670.9067000515824</v>
      </c>
      <c r="W11" s="620">
        <v>11164.059873278693</v>
      </c>
      <c r="X11" s="620">
        <v>6482.5959702032087</v>
      </c>
      <c r="Y11" s="617">
        <v>21317.562543533208</v>
      </c>
      <c r="Z11" s="111">
        <v>179516.05915182471</v>
      </c>
      <c r="AA11" s="617">
        <v>5639517.1153719304</v>
      </c>
      <c r="AB11" s="108"/>
    </row>
    <row r="12" spans="1:28" s="599" customFormat="1" ht="11.5" x14ac:dyDescent="0.25">
      <c r="A12" s="609" t="s">
        <v>349</v>
      </c>
      <c r="B12" s="617">
        <v>3093737.5353234075</v>
      </c>
      <c r="C12" s="618">
        <v>1808649.504488132</v>
      </c>
      <c r="D12" s="618">
        <v>701119.21323210758</v>
      </c>
      <c r="E12" s="618">
        <v>206599.21698501328</v>
      </c>
      <c r="F12" s="619">
        <v>34750.88377809387</v>
      </c>
      <c r="G12" s="620">
        <v>22804.562243775268</v>
      </c>
      <c r="H12" s="620">
        <v>32092.746574512392</v>
      </c>
      <c r="I12" s="620">
        <v>10927.921972149052</v>
      </c>
      <c r="J12" s="620">
        <v>18755.206861201888</v>
      </c>
      <c r="K12" s="617">
        <v>119331.32142972524</v>
      </c>
      <c r="L12" s="620">
        <v>250698.7533586708</v>
      </c>
      <c r="M12" s="620">
        <v>57948.629588162228</v>
      </c>
      <c r="N12" s="617">
        <v>308647.38294683397</v>
      </c>
      <c r="O12" s="609" t="s">
        <v>349</v>
      </c>
      <c r="P12" s="619">
        <v>75232.830500137396</v>
      </c>
      <c r="Q12" s="620">
        <v>3580.6781795776055</v>
      </c>
      <c r="R12" s="620">
        <v>103194.6893969088</v>
      </c>
      <c r="S12" s="620">
        <v>5271.6732845197039</v>
      </c>
      <c r="T12" s="620">
        <v>15117.966503770458</v>
      </c>
      <c r="U12" s="621">
        <v>202397.83786491278</v>
      </c>
      <c r="V12" s="620">
        <v>3548.7807201870796</v>
      </c>
      <c r="W12" s="620">
        <v>9997.5131691736296</v>
      </c>
      <c r="X12" s="620">
        <v>5759.6077641735519</v>
      </c>
      <c r="Y12" s="617">
        <v>19305.901653534376</v>
      </c>
      <c r="Z12" s="111">
        <v>190622.34945568157</v>
      </c>
      <c r="AA12" s="617">
        <v>6650410.2633793484</v>
      </c>
      <c r="AB12" s="108"/>
    </row>
    <row r="13" spans="1:28" s="599" customFormat="1" ht="11.5" x14ac:dyDescent="0.25">
      <c r="A13" s="609" t="s">
        <v>350</v>
      </c>
      <c r="B13" s="617">
        <v>3137800.3373979246</v>
      </c>
      <c r="C13" s="618">
        <v>1850815.6409257082</v>
      </c>
      <c r="D13" s="618">
        <v>764726.1623718089</v>
      </c>
      <c r="E13" s="618">
        <v>298003.3858790074</v>
      </c>
      <c r="F13" s="619">
        <v>53621.675244523947</v>
      </c>
      <c r="G13" s="620">
        <v>32317.776645529255</v>
      </c>
      <c r="H13" s="620">
        <v>50621.613805965178</v>
      </c>
      <c r="I13" s="620">
        <v>17056.091189740848</v>
      </c>
      <c r="J13" s="620">
        <v>38968.188182074075</v>
      </c>
      <c r="K13" s="617">
        <v>192585.34506783832</v>
      </c>
      <c r="L13" s="620">
        <v>240436.18159966136</v>
      </c>
      <c r="M13" s="620">
        <v>68718.361906796432</v>
      </c>
      <c r="N13" s="617">
        <v>309154.54350646044</v>
      </c>
      <c r="O13" s="609" t="s">
        <v>350</v>
      </c>
      <c r="P13" s="619">
        <v>110792.22590192052</v>
      </c>
      <c r="Q13" s="620">
        <v>6396.6757493043424</v>
      </c>
      <c r="R13" s="620">
        <v>106247.91452690703</v>
      </c>
      <c r="S13" s="620">
        <v>2655.8853689020452</v>
      </c>
      <c r="T13" s="620">
        <v>21811.919725930878</v>
      </c>
      <c r="U13" s="621">
        <v>247904.62127296813</v>
      </c>
      <c r="V13" s="620">
        <v>4734.1724437829307</v>
      </c>
      <c r="W13" s="620">
        <v>13000.398803149996</v>
      </c>
      <c r="X13" s="620">
        <v>17816.351641411653</v>
      </c>
      <c r="Y13" s="617">
        <v>35550.922888344838</v>
      </c>
      <c r="Z13" s="111">
        <v>213745.92609888574</v>
      </c>
      <c r="AA13" s="617">
        <v>7050286.8854089463</v>
      </c>
      <c r="AB13" s="108"/>
    </row>
    <row r="14" spans="1:28" s="599" customFormat="1" ht="11.5" x14ac:dyDescent="0.25">
      <c r="A14" s="609" t="s">
        <v>351</v>
      </c>
      <c r="B14" s="617">
        <v>2735177.0271125045</v>
      </c>
      <c r="C14" s="618">
        <v>1422615.0378913353</v>
      </c>
      <c r="D14" s="618">
        <v>974351.36288610357</v>
      </c>
      <c r="E14" s="618">
        <v>296930.01057019032</v>
      </c>
      <c r="F14" s="619">
        <v>60588.607793843024</v>
      </c>
      <c r="G14" s="620">
        <v>42243.391335548949</v>
      </c>
      <c r="H14" s="620">
        <v>85558.766056572422</v>
      </c>
      <c r="I14" s="620">
        <v>40628.120098526444</v>
      </c>
      <c r="J14" s="620">
        <v>20237.696718718282</v>
      </c>
      <c r="K14" s="617">
        <v>249256.58200318419</v>
      </c>
      <c r="L14" s="620">
        <v>243725.30537598932</v>
      </c>
      <c r="M14" s="620">
        <v>71211.752547089258</v>
      </c>
      <c r="N14" s="617">
        <v>314937.05792307633</v>
      </c>
      <c r="O14" s="609" t="s">
        <v>351</v>
      </c>
      <c r="P14" s="619">
        <v>98771.05165139852</v>
      </c>
      <c r="Q14" s="620">
        <v>3993.3476296455246</v>
      </c>
      <c r="R14" s="620">
        <v>97499.769011798635</v>
      </c>
      <c r="S14" s="620">
        <v>2532.5414818423042</v>
      </c>
      <c r="T14" s="620">
        <v>15953.90231972941</v>
      </c>
      <c r="U14" s="621">
        <v>218750.61209440639</v>
      </c>
      <c r="V14" s="620">
        <v>4100.04546383461</v>
      </c>
      <c r="W14" s="620">
        <v>12759.406337792481</v>
      </c>
      <c r="X14" s="620">
        <v>8750.7439545238394</v>
      </c>
      <c r="Y14" s="617">
        <v>25610.19575615097</v>
      </c>
      <c r="Z14" s="111">
        <v>190833.63210405281</v>
      </c>
      <c r="AA14" s="617">
        <v>6428461.5183410048</v>
      </c>
      <c r="AB14" s="108"/>
    </row>
    <row r="15" spans="1:28" s="599" customFormat="1" ht="11.5" x14ac:dyDescent="0.25">
      <c r="A15" s="609" t="s">
        <v>352</v>
      </c>
      <c r="B15" s="617">
        <v>2168585.0501560867</v>
      </c>
      <c r="C15" s="618">
        <v>1126755.9321825721</v>
      </c>
      <c r="D15" s="618">
        <v>778943.24783997971</v>
      </c>
      <c r="E15" s="618">
        <v>225407.00569219203</v>
      </c>
      <c r="F15" s="619">
        <v>58681.872816575553</v>
      </c>
      <c r="G15" s="620">
        <v>19873.26461110454</v>
      </c>
      <c r="H15" s="620">
        <v>68848.096332880057</v>
      </c>
      <c r="I15" s="620">
        <v>15541.24892720257</v>
      </c>
      <c r="J15" s="620">
        <v>31602.371720247389</v>
      </c>
      <c r="K15" s="617">
        <v>194546.85440798485</v>
      </c>
      <c r="L15" s="620">
        <v>326901.86203791067</v>
      </c>
      <c r="M15" s="620">
        <v>70166.314188039905</v>
      </c>
      <c r="N15" s="617">
        <v>397068.17622597149</v>
      </c>
      <c r="O15" s="609" t="s">
        <v>352</v>
      </c>
      <c r="P15" s="619">
        <v>105288.64827911486</v>
      </c>
      <c r="Q15" s="620">
        <v>3487.5438013495987</v>
      </c>
      <c r="R15" s="620">
        <v>94872.310624899983</v>
      </c>
      <c r="S15" s="620">
        <v>3622.8076453682847</v>
      </c>
      <c r="T15" s="620">
        <v>10949.242144426513</v>
      </c>
      <c r="U15" s="621">
        <v>218220.55249516619</v>
      </c>
      <c r="V15" s="620">
        <v>4546.2122186922907</v>
      </c>
      <c r="W15" s="620">
        <v>15266.318440672212</v>
      </c>
      <c r="X15" s="620">
        <v>6696.1719633163793</v>
      </c>
      <c r="Y15" s="617">
        <v>26508.702622681194</v>
      </c>
      <c r="Z15" s="111">
        <v>124886.01884713222</v>
      </c>
      <c r="AA15" s="617">
        <v>5260921.5404697666</v>
      </c>
      <c r="AB15" s="108"/>
    </row>
    <row r="16" spans="1:28" s="599" customFormat="1" ht="11.5" x14ac:dyDescent="0.25">
      <c r="A16" s="609" t="s">
        <v>353</v>
      </c>
      <c r="B16" s="617">
        <v>2438764.1227176418</v>
      </c>
      <c r="C16" s="618">
        <v>1227871.4542664462</v>
      </c>
      <c r="D16" s="618">
        <v>755288.82335273537</v>
      </c>
      <c r="E16" s="618">
        <v>382165.80729848915</v>
      </c>
      <c r="F16" s="619">
        <v>51687.708423126765</v>
      </c>
      <c r="G16" s="620">
        <v>27010.825245982982</v>
      </c>
      <c r="H16" s="620">
        <v>68278.123013521516</v>
      </c>
      <c r="I16" s="620">
        <v>12169.992804873291</v>
      </c>
      <c r="J16" s="620">
        <v>28583.812391691892</v>
      </c>
      <c r="K16" s="617">
        <v>187730.46187919256</v>
      </c>
      <c r="L16" s="620">
        <v>261915.48501982688</v>
      </c>
      <c r="M16" s="620">
        <v>55308.729641837963</v>
      </c>
      <c r="N16" s="617">
        <v>317224.21466166194</v>
      </c>
      <c r="O16" s="609" t="s">
        <v>353</v>
      </c>
      <c r="P16" s="619">
        <v>75382.548666678616</v>
      </c>
      <c r="Q16" s="620">
        <v>3236.8465009466127</v>
      </c>
      <c r="R16" s="620">
        <v>106925.91014575932</v>
      </c>
      <c r="S16" s="620">
        <v>1778.525431347166</v>
      </c>
      <c r="T16" s="620">
        <v>9337.7831151393002</v>
      </c>
      <c r="U16" s="621">
        <v>196661.61385987027</v>
      </c>
      <c r="V16" s="620">
        <v>6662.6521810459599</v>
      </c>
      <c r="W16" s="620">
        <v>15543.62655329538</v>
      </c>
      <c r="X16" s="620">
        <v>9359.2569281072792</v>
      </c>
      <c r="Y16" s="617">
        <v>31565.53566244879</v>
      </c>
      <c r="Z16" s="111">
        <v>172459.0811748071</v>
      </c>
      <c r="AA16" s="617">
        <v>5709731.1148732929</v>
      </c>
      <c r="AB16" s="108"/>
    </row>
    <row r="17" spans="1:28" s="599" customFormat="1" ht="11.5" x14ac:dyDescent="0.25">
      <c r="A17" s="609" t="s">
        <v>354</v>
      </c>
      <c r="B17" s="617">
        <v>2495491.8834209815</v>
      </c>
      <c r="C17" s="618">
        <v>1112958.0765455647</v>
      </c>
      <c r="D17" s="618">
        <v>674880.62383465434</v>
      </c>
      <c r="E17" s="618">
        <v>589865.22430226556</v>
      </c>
      <c r="F17" s="619">
        <v>30474.357322998785</v>
      </c>
      <c r="G17" s="620">
        <v>18274.53406214387</v>
      </c>
      <c r="H17" s="620">
        <v>57323.272457029605</v>
      </c>
      <c r="I17" s="620">
        <v>6454.1096282892886</v>
      </c>
      <c r="J17" s="620">
        <v>21810.834562763768</v>
      </c>
      <c r="K17" s="617">
        <v>134337.10803322709</v>
      </c>
      <c r="L17" s="620">
        <v>233288.68387185753</v>
      </c>
      <c r="M17" s="620">
        <v>39507.544844663098</v>
      </c>
      <c r="N17" s="617">
        <v>272796.22871652187</v>
      </c>
      <c r="O17" s="609" t="s">
        <v>354</v>
      </c>
      <c r="P17" s="619">
        <v>58385.192654509832</v>
      </c>
      <c r="Q17" s="620">
        <v>2540.3507116724795</v>
      </c>
      <c r="R17" s="620">
        <v>92101.4436804703</v>
      </c>
      <c r="S17" s="620">
        <v>4282.2253504515966</v>
      </c>
      <c r="T17" s="620">
        <v>8755.4699319890296</v>
      </c>
      <c r="U17" s="621">
        <v>166064.68232909375</v>
      </c>
      <c r="V17" s="620">
        <v>4619.0645393194245</v>
      </c>
      <c r="W17" s="620">
        <v>10967.079427189681</v>
      </c>
      <c r="X17" s="620">
        <v>6082.7635235735261</v>
      </c>
      <c r="Y17" s="617">
        <v>21668.907490082664</v>
      </c>
      <c r="Z17" s="111">
        <v>141467.93601953509</v>
      </c>
      <c r="AA17" s="617">
        <v>5609530.670691927</v>
      </c>
      <c r="AB17" s="108"/>
    </row>
    <row r="18" spans="1:28" s="599" customFormat="1" ht="11.5" x14ac:dyDescent="0.25">
      <c r="A18" s="609" t="s">
        <v>355</v>
      </c>
      <c r="B18" s="617">
        <v>2976158.4379030941</v>
      </c>
      <c r="C18" s="618">
        <v>1746157.1992567154</v>
      </c>
      <c r="D18" s="618">
        <v>752007.21432643244</v>
      </c>
      <c r="E18" s="618">
        <v>957520.40677917574</v>
      </c>
      <c r="F18" s="619">
        <v>40012.944525391729</v>
      </c>
      <c r="G18" s="620">
        <v>28215.012380157339</v>
      </c>
      <c r="H18" s="620">
        <v>56003.389591265361</v>
      </c>
      <c r="I18" s="620">
        <v>10542.073027780816</v>
      </c>
      <c r="J18" s="620">
        <v>24350.156577382404</v>
      </c>
      <c r="K18" s="617">
        <v>159123.57610196556</v>
      </c>
      <c r="L18" s="620">
        <v>304210.46857566165</v>
      </c>
      <c r="M18" s="620">
        <v>43621.415698796067</v>
      </c>
      <c r="N18" s="617">
        <v>347831.88427446497</v>
      </c>
      <c r="O18" s="609" t="s">
        <v>355</v>
      </c>
      <c r="P18" s="619">
        <v>81717.225304681415</v>
      </c>
      <c r="Q18" s="620">
        <v>5001.4430391992637</v>
      </c>
      <c r="R18" s="620">
        <v>126984.68050341164</v>
      </c>
      <c r="S18" s="620">
        <v>8405.2563909242872</v>
      </c>
      <c r="T18" s="620">
        <v>12411.418998528985</v>
      </c>
      <c r="U18" s="621">
        <v>234520.02423676458</v>
      </c>
      <c r="V18" s="620">
        <v>10797.710759674805</v>
      </c>
      <c r="W18" s="620">
        <v>34563.347906254734</v>
      </c>
      <c r="X18" s="620">
        <v>14051.390555638789</v>
      </c>
      <c r="Y18" s="617">
        <v>59412.449221567811</v>
      </c>
      <c r="Z18" s="165">
        <v>209545.57998668679</v>
      </c>
      <c r="AA18" s="617">
        <v>7442276.7720868671</v>
      </c>
      <c r="AB18" s="108"/>
    </row>
    <row r="19" spans="1:28" s="599" customFormat="1" ht="11.5" x14ac:dyDescent="0.25">
      <c r="A19" s="608" t="s">
        <v>271</v>
      </c>
      <c r="B19" s="622">
        <v>31073339.950906012</v>
      </c>
      <c r="C19" s="623">
        <v>18078650.084475402</v>
      </c>
      <c r="D19" s="623">
        <v>8766490.357181089</v>
      </c>
      <c r="E19" s="623">
        <v>6776118.4914656021</v>
      </c>
      <c r="F19" s="624">
        <v>524592.63299280847</v>
      </c>
      <c r="G19" s="625">
        <v>274839.94746137859</v>
      </c>
      <c r="H19" s="625">
        <v>650620.91991203185</v>
      </c>
      <c r="I19" s="625">
        <v>140077.31293126888</v>
      </c>
      <c r="J19" s="625">
        <v>290940.36830670497</v>
      </c>
      <c r="K19" s="622">
        <v>1881071.1816039346</v>
      </c>
      <c r="L19" s="626">
        <v>2893435.2160169655</v>
      </c>
      <c r="M19" s="627">
        <v>559858.92745187343</v>
      </c>
      <c r="N19" s="622">
        <v>3453294.1434690501</v>
      </c>
      <c r="O19" s="608" t="s">
        <v>271</v>
      </c>
      <c r="P19" s="628">
        <v>1024364.0604566234</v>
      </c>
      <c r="Q19" s="629">
        <v>51225.651756436317</v>
      </c>
      <c r="R19" s="629">
        <v>1233773.4288003992</v>
      </c>
      <c r="S19" s="629">
        <v>40006.965994011654</v>
      </c>
      <c r="T19" s="629">
        <v>169284.6334230871</v>
      </c>
      <c r="U19" s="630">
        <v>2518654.7404308836</v>
      </c>
      <c r="V19" s="628">
        <v>65468.537946794422</v>
      </c>
      <c r="W19" s="629">
        <v>179759.2995630595</v>
      </c>
      <c r="X19" s="629">
        <v>105142.11135833379</v>
      </c>
      <c r="Y19" s="630">
        <v>350369.9488682088</v>
      </c>
      <c r="Z19" s="631">
        <v>2084925.6036935595</v>
      </c>
      <c r="AA19" s="631">
        <v>74982914.502093747</v>
      </c>
      <c r="AB19" s="108"/>
    </row>
    <row r="20" spans="1:28" s="47" customFormat="1" ht="11.5" x14ac:dyDescent="0.25">
      <c r="A20" s="610" t="s">
        <v>257</v>
      </c>
      <c r="B20" s="611"/>
      <c r="C20" s="612"/>
      <c r="D20" s="612"/>
      <c r="E20" s="612"/>
      <c r="F20" s="613"/>
      <c r="G20" s="614"/>
      <c r="H20" s="614"/>
      <c r="I20" s="614"/>
      <c r="J20" s="614"/>
      <c r="K20" s="611"/>
      <c r="L20" s="613"/>
      <c r="M20" s="614"/>
      <c r="N20" s="611"/>
      <c r="O20" s="610" t="s">
        <v>257</v>
      </c>
      <c r="P20" s="614"/>
      <c r="Q20" s="614"/>
      <c r="R20" s="614"/>
      <c r="S20" s="614"/>
      <c r="T20" s="614"/>
      <c r="U20" s="611"/>
      <c r="V20" s="614"/>
      <c r="W20" s="614"/>
      <c r="X20" s="614"/>
      <c r="Y20" s="611"/>
      <c r="Z20" s="612"/>
      <c r="AA20" s="611"/>
      <c r="AB20" s="4"/>
    </row>
    <row r="21" spans="1:28" s="599" customFormat="1" ht="11.5" x14ac:dyDescent="0.25">
      <c r="A21" s="632" t="s">
        <v>344</v>
      </c>
      <c r="B21" s="617">
        <v>2514728.4469725629</v>
      </c>
      <c r="C21" s="618">
        <v>1843142.9845592103</v>
      </c>
      <c r="D21" s="618">
        <v>8705.2849123635006</v>
      </c>
      <c r="E21" s="618">
        <v>367980.53800291155</v>
      </c>
      <c r="F21" s="619">
        <v>28645.970797189308</v>
      </c>
      <c r="G21" s="620">
        <v>10258.356968175973</v>
      </c>
      <c r="H21" s="620">
        <v>40413.22081884442</v>
      </c>
      <c r="I21" s="620">
        <v>5388.4137919341929</v>
      </c>
      <c r="J21" s="620">
        <v>21427.995921633461</v>
      </c>
      <c r="K21" s="617">
        <v>106133.95829777952</v>
      </c>
      <c r="L21" s="620">
        <v>60655.421921295601</v>
      </c>
      <c r="M21" s="620">
        <v>8753.7456012798557</v>
      </c>
      <c r="N21" s="617">
        <v>69409.167522576827</v>
      </c>
      <c r="O21" s="632" t="s">
        <v>344</v>
      </c>
      <c r="P21" s="619">
        <v>20294.314499240994</v>
      </c>
      <c r="Q21" s="620">
        <v>3250.8398020335508</v>
      </c>
      <c r="R21" s="620">
        <v>8131.2319071794864</v>
      </c>
      <c r="S21" s="620">
        <v>954.45572959004767</v>
      </c>
      <c r="T21" s="620">
        <v>1784.8961210783607</v>
      </c>
      <c r="U21" s="621">
        <v>34415.738059122275</v>
      </c>
      <c r="V21" s="620">
        <v>10043.825448656358</v>
      </c>
      <c r="W21" s="620">
        <v>19018.512712501069</v>
      </c>
      <c r="X21" s="620">
        <v>6231.820946587115</v>
      </c>
      <c r="Y21" s="617">
        <v>35294.159107744585</v>
      </c>
      <c r="Z21" s="111">
        <v>111099.04216711457</v>
      </c>
      <c r="AA21" s="617">
        <v>5090909.3196013868</v>
      </c>
      <c r="AB21" s="108"/>
    </row>
    <row r="22" spans="1:28" s="599" customFormat="1" ht="11.5" x14ac:dyDescent="0.25">
      <c r="A22" s="632" t="s">
        <v>345</v>
      </c>
      <c r="B22" s="617">
        <v>2105200.322134993</v>
      </c>
      <c r="C22" s="618">
        <v>1515821.4808414332</v>
      </c>
      <c r="D22" s="618">
        <v>4401.3457219186885</v>
      </c>
      <c r="E22" s="618">
        <v>315711.5887904329</v>
      </c>
      <c r="F22" s="619">
        <v>31147.583780767003</v>
      </c>
      <c r="G22" s="620">
        <v>15590.516815961866</v>
      </c>
      <c r="H22" s="620">
        <v>44977.191575931363</v>
      </c>
      <c r="I22" s="620">
        <v>4936.8984635568531</v>
      </c>
      <c r="J22" s="620">
        <v>14595.773604400192</v>
      </c>
      <c r="K22" s="617">
        <v>111247.96424062108</v>
      </c>
      <c r="L22" s="620">
        <v>15937.824932997906</v>
      </c>
      <c r="M22" s="620">
        <v>3397.3004680144577</v>
      </c>
      <c r="N22" s="617">
        <v>19335.125401012581</v>
      </c>
      <c r="O22" s="632" t="s">
        <v>345</v>
      </c>
      <c r="P22" s="619">
        <v>20574.098985989669</v>
      </c>
      <c r="Q22" s="620">
        <v>1077.9748317978294</v>
      </c>
      <c r="R22" s="620">
        <v>6140.0396537756169</v>
      </c>
      <c r="S22" s="620">
        <v>453.84890072193946</v>
      </c>
      <c r="T22" s="620">
        <v>1192.5422611934746</v>
      </c>
      <c r="U22" s="621">
        <v>29438.504633478897</v>
      </c>
      <c r="V22" s="620">
        <v>5329.3980175650158</v>
      </c>
      <c r="W22" s="620">
        <v>14333.943881155414</v>
      </c>
      <c r="X22" s="620">
        <v>4546.770484230693</v>
      </c>
      <c r="Y22" s="617">
        <v>24210.112382951262</v>
      </c>
      <c r="Z22" s="111">
        <v>89004.564799793443</v>
      </c>
      <c r="AA22" s="617">
        <v>4214371.0089466348</v>
      </c>
      <c r="AB22" s="108"/>
    </row>
    <row r="23" spans="1:28" s="599" customFormat="1" ht="11.5" x14ac:dyDescent="0.25">
      <c r="A23" s="632" t="s">
        <v>346</v>
      </c>
      <c r="B23" s="617">
        <v>2403838.7234196584</v>
      </c>
      <c r="C23" s="618">
        <v>1571903.6028082757</v>
      </c>
      <c r="D23" s="618">
        <v>6509.5246620760154</v>
      </c>
      <c r="E23" s="618">
        <v>331943.39924194</v>
      </c>
      <c r="F23" s="619">
        <v>28526.15885532082</v>
      </c>
      <c r="G23" s="620">
        <v>8902.5025377829461</v>
      </c>
      <c r="H23" s="620">
        <v>40552.243971425851</v>
      </c>
      <c r="I23" s="620">
        <v>3668.3132249233959</v>
      </c>
      <c r="J23" s="620">
        <v>17398.751056788591</v>
      </c>
      <c r="K23" s="617">
        <v>99047.969646238722</v>
      </c>
      <c r="L23" s="620">
        <v>18075.245941711873</v>
      </c>
      <c r="M23" s="620">
        <v>3398.0555323132426</v>
      </c>
      <c r="N23" s="617">
        <v>21473.301474025167</v>
      </c>
      <c r="O23" s="632" t="s">
        <v>346</v>
      </c>
      <c r="P23" s="619">
        <v>14702.767906478106</v>
      </c>
      <c r="Q23" s="620">
        <v>1813.237163672497</v>
      </c>
      <c r="R23" s="620">
        <v>5484.1008305459136</v>
      </c>
      <c r="S23" s="620">
        <v>632.73002574228121</v>
      </c>
      <c r="T23" s="620">
        <v>1671.7594081658938</v>
      </c>
      <c r="U23" s="621">
        <v>24304.595334604841</v>
      </c>
      <c r="V23" s="620">
        <v>3560.3631914963707</v>
      </c>
      <c r="W23" s="620">
        <v>10544.097007138673</v>
      </c>
      <c r="X23" s="620">
        <v>6205.1137080873596</v>
      </c>
      <c r="Y23" s="617">
        <v>20309.573906722591</v>
      </c>
      <c r="Z23" s="111">
        <v>95923.896608995623</v>
      </c>
      <c r="AA23" s="617">
        <v>4575254.5871025361</v>
      </c>
      <c r="AB23" s="108"/>
    </row>
    <row r="24" spans="1:28" s="599" customFormat="1" ht="11.5" x14ac:dyDescent="0.25">
      <c r="A24" s="632" t="s">
        <v>347</v>
      </c>
      <c r="B24" s="617">
        <v>2428949.5713080941</v>
      </c>
      <c r="C24" s="618">
        <v>1195109.4464367186</v>
      </c>
      <c r="D24" s="618">
        <v>4009.3842146931188</v>
      </c>
      <c r="E24" s="618">
        <v>140150.83957112877</v>
      </c>
      <c r="F24" s="619">
        <v>38048.254875796214</v>
      </c>
      <c r="G24" s="620">
        <v>10475.721413963864</v>
      </c>
      <c r="H24" s="620">
        <v>39431.690041193731</v>
      </c>
      <c r="I24" s="620">
        <v>4065.5039668524923</v>
      </c>
      <c r="J24" s="620">
        <v>18396.262252015196</v>
      </c>
      <c r="K24" s="617">
        <v>110417.4325498246</v>
      </c>
      <c r="L24" s="620">
        <v>35792.807334394718</v>
      </c>
      <c r="M24" s="620">
        <v>6244.9760946616761</v>
      </c>
      <c r="N24" s="617">
        <v>42037.783429056501</v>
      </c>
      <c r="O24" s="632" t="s">
        <v>347</v>
      </c>
      <c r="P24" s="619">
        <v>14003.445350184176</v>
      </c>
      <c r="Q24" s="620">
        <v>1867.2343227508557</v>
      </c>
      <c r="R24" s="620">
        <v>5376.6547219174536</v>
      </c>
      <c r="S24" s="620">
        <v>411.37506540996776</v>
      </c>
      <c r="T24" s="620">
        <v>899.39323518064634</v>
      </c>
      <c r="U24" s="621">
        <v>22558.102695442871</v>
      </c>
      <c r="V24" s="620">
        <v>3461.0729291548391</v>
      </c>
      <c r="W24" s="620">
        <v>10668.773229243672</v>
      </c>
      <c r="X24" s="620">
        <v>11383.523918483028</v>
      </c>
      <c r="Y24" s="617">
        <v>25513.37007688118</v>
      </c>
      <c r="Z24" s="111">
        <v>88127.498571355405</v>
      </c>
      <c r="AA24" s="617">
        <v>4056873.4288531947</v>
      </c>
      <c r="AB24" s="108"/>
    </row>
    <row r="25" spans="1:28" s="599" customFormat="1" ht="11.5" x14ac:dyDescent="0.25">
      <c r="A25" s="632" t="s">
        <v>348</v>
      </c>
      <c r="B25" s="617">
        <v>2377109.7685584598</v>
      </c>
      <c r="C25" s="618">
        <v>1412926.5639365921</v>
      </c>
      <c r="D25" s="618">
        <v>6285.2471727387665</v>
      </c>
      <c r="E25" s="618">
        <v>149348.40770652806</v>
      </c>
      <c r="F25" s="619">
        <v>37403.65662618661</v>
      </c>
      <c r="G25" s="620">
        <v>10574.683201256112</v>
      </c>
      <c r="H25" s="620">
        <v>43271.415672831587</v>
      </c>
      <c r="I25" s="620">
        <v>5995.0047828153974</v>
      </c>
      <c r="J25" s="620">
        <v>20602.62615010863</v>
      </c>
      <c r="K25" s="617">
        <v>117847.38643319761</v>
      </c>
      <c r="L25" s="620">
        <v>37941.842087465993</v>
      </c>
      <c r="M25" s="620">
        <v>6498.535781966928</v>
      </c>
      <c r="N25" s="617">
        <v>44440.377869432676</v>
      </c>
      <c r="O25" s="632" t="s">
        <v>348</v>
      </c>
      <c r="P25" s="619">
        <v>35352.164638489703</v>
      </c>
      <c r="Q25" s="620">
        <v>6527.8951031316637</v>
      </c>
      <c r="R25" s="620">
        <v>8221.8708216446321</v>
      </c>
      <c r="S25" s="620">
        <v>1294.2127477636204</v>
      </c>
      <c r="T25" s="620">
        <v>1256.1786554620435</v>
      </c>
      <c r="U25" s="621">
        <v>52652.321966491108</v>
      </c>
      <c r="V25" s="620">
        <v>3622.9067000515815</v>
      </c>
      <c r="W25" s="620">
        <v>10889.059873278688</v>
      </c>
      <c r="X25" s="620">
        <v>6322.5959702032078</v>
      </c>
      <c r="Y25" s="617">
        <v>20834.562543533208</v>
      </c>
      <c r="Z25" s="111">
        <v>96699.496651825379</v>
      </c>
      <c r="AA25" s="617">
        <v>4278144.1328387987</v>
      </c>
      <c r="AB25" s="108"/>
    </row>
    <row r="26" spans="1:28" s="599" customFormat="1" ht="11.5" x14ac:dyDescent="0.25">
      <c r="A26" s="632" t="s">
        <v>349</v>
      </c>
      <c r="B26" s="617">
        <v>3020801.3235580432</v>
      </c>
      <c r="C26" s="618">
        <v>1756691.8270685407</v>
      </c>
      <c r="D26" s="618">
        <v>7199.4332738506928</v>
      </c>
      <c r="E26" s="618">
        <v>80803.94098491453</v>
      </c>
      <c r="F26" s="619">
        <v>31549.683778094073</v>
      </c>
      <c r="G26" s="620">
        <v>10021.228910441829</v>
      </c>
      <c r="H26" s="620">
        <v>30004.621574512457</v>
      </c>
      <c r="I26" s="620">
        <v>10667.921972149035</v>
      </c>
      <c r="J26" s="620">
        <v>17601.921146916186</v>
      </c>
      <c r="K26" s="617">
        <v>99845.377382109145</v>
      </c>
      <c r="L26" s="620">
        <v>39228.577385734672</v>
      </c>
      <c r="M26" s="620">
        <v>9378.5119411046599</v>
      </c>
      <c r="N26" s="617">
        <v>48607.089326838264</v>
      </c>
      <c r="O26" s="632" t="s">
        <v>349</v>
      </c>
      <c r="P26" s="619">
        <v>26821.64703467712</v>
      </c>
      <c r="Q26" s="620">
        <v>2375.8031795776114</v>
      </c>
      <c r="R26" s="620">
        <v>7012.4806164210768</v>
      </c>
      <c r="S26" s="620">
        <v>1335.101855948277</v>
      </c>
      <c r="T26" s="620">
        <v>1122.0955360284954</v>
      </c>
      <c r="U26" s="621">
        <v>38667.128222652049</v>
      </c>
      <c r="V26" s="620">
        <v>3483.4473868537461</v>
      </c>
      <c r="W26" s="620">
        <v>9381.2909469514052</v>
      </c>
      <c r="X26" s="620">
        <v>5592.3350369008276</v>
      </c>
      <c r="Y26" s="617">
        <v>18457.073370706064</v>
      </c>
      <c r="Z26" s="111">
        <v>131398.77167789507</v>
      </c>
      <c r="AA26" s="617">
        <v>5202471.9648655495</v>
      </c>
      <c r="AB26" s="108"/>
    </row>
    <row r="27" spans="1:28" s="599" customFormat="1" ht="11.5" x14ac:dyDescent="0.25">
      <c r="A27" s="632" t="s">
        <v>350</v>
      </c>
      <c r="B27" s="617">
        <v>3068283.6555797374</v>
      </c>
      <c r="C27" s="618">
        <v>1758037.1626647871</v>
      </c>
      <c r="D27" s="618">
        <v>8372.3660846984567</v>
      </c>
      <c r="E27" s="618">
        <v>161818.85409195448</v>
      </c>
      <c r="F27" s="619">
        <v>48882.508577857006</v>
      </c>
      <c r="G27" s="620">
        <v>26778.776645529171</v>
      </c>
      <c r="H27" s="620">
        <v>48244.756663107917</v>
      </c>
      <c r="I27" s="620">
        <v>16078.091189740819</v>
      </c>
      <c r="J27" s="620">
        <v>36445.030287337104</v>
      </c>
      <c r="K27" s="617">
        <v>176429.16336358088</v>
      </c>
      <c r="L27" s="620">
        <v>49266.296878717512</v>
      </c>
      <c r="M27" s="620">
        <v>12840.388222584865</v>
      </c>
      <c r="N27" s="617">
        <v>62106.685101302988</v>
      </c>
      <c r="O27" s="632" t="s">
        <v>350</v>
      </c>
      <c r="P27" s="619">
        <v>25710.9663599374</v>
      </c>
      <c r="Q27" s="620">
        <v>4152.6757493043488</v>
      </c>
      <c r="R27" s="620">
        <v>6467.7720936731484</v>
      </c>
      <c r="S27" s="620">
        <v>1129.885368902047</v>
      </c>
      <c r="T27" s="620">
        <v>2220.9197259308121</v>
      </c>
      <c r="U27" s="621">
        <v>39682.21929774835</v>
      </c>
      <c r="V27" s="620">
        <v>4687.5057771162692</v>
      </c>
      <c r="W27" s="620">
        <v>12321.50991426108</v>
      </c>
      <c r="X27" s="620">
        <v>17409.078914138914</v>
      </c>
      <c r="Y27" s="617">
        <v>34418.094605516511</v>
      </c>
      <c r="Z27" s="111">
        <v>137968.98064435032</v>
      </c>
      <c r="AA27" s="617">
        <v>5447117.1814336758</v>
      </c>
      <c r="AB27" s="108"/>
    </row>
    <row r="28" spans="1:28" s="599" customFormat="1" ht="11.5" x14ac:dyDescent="0.25">
      <c r="A28" s="632" t="s">
        <v>351</v>
      </c>
      <c r="B28" s="617">
        <v>2683770.4464670322</v>
      </c>
      <c r="C28" s="618">
        <v>1369032.0093197974</v>
      </c>
      <c r="D28" s="618">
        <v>8211.0528349766209</v>
      </c>
      <c r="E28" s="618">
        <v>160921.25975528837</v>
      </c>
      <c r="F28" s="619">
        <v>53528.607793842384</v>
      </c>
      <c r="G28" s="620">
        <v>31404.160566317936</v>
      </c>
      <c r="H28" s="620">
        <v>80800.210501016467</v>
      </c>
      <c r="I28" s="620">
        <v>39058.370098526393</v>
      </c>
      <c r="J28" s="620">
        <v>18299.918940940584</v>
      </c>
      <c r="K28" s="617">
        <v>223091.26790062766</v>
      </c>
      <c r="L28" s="620">
        <v>38162.643186618669</v>
      </c>
      <c r="M28" s="620">
        <v>9854.7473114884178</v>
      </c>
      <c r="N28" s="617">
        <v>48017.390498106375</v>
      </c>
      <c r="O28" s="632" t="s">
        <v>351</v>
      </c>
      <c r="P28" s="619">
        <v>25415.975875003202</v>
      </c>
      <c r="Q28" s="620">
        <v>2291.8091681070691</v>
      </c>
      <c r="R28" s="620">
        <v>7360.0201328760995</v>
      </c>
      <c r="S28" s="620">
        <v>1015.8748151756378</v>
      </c>
      <c r="T28" s="620">
        <v>1670.017704344772</v>
      </c>
      <c r="U28" s="621">
        <v>37753.697695506315</v>
      </c>
      <c r="V28" s="620">
        <v>4072.0454638346105</v>
      </c>
      <c r="W28" s="620">
        <v>11879.406337792494</v>
      </c>
      <c r="X28" s="620">
        <v>8481.6530454329368</v>
      </c>
      <c r="Y28" s="617">
        <v>24433.104847060036</v>
      </c>
      <c r="Z28" s="111">
        <v>122695.17056560451</v>
      </c>
      <c r="AA28" s="617">
        <v>4677925.3998839995</v>
      </c>
      <c r="AB28" s="108"/>
    </row>
    <row r="29" spans="1:28" s="599" customFormat="1" ht="11.5" x14ac:dyDescent="0.25">
      <c r="A29" s="632" t="s">
        <v>352</v>
      </c>
      <c r="B29" s="617">
        <v>2122821.1191214817</v>
      </c>
      <c r="C29" s="618">
        <v>1095258.8321825881</v>
      </c>
      <c r="D29" s="618">
        <v>6965.5870410740654</v>
      </c>
      <c r="E29" s="618">
        <v>111508.36559756554</v>
      </c>
      <c r="F29" s="619">
        <v>53913.272816575576</v>
      </c>
      <c r="G29" s="620">
        <v>13735.264611104378</v>
      </c>
      <c r="H29" s="620">
        <v>64620.464753932523</v>
      </c>
      <c r="I29" s="620">
        <v>14988.248927202545</v>
      </c>
      <c r="J29" s="620">
        <v>30399.171720247356</v>
      </c>
      <c r="K29" s="617">
        <v>177656.42282904359</v>
      </c>
      <c r="L29" s="620">
        <v>70778.968281060545</v>
      </c>
      <c r="M29" s="620">
        <v>12965.553262590904</v>
      </c>
      <c r="N29" s="617">
        <v>83744.521543649331</v>
      </c>
      <c r="O29" s="632" t="s">
        <v>352</v>
      </c>
      <c r="P29" s="619">
        <v>22639.540265181095</v>
      </c>
      <c r="Q29" s="620">
        <v>1945.115229921023</v>
      </c>
      <c r="R29" s="620">
        <v>6265.2198096280999</v>
      </c>
      <c r="S29" s="620">
        <v>790.80764536828792</v>
      </c>
      <c r="T29" s="620">
        <v>1051.2421444264808</v>
      </c>
      <c r="U29" s="621">
        <v>32691.925094524657</v>
      </c>
      <c r="V29" s="620">
        <v>4462.2122186922888</v>
      </c>
      <c r="W29" s="620">
        <v>14775.429551783298</v>
      </c>
      <c r="X29" s="620">
        <v>6550.7174178618397</v>
      </c>
      <c r="Y29" s="617">
        <v>25788.359188337708</v>
      </c>
      <c r="Z29" s="111">
        <v>85042.018847143001</v>
      </c>
      <c r="AA29" s="617">
        <v>3741477.1514454079</v>
      </c>
      <c r="AB29" s="108"/>
    </row>
    <row r="30" spans="1:28" s="599" customFormat="1" ht="11.5" x14ac:dyDescent="0.25">
      <c r="A30" s="632" t="s">
        <v>353</v>
      </c>
      <c r="B30" s="617">
        <v>2370978.1770656258</v>
      </c>
      <c r="C30" s="618">
        <v>1185909.8917664117</v>
      </c>
      <c r="D30" s="618">
        <v>6367.251394243287</v>
      </c>
      <c r="E30" s="618">
        <v>199147.6534856174</v>
      </c>
      <c r="F30" s="619">
        <v>47442.056249214242</v>
      </c>
      <c r="G30" s="620">
        <v>18839.269690427336</v>
      </c>
      <c r="H30" s="620">
        <v>64742.123013521996</v>
      </c>
      <c r="I30" s="620">
        <v>11560.887541715396</v>
      </c>
      <c r="J30" s="620">
        <v>27049.812391691848</v>
      </c>
      <c r="K30" s="617">
        <v>169634.14888656628</v>
      </c>
      <c r="L30" s="620">
        <v>55702.892348557412</v>
      </c>
      <c r="M30" s="620">
        <v>9674.4104235969353</v>
      </c>
      <c r="N30" s="617">
        <v>65377.302772153991</v>
      </c>
      <c r="O30" s="632" t="s">
        <v>353</v>
      </c>
      <c r="P30" s="619">
        <v>23994.546227654409</v>
      </c>
      <c r="Q30" s="620">
        <v>2481.9020565021715</v>
      </c>
      <c r="R30" s="620">
        <v>4498.0903259404777</v>
      </c>
      <c r="S30" s="620">
        <v>717.72543134716636</v>
      </c>
      <c r="T30" s="620">
        <v>1242.7474008535949</v>
      </c>
      <c r="U30" s="621">
        <v>32935.011442297844</v>
      </c>
      <c r="V30" s="620">
        <v>6522.652181045959</v>
      </c>
      <c r="W30" s="620">
        <v>14937.848775517561</v>
      </c>
      <c r="X30" s="620">
        <v>9010.1660190163548</v>
      </c>
      <c r="Y30" s="617">
        <v>30470.666975580145</v>
      </c>
      <c r="Z30" s="111">
        <v>103619.74784147579</v>
      </c>
      <c r="AA30" s="617">
        <v>4164439.8516299729</v>
      </c>
      <c r="AB30" s="108"/>
    </row>
    <row r="31" spans="1:28" s="599" customFormat="1" ht="11.5" x14ac:dyDescent="0.25">
      <c r="A31" s="632" t="s">
        <v>354</v>
      </c>
      <c r="B31" s="617">
        <v>2429783.6834206916</v>
      </c>
      <c r="C31" s="618">
        <v>1072152.8543232663</v>
      </c>
      <c r="D31" s="618">
        <v>5170.9073550171315</v>
      </c>
      <c r="E31" s="618">
        <v>260395.55172916708</v>
      </c>
      <c r="F31" s="619">
        <v>27269.895784537039</v>
      </c>
      <c r="G31" s="620">
        <v>11605.534062143817</v>
      </c>
      <c r="H31" s="620">
        <v>50683.272457029401</v>
      </c>
      <c r="I31" s="620">
        <v>5836.4254177629873</v>
      </c>
      <c r="J31" s="620">
        <v>19974.834562763779</v>
      </c>
      <c r="K31" s="617">
        <v>115369.96228423725</v>
      </c>
      <c r="L31" s="620">
        <v>28633.452427861772</v>
      </c>
      <c r="M31" s="620">
        <v>5556.9828977603838</v>
      </c>
      <c r="N31" s="617">
        <v>34190.435325622209</v>
      </c>
      <c r="O31" s="632" t="s">
        <v>354</v>
      </c>
      <c r="P31" s="619">
        <v>19209.394222259292</v>
      </c>
      <c r="Q31" s="620">
        <v>1783.8289725420477</v>
      </c>
      <c r="R31" s="620">
        <v>7070.2808897731438</v>
      </c>
      <c r="S31" s="620">
        <v>778.22535045160282</v>
      </c>
      <c r="T31" s="620">
        <v>1533.6517501708577</v>
      </c>
      <c r="U31" s="621">
        <v>30375.381185197039</v>
      </c>
      <c r="V31" s="620">
        <v>4553.7312059860897</v>
      </c>
      <c r="W31" s="620">
        <v>10610.079427189667</v>
      </c>
      <c r="X31" s="620">
        <v>6014.7635235735315</v>
      </c>
      <c r="Y31" s="617">
        <v>21178.574156749295</v>
      </c>
      <c r="Z31" s="111">
        <v>89667.862490124244</v>
      </c>
      <c r="AA31" s="617">
        <v>4058285.2122700708</v>
      </c>
      <c r="AB31" s="108"/>
    </row>
    <row r="32" spans="1:28" s="599" customFormat="1" ht="11.5" x14ac:dyDescent="0.25">
      <c r="A32" s="632" t="s">
        <v>355</v>
      </c>
      <c r="B32" s="617">
        <v>2904844.1692465306</v>
      </c>
      <c r="C32" s="618">
        <v>1727519.0174386369</v>
      </c>
      <c r="D32" s="618">
        <v>8155.6733641281544</v>
      </c>
      <c r="E32" s="618">
        <v>307591.68017604895</v>
      </c>
      <c r="F32" s="619">
        <v>35883.877858725318</v>
      </c>
      <c r="G32" s="620">
        <v>13572.466925612158</v>
      </c>
      <c r="H32" s="620">
        <v>48163.389591265775</v>
      </c>
      <c r="I32" s="620">
        <v>9852.0730277808088</v>
      </c>
      <c r="J32" s="620">
        <v>21630.156577382364</v>
      </c>
      <c r="K32" s="617">
        <v>129101.96398076242</v>
      </c>
      <c r="L32" s="620">
        <v>29879.500096049273</v>
      </c>
      <c r="M32" s="620">
        <v>6131.4231337407537</v>
      </c>
      <c r="N32" s="617">
        <v>36010.923229789703</v>
      </c>
      <c r="O32" s="632" t="s">
        <v>355</v>
      </c>
      <c r="P32" s="619">
        <v>32910.406591233113</v>
      </c>
      <c r="Q32" s="620">
        <v>2772.193039199261</v>
      </c>
      <c r="R32" s="620">
        <v>6694.3291520582188</v>
      </c>
      <c r="S32" s="620">
        <v>2251.3813909242886</v>
      </c>
      <c r="T32" s="620">
        <v>2132.2084722132458</v>
      </c>
      <c r="U32" s="621">
        <v>46760.518645627308</v>
      </c>
      <c r="V32" s="620">
        <v>10751.044093008139</v>
      </c>
      <c r="W32" s="620">
        <v>33145.847906254712</v>
      </c>
      <c r="X32" s="620">
        <v>13804.723888972143</v>
      </c>
      <c r="Y32" s="617">
        <v>57701.615888234621</v>
      </c>
      <c r="Z32" s="165">
        <v>130038.23304791411</v>
      </c>
      <c r="AA32" s="617">
        <v>5347723.7950176708</v>
      </c>
      <c r="AB32" s="108"/>
    </row>
    <row r="33" spans="1:28" s="599" customFormat="1" ht="11.5" x14ac:dyDescent="0.25">
      <c r="A33" s="633" t="s">
        <v>271</v>
      </c>
      <c r="B33" s="622">
        <v>30431109.406925913</v>
      </c>
      <c r="C33" s="623">
        <v>17503505.673397623</v>
      </c>
      <c r="D33" s="623">
        <v>80353.05803177529</v>
      </c>
      <c r="E33" s="623">
        <v>2587322.0791335283</v>
      </c>
      <c r="F33" s="624">
        <v>462241.52779412112</v>
      </c>
      <c r="G33" s="625">
        <v>181758.48234870998</v>
      </c>
      <c r="H33" s="625">
        <v>595904.60063465475</v>
      </c>
      <c r="I33" s="625">
        <v>132096.15240495722</v>
      </c>
      <c r="J33" s="625">
        <v>263822.25461221178</v>
      </c>
      <c r="K33" s="622">
        <v>1635823.017794667</v>
      </c>
      <c r="L33" s="626">
        <v>480055.47282249696</v>
      </c>
      <c r="M33" s="627">
        <v>94694.630671098479</v>
      </c>
      <c r="N33" s="622">
        <v>574750.10349365452</v>
      </c>
      <c r="O33" s="634" t="s">
        <v>271</v>
      </c>
      <c r="P33" s="628">
        <v>281629.26795634249</v>
      </c>
      <c r="Q33" s="629">
        <v>32340.50861854</v>
      </c>
      <c r="R33" s="629">
        <v>78722.090955430394</v>
      </c>
      <c r="S33" s="629">
        <v>11765.624327345135</v>
      </c>
      <c r="T33" s="629">
        <v>17777.652415048666</v>
      </c>
      <c r="U33" s="630">
        <v>422235.14427273854</v>
      </c>
      <c r="V33" s="628">
        <v>64550.204613461217</v>
      </c>
      <c r="W33" s="629">
        <v>172505.79956306028</v>
      </c>
      <c r="X33" s="629">
        <v>101553.26287348568</v>
      </c>
      <c r="Y33" s="630">
        <v>338609.26705002523</v>
      </c>
      <c r="Z33" s="631">
        <v>1281285.2839136408</v>
      </c>
      <c r="AA33" s="631">
        <v>54854993.034013562</v>
      </c>
      <c r="AB33" s="108"/>
    </row>
    <row r="34" spans="1:28" s="47" customFormat="1" ht="11.5" x14ac:dyDescent="0.25">
      <c r="A34" s="616" t="s">
        <v>258</v>
      </c>
      <c r="B34" s="611"/>
      <c r="C34" s="612"/>
      <c r="D34" s="612"/>
      <c r="E34" s="612"/>
      <c r="F34" s="613"/>
      <c r="G34" s="614"/>
      <c r="H34" s="614"/>
      <c r="I34" s="614"/>
      <c r="J34" s="614"/>
      <c r="K34" s="611"/>
      <c r="L34" s="613"/>
      <c r="M34" s="614"/>
      <c r="N34" s="611"/>
      <c r="O34" s="610" t="s">
        <v>258</v>
      </c>
      <c r="P34" s="614"/>
      <c r="Q34" s="614"/>
      <c r="R34" s="614"/>
      <c r="S34" s="614"/>
      <c r="T34" s="614"/>
      <c r="U34" s="611"/>
      <c r="V34" s="614"/>
      <c r="W34" s="614"/>
      <c r="X34" s="614"/>
      <c r="Y34" s="611"/>
      <c r="Z34" s="612"/>
      <c r="AA34" s="611"/>
      <c r="AB34" s="4"/>
    </row>
    <row r="35" spans="1:28" s="599" customFormat="1" ht="11.5" x14ac:dyDescent="0.25">
      <c r="A35" s="632" t="s">
        <v>344</v>
      </c>
      <c r="B35" s="617">
        <v>39045</v>
      </c>
      <c r="C35" s="618">
        <v>88218.962962962891</v>
      </c>
      <c r="D35" s="618">
        <v>656168.89661890804</v>
      </c>
      <c r="E35" s="618">
        <v>690366.29853539669</v>
      </c>
      <c r="F35" s="619">
        <v>3894.5454545454559</v>
      </c>
      <c r="G35" s="620">
        <v>5584</v>
      </c>
      <c r="H35" s="620">
        <v>3429.75</v>
      </c>
      <c r="I35" s="620">
        <v>557.63157894736844</v>
      </c>
      <c r="J35" s="620">
        <v>2250.7692307692305</v>
      </c>
      <c r="K35" s="617">
        <v>15716.696264262064</v>
      </c>
      <c r="L35" s="620">
        <v>174083.02272727294</v>
      </c>
      <c r="M35" s="620">
        <v>20538.265306122448</v>
      </c>
      <c r="N35" s="617">
        <v>194621.28803339548</v>
      </c>
      <c r="O35" s="632" t="s">
        <v>344</v>
      </c>
      <c r="P35" s="619">
        <v>89386.137062937079</v>
      </c>
      <c r="Q35" s="620">
        <v>2606.8421052631575</v>
      </c>
      <c r="R35" s="620">
        <v>123542.22222222267</v>
      </c>
      <c r="S35" s="620">
        <v>1506.6000000000001</v>
      </c>
      <c r="T35" s="620">
        <v>28267.771812080548</v>
      </c>
      <c r="U35" s="621">
        <v>245309.57320250547</v>
      </c>
      <c r="V35" s="620">
        <v>99</v>
      </c>
      <c r="W35" s="620">
        <v>543.11111111111109</v>
      </c>
      <c r="X35" s="620">
        <v>276.36363636363637</v>
      </c>
      <c r="Y35" s="617">
        <v>918.47474747474769</v>
      </c>
      <c r="Z35" s="111">
        <v>70861.830508474566</v>
      </c>
      <c r="AA35" s="617">
        <v>2001227.0208733801</v>
      </c>
      <c r="AB35" s="108"/>
    </row>
    <row r="36" spans="1:28" s="599" customFormat="1" ht="11.5" x14ac:dyDescent="0.25">
      <c r="A36" s="632" t="s">
        <v>345</v>
      </c>
      <c r="B36" s="617">
        <v>38490.964285714283</v>
      </c>
      <c r="C36" s="618">
        <v>30322.355555555554</v>
      </c>
      <c r="D36" s="618">
        <v>708820.64302600466</v>
      </c>
      <c r="E36" s="618">
        <v>566612.44020894601</v>
      </c>
      <c r="F36" s="619">
        <v>4260</v>
      </c>
      <c r="G36" s="620">
        <v>7008</v>
      </c>
      <c r="H36" s="620">
        <v>2345</v>
      </c>
      <c r="I36" s="620">
        <v>368.89473684210526</v>
      </c>
      <c r="J36" s="620">
        <v>976</v>
      </c>
      <c r="K36" s="617">
        <v>14957.894736842109</v>
      </c>
      <c r="L36" s="620">
        <v>127673.00000000025</v>
      </c>
      <c r="M36" s="620">
        <v>12202.97058823529</v>
      </c>
      <c r="N36" s="617">
        <v>139875.97058823565</v>
      </c>
      <c r="O36" s="632" t="s">
        <v>345</v>
      </c>
      <c r="P36" s="619">
        <v>69206.315436241959</v>
      </c>
      <c r="Q36" s="620">
        <v>1056</v>
      </c>
      <c r="R36" s="620">
        <v>100692.16635338408</v>
      </c>
      <c r="S36" s="620">
        <v>756.19999999999993</v>
      </c>
      <c r="T36" s="620">
        <v>12044.500000000005</v>
      </c>
      <c r="U36" s="621">
        <v>183755.18178962715</v>
      </c>
      <c r="V36" s="620">
        <v>140</v>
      </c>
      <c r="W36" s="620">
        <v>344.66666666666669</v>
      </c>
      <c r="X36" s="620">
        <v>136</v>
      </c>
      <c r="Y36" s="617">
        <v>620.66666666666663</v>
      </c>
      <c r="Z36" s="111">
        <v>52417.173913043494</v>
      </c>
      <c r="AA36" s="617">
        <v>1735873.2907706355</v>
      </c>
      <c r="AB36" s="108"/>
    </row>
    <row r="37" spans="1:28" s="599" customFormat="1" ht="11.5" x14ac:dyDescent="0.25">
      <c r="A37" s="632" t="s">
        <v>346</v>
      </c>
      <c r="B37" s="617">
        <v>38958.94827586208</v>
      </c>
      <c r="C37" s="618">
        <v>47445.857142857159</v>
      </c>
      <c r="D37" s="618">
        <v>803288.09535930632</v>
      </c>
      <c r="E37" s="618">
        <v>607873.27095504326</v>
      </c>
      <c r="F37" s="619">
        <v>9720.8571428571413</v>
      </c>
      <c r="G37" s="620">
        <v>4128</v>
      </c>
      <c r="H37" s="620">
        <v>7700</v>
      </c>
      <c r="I37" s="620">
        <v>246</v>
      </c>
      <c r="J37" s="620">
        <v>3249.23076923077</v>
      </c>
      <c r="K37" s="617">
        <v>25044.087912087911</v>
      </c>
      <c r="L37" s="620">
        <v>142477.50000000009</v>
      </c>
      <c r="M37" s="620">
        <v>17153.926829268283</v>
      </c>
      <c r="N37" s="617">
        <v>159631.42682926849</v>
      </c>
      <c r="O37" s="632" t="s">
        <v>346</v>
      </c>
      <c r="P37" s="619">
        <v>41455.513392857109</v>
      </c>
      <c r="Q37" s="620">
        <v>1179.3749999999998</v>
      </c>
      <c r="R37" s="620">
        <v>81062.281512605405</v>
      </c>
      <c r="S37" s="620">
        <v>1580.8</v>
      </c>
      <c r="T37" s="620">
        <v>12059.797979797986</v>
      </c>
      <c r="U37" s="621">
        <v>137337.76788526084</v>
      </c>
      <c r="V37" s="620">
        <v>65.333333333333343</v>
      </c>
      <c r="W37" s="620">
        <v>564</v>
      </c>
      <c r="X37" s="620">
        <v>760</v>
      </c>
      <c r="Y37" s="617">
        <v>1389.333333333333</v>
      </c>
      <c r="Z37" s="111">
        <v>73858.800000000032</v>
      </c>
      <c r="AA37" s="617">
        <v>1894827.5876930191</v>
      </c>
      <c r="AB37" s="108"/>
    </row>
    <row r="38" spans="1:28" s="599" customFormat="1" ht="11.5" x14ac:dyDescent="0.25">
      <c r="A38" s="632" t="s">
        <v>347</v>
      </c>
      <c r="B38" s="617">
        <v>54894.736842105296</v>
      </c>
      <c r="C38" s="618">
        <v>40363.243243243247</v>
      </c>
      <c r="D38" s="618">
        <v>554313.19252684247</v>
      </c>
      <c r="E38" s="618">
        <v>465184.92336720973</v>
      </c>
      <c r="F38" s="619">
        <v>8600.5555555555547</v>
      </c>
      <c r="G38" s="620">
        <v>4829.9999999999991</v>
      </c>
      <c r="H38" s="620">
        <v>5929</v>
      </c>
      <c r="I38" s="620">
        <v>857.89473684210543</v>
      </c>
      <c r="J38" s="620">
        <v>6007.6923076923067</v>
      </c>
      <c r="K38" s="617">
        <v>26225.14260008997</v>
      </c>
      <c r="L38" s="620">
        <v>212951.07490636656</v>
      </c>
      <c r="M38" s="620">
        <v>34789.077253218878</v>
      </c>
      <c r="N38" s="617">
        <v>247740.15215958501</v>
      </c>
      <c r="O38" s="632" t="s">
        <v>347</v>
      </c>
      <c r="P38" s="619">
        <v>56242.063409563132</v>
      </c>
      <c r="Q38" s="620">
        <v>1291.0344827586209</v>
      </c>
      <c r="R38" s="620">
        <v>85635.851769912202</v>
      </c>
      <c r="S38" s="620">
        <v>1521.4285714285713</v>
      </c>
      <c r="T38" s="620">
        <v>7300.3134328358192</v>
      </c>
      <c r="U38" s="621">
        <v>151990.69166650018</v>
      </c>
      <c r="V38" s="620">
        <v>90</v>
      </c>
      <c r="W38" s="620">
        <v>480.4444444444444</v>
      </c>
      <c r="X38" s="620">
        <v>603.63636363636374</v>
      </c>
      <c r="Y38" s="617">
        <v>1174.0808080808083</v>
      </c>
      <c r="Z38" s="111">
        <v>80556.21428571429</v>
      </c>
      <c r="AA38" s="617">
        <v>1622442.3774993708</v>
      </c>
      <c r="AB38" s="108"/>
    </row>
    <row r="39" spans="1:28" s="599" customFormat="1" ht="11.5" x14ac:dyDescent="0.25">
      <c r="A39" s="632" t="s">
        <v>348</v>
      </c>
      <c r="B39" s="617">
        <v>26409.075000000004</v>
      </c>
      <c r="C39" s="618">
        <v>37572.741379310333</v>
      </c>
      <c r="D39" s="618">
        <v>612672.09512270207</v>
      </c>
      <c r="E39" s="618">
        <v>184455.72758009037</v>
      </c>
      <c r="F39" s="619">
        <v>4527.0000000000009</v>
      </c>
      <c r="G39" s="620">
        <v>6748.8</v>
      </c>
      <c r="H39" s="620">
        <v>3845.3999999999996</v>
      </c>
      <c r="I39" s="620">
        <v>673.19999999999993</v>
      </c>
      <c r="J39" s="620">
        <v>1727</v>
      </c>
      <c r="K39" s="617">
        <v>17521.400000000001</v>
      </c>
      <c r="L39" s="620">
        <v>206670.73632538543</v>
      </c>
      <c r="M39" s="620">
        <v>40399.325581395417</v>
      </c>
      <c r="N39" s="617">
        <v>247070.06190678023</v>
      </c>
      <c r="O39" s="632" t="s">
        <v>348</v>
      </c>
      <c r="P39" s="619">
        <v>57577.516816143725</v>
      </c>
      <c r="Q39" s="620">
        <v>2318.3333333333326</v>
      </c>
      <c r="R39" s="620">
        <v>81660.291116974375</v>
      </c>
      <c r="S39" s="620">
        <v>2346.4</v>
      </c>
      <c r="T39" s="620">
        <v>8469.7777777777774</v>
      </c>
      <c r="U39" s="621">
        <v>152372.3190442294</v>
      </c>
      <c r="V39" s="620">
        <v>48</v>
      </c>
      <c r="W39" s="620">
        <v>275</v>
      </c>
      <c r="X39" s="620">
        <v>160</v>
      </c>
      <c r="Y39" s="617">
        <v>483</v>
      </c>
      <c r="Z39" s="111">
        <v>82816.562499999985</v>
      </c>
      <c r="AA39" s="617">
        <v>1361372.9825331124</v>
      </c>
      <c r="AB39" s="108"/>
    </row>
    <row r="40" spans="1:28" s="599" customFormat="1" ht="11.5" x14ac:dyDescent="0.25">
      <c r="A40" s="632" t="s">
        <v>349</v>
      </c>
      <c r="B40" s="617">
        <v>72936.211764705906</v>
      </c>
      <c r="C40" s="618">
        <v>51957.677419354848</v>
      </c>
      <c r="D40" s="618">
        <v>693919.77995825291</v>
      </c>
      <c r="E40" s="618">
        <v>125795.27600010042</v>
      </c>
      <c r="F40" s="619">
        <v>3201.1999999999994</v>
      </c>
      <c r="G40" s="620">
        <v>12783.333333333336</v>
      </c>
      <c r="H40" s="620">
        <v>2088.125</v>
      </c>
      <c r="I40" s="620">
        <v>260</v>
      </c>
      <c r="J40" s="620">
        <v>1153.2857142857144</v>
      </c>
      <c r="K40" s="617">
        <v>19485.944047619043</v>
      </c>
      <c r="L40" s="620">
        <v>211470.17597292762</v>
      </c>
      <c r="M40" s="620">
        <v>48570.11764705892</v>
      </c>
      <c r="N40" s="617">
        <v>260040.29361998665</v>
      </c>
      <c r="O40" s="632" t="s">
        <v>349</v>
      </c>
      <c r="P40" s="619">
        <v>48411.183465458882</v>
      </c>
      <c r="Q40" s="620">
        <v>1204.875</v>
      </c>
      <c r="R40" s="620">
        <v>96182.208780487796</v>
      </c>
      <c r="S40" s="620">
        <v>3936.5714285714289</v>
      </c>
      <c r="T40" s="620">
        <v>13995.870967741936</v>
      </c>
      <c r="U40" s="621">
        <v>163730.70964225967</v>
      </c>
      <c r="V40" s="620">
        <v>65.333333333333343</v>
      </c>
      <c r="W40" s="620">
        <v>616.22222222222229</v>
      </c>
      <c r="X40" s="620">
        <v>167.27272727272725</v>
      </c>
      <c r="Y40" s="617">
        <v>848.82828282828291</v>
      </c>
      <c r="Z40" s="111">
        <v>59223.577777777777</v>
      </c>
      <c r="AA40" s="617">
        <v>1447938.2985128853</v>
      </c>
      <c r="AB40" s="108"/>
    </row>
    <row r="41" spans="1:28" s="599" customFormat="1" ht="11.5" x14ac:dyDescent="0.25">
      <c r="A41" s="632" t="s">
        <v>350</v>
      </c>
      <c r="B41" s="617">
        <v>69516.681818181838</v>
      </c>
      <c r="C41" s="618">
        <v>92778.478260869524</v>
      </c>
      <c r="D41" s="618">
        <v>756353.79628710542</v>
      </c>
      <c r="E41" s="618">
        <v>136184.5317870494</v>
      </c>
      <c r="F41" s="619">
        <v>4739.1666666666661</v>
      </c>
      <c r="G41" s="620">
        <v>5539</v>
      </c>
      <c r="H41" s="620">
        <v>2376.8571428571431</v>
      </c>
      <c r="I41" s="620">
        <v>978</v>
      </c>
      <c r="J41" s="620">
        <v>2523.1578947368416</v>
      </c>
      <c r="K41" s="617">
        <v>16156.181704260653</v>
      </c>
      <c r="L41" s="620">
        <v>191169.88472095196</v>
      </c>
      <c r="M41" s="620">
        <v>55877.973684210505</v>
      </c>
      <c r="N41" s="617">
        <v>247047.85840516252</v>
      </c>
      <c r="O41" s="632" t="s">
        <v>350</v>
      </c>
      <c r="P41" s="619">
        <v>85081.259541984415</v>
      </c>
      <c r="Q41" s="620">
        <v>2244</v>
      </c>
      <c r="R41" s="620">
        <v>99780.142433234621</v>
      </c>
      <c r="S41" s="620">
        <v>1526</v>
      </c>
      <c r="T41" s="620">
        <v>19591</v>
      </c>
      <c r="U41" s="621">
        <v>208222.4019752201</v>
      </c>
      <c r="V41" s="620">
        <v>46.666666666666671</v>
      </c>
      <c r="W41" s="620">
        <v>678.88888888888891</v>
      </c>
      <c r="X41" s="620">
        <v>407.27272727272725</v>
      </c>
      <c r="Y41" s="617">
        <v>1132.8282828282831</v>
      </c>
      <c r="Z41" s="111">
        <v>75776.94545454545</v>
      </c>
      <c r="AA41" s="617">
        <v>1603169.7039752232</v>
      </c>
      <c r="AB41" s="108"/>
    </row>
    <row r="42" spans="1:28" s="599" customFormat="1" ht="11.5" x14ac:dyDescent="0.25">
      <c r="A42" s="632" t="s">
        <v>351</v>
      </c>
      <c r="B42" s="617">
        <v>51406.580645161281</v>
      </c>
      <c r="C42" s="618">
        <v>53583.028571428578</v>
      </c>
      <c r="D42" s="618">
        <v>966140.3100510966</v>
      </c>
      <c r="E42" s="618">
        <v>136008.75081493205</v>
      </c>
      <c r="F42" s="619">
        <v>7060</v>
      </c>
      <c r="G42" s="620">
        <v>10839.23076923077</v>
      </c>
      <c r="H42" s="620">
        <v>4758.5555555555566</v>
      </c>
      <c r="I42" s="620">
        <v>1569.75</v>
      </c>
      <c r="J42" s="620">
        <v>1937.7777777777783</v>
      </c>
      <c r="K42" s="617">
        <v>26165.314102564098</v>
      </c>
      <c r="L42" s="620">
        <v>205562.66218938815</v>
      </c>
      <c r="M42" s="620">
        <v>61357.005235601981</v>
      </c>
      <c r="N42" s="617">
        <v>266919.66742499144</v>
      </c>
      <c r="O42" s="632" t="s">
        <v>351</v>
      </c>
      <c r="P42" s="619">
        <v>73355.075776397673</v>
      </c>
      <c r="Q42" s="620">
        <v>1701.5384615384614</v>
      </c>
      <c r="R42" s="620">
        <v>90139.748878923609</v>
      </c>
      <c r="S42" s="620">
        <v>1516.6666666666667</v>
      </c>
      <c r="T42" s="620">
        <v>14283.884615384613</v>
      </c>
      <c r="U42" s="621">
        <v>180996.91439891013</v>
      </c>
      <c r="V42" s="620">
        <v>28</v>
      </c>
      <c r="W42" s="620">
        <v>880</v>
      </c>
      <c r="X42" s="620">
        <v>269.09090909090912</v>
      </c>
      <c r="Y42" s="617">
        <v>1177.090909090909</v>
      </c>
      <c r="Z42" s="111">
        <v>68138.461538461517</v>
      </c>
      <c r="AA42" s="617">
        <v>1750536.1184566366</v>
      </c>
      <c r="AB42" s="108"/>
    </row>
    <row r="43" spans="1:28" s="599" customFormat="1" ht="11.5" x14ac:dyDescent="0.25">
      <c r="A43" s="632" t="s">
        <v>352</v>
      </c>
      <c r="B43" s="617">
        <v>45763.931034482754</v>
      </c>
      <c r="C43" s="618">
        <v>31497.1</v>
      </c>
      <c r="D43" s="618">
        <v>771977.66079890903</v>
      </c>
      <c r="E43" s="618">
        <v>113898.64009464093</v>
      </c>
      <c r="F43" s="619">
        <v>4768.5999999999995</v>
      </c>
      <c r="G43" s="620">
        <v>6138</v>
      </c>
      <c r="H43" s="620">
        <v>4227.6315789473683</v>
      </c>
      <c r="I43" s="620">
        <v>553</v>
      </c>
      <c r="J43" s="620">
        <v>1203.2</v>
      </c>
      <c r="K43" s="617">
        <v>16890.431578947366</v>
      </c>
      <c r="L43" s="620">
        <v>256122.89375684696</v>
      </c>
      <c r="M43" s="620">
        <v>57200.760925450042</v>
      </c>
      <c r="N43" s="617">
        <v>313323.65468229679</v>
      </c>
      <c r="O43" s="632" t="s">
        <v>352</v>
      </c>
      <c r="P43" s="619">
        <v>82649.108013937075</v>
      </c>
      <c r="Q43" s="620">
        <v>1542.4285714285716</v>
      </c>
      <c r="R43" s="620">
        <v>88607.090815273186</v>
      </c>
      <c r="S43" s="620">
        <v>2832</v>
      </c>
      <c r="T43" s="620">
        <v>9898</v>
      </c>
      <c r="U43" s="621">
        <v>185528.62740063822</v>
      </c>
      <c r="V43" s="620">
        <v>84</v>
      </c>
      <c r="W43" s="620">
        <v>490.88888888888891</v>
      </c>
      <c r="X43" s="620">
        <v>145.45454545454544</v>
      </c>
      <c r="Y43" s="617">
        <v>720.3434343434343</v>
      </c>
      <c r="Z43" s="111">
        <v>39844</v>
      </c>
      <c r="AA43" s="617">
        <v>1519444.3890242586</v>
      </c>
      <c r="AB43" s="108"/>
    </row>
    <row r="44" spans="1:28" s="599" customFormat="1" ht="11.5" x14ac:dyDescent="0.25">
      <c r="A44" s="632" t="s">
        <v>353</v>
      </c>
      <c r="B44" s="617">
        <v>67785.945652173876</v>
      </c>
      <c r="C44" s="618">
        <v>41961.562499999985</v>
      </c>
      <c r="D44" s="618">
        <v>748921.57195848541</v>
      </c>
      <c r="E44" s="618">
        <v>183018.15381287163</v>
      </c>
      <c r="F44" s="619">
        <v>4245.6521739130412</v>
      </c>
      <c r="G44" s="620">
        <v>8171.5555555555557</v>
      </c>
      <c r="H44" s="620">
        <v>3536</v>
      </c>
      <c r="I44" s="620">
        <v>609.1052631578948</v>
      </c>
      <c r="J44" s="620">
        <v>1534</v>
      </c>
      <c r="K44" s="617">
        <v>18096.312992626485</v>
      </c>
      <c r="L44" s="620">
        <v>206212.59267126711</v>
      </c>
      <c r="M44" s="620">
        <v>45634.319218241108</v>
      </c>
      <c r="N44" s="617">
        <v>251846.91188950712</v>
      </c>
      <c r="O44" s="632" t="s">
        <v>353</v>
      </c>
      <c r="P44" s="619">
        <v>51388.002439024378</v>
      </c>
      <c r="Q44" s="620">
        <v>754.94444444444446</v>
      </c>
      <c r="R44" s="620">
        <v>102427.81981981905</v>
      </c>
      <c r="S44" s="620">
        <v>1060.8000000000002</v>
      </c>
      <c r="T44" s="620">
        <v>8095.0357142857156</v>
      </c>
      <c r="U44" s="621">
        <v>163726.60241757153</v>
      </c>
      <c r="V44" s="620">
        <v>140</v>
      </c>
      <c r="W44" s="620">
        <v>605.77777777777783</v>
      </c>
      <c r="X44" s="620">
        <v>349.09090909090912</v>
      </c>
      <c r="Y44" s="617">
        <v>1094.8686868686866</v>
      </c>
      <c r="Z44" s="111">
        <v>68839.333333333358</v>
      </c>
      <c r="AA44" s="617">
        <v>1545291.263243438</v>
      </c>
      <c r="AB44" s="108"/>
    </row>
    <row r="45" spans="1:28" s="599" customFormat="1" ht="11.5" x14ac:dyDescent="0.25">
      <c r="A45" s="632" t="s">
        <v>354</v>
      </c>
      <c r="B45" s="617">
        <v>65708.2</v>
      </c>
      <c r="C45" s="618">
        <v>40805.222222222255</v>
      </c>
      <c r="D45" s="618">
        <v>669709.71647963161</v>
      </c>
      <c r="E45" s="618">
        <v>329469.67257312423</v>
      </c>
      <c r="F45" s="619">
        <v>3204.461538461539</v>
      </c>
      <c r="G45" s="620">
        <v>6669</v>
      </c>
      <c r="H45" s="620">
        <v>6640</v>
      </c>
      <c r="I45" s="620">
        <v>617.68421052631595</v>
      </c>
      <c r="J45" s="620">
        <v>1836</v>
      </c>
      <c r="K45" s="617">
        <v>18967.145748987856</v>
      </c>
      <c r="L45" s="620">
        <v>204655.23144399587</v>
      </c>
      <c r="M45" s="620">
        <v>33950.561946902715</v>
      </c>
      <c r="N45" s="617">
        <v>238605.7933908983</v>
      </c>
      <c r="O45" s="632" t="s">
        <v>354</v>
      </c>
      <c r="P45" s="619">
        <v>39175.798432250675</v>
      </c>
      <c r="Q45" s="620">
        <v>756.52173913043475</v>
      </c>
      <c r="R45" s="620">
        <v>85031.162790697243</v>
      </c>
      <c r="S45" s="620">
        <v>3504</v>
      </c>
      <c r="T45" s="620">
        <v>7221.8181818181811</v>
      </c>
      <c r="U45" s="621">
        <v>135689.30114389714</v>
      </c>
      <c r="V45" s="620">
        <v>65.333333333333343</v>
      </c>
      <c r="W45" s="620">
        <v>357.00000000000006</v>
      </c>
      <c r="X45" s="620">
        <v>68</v>
      </c>
      <c r="Y45" s="617">
        <v>490.33333333333331</v>
      </c>
      <c r="Z45" s="111">
        <v>51800.073529411777</v>
      </c>
      <c r="AA45" s="617">
        <v>1551245.4584215065</v>
      </c>
      <c r="AB45" s="108"/>
    </row>
    <row r="46" spans="1:28" s="599" customFormat="1" ht="11.5" x14ac:dyDescent="0.25">
      <c r="A46" s="632" t="s">
        <v>355</v>
      </c>
      <c r="B46" s="617">
        <v>71314.268656716406</v>
      </c>
      <c r="C46" s="618">
        <v>18638.18181818182</v>
      </c>
      <c r="D46" s="618">
        <v>743851.54096231295</v>
      </c>
      <c r="E46" s="618">
        <v>649928.72660299868</v>
      </c>
      <c r="F46" s="619">
        <v>4129.0666666666666</v>
      </c>
      <c r="G46" s="620">
        <v>14642.545454545454</v>
      </c>
      <c r="H46" s="620">
        <v>7839.9999999999991</v>
      </c>
      <c r="I46" s="620">
        <v>690</v>
      </c>
      <c r="J46" s="620">
        <v>2720</v>
      </c>
      <c r="K46" s="617">
        <v>30021.612121212118</v>
      </c>
      <c r="L46" s="620">
        <v>274330.96847960231</v>
      </c>
      <c r="M46" s="620">
        <v>37489.992565055785</v>
      </c>
      <c r="N46" s="617">
        <v>311820.96104465803</v>
      </c>
      <c r="O46" s="632" t="s">
        <v>355</v>
      </c>
      <c r="P46" s="619">
        <v>48806.81871345015</v>
      </c>
      <c r="Q46" s="620">
        <v>2229.2500000000005</v>
      </c>
      <c r="R46" s="620">
        <v>120290.35135135202</v>
      </c>
      <c r="S46" s="620">
        <v>6153.875</v>
      </c>
      <c r="T46" s="620">
        <v>10279.210526315794</v>
      </c>
      <c r="U46" s="621">
        <v>187759.50559111981</v>
      </c>
      <c r="V46" s="620">
        <v>46.666666666666671</v>
      </c>
      <c r="W46" s="620">
        <v>1417.5</v>
      </c>
      <c r="X46" s="620">
        <v>246.66666666666666</v>
      </c>
      <c r="Y46" s="617">
        <v>1710.8333333333335</v>
      </c>
      <c r="Z46" s="165">
        <v>79507.346938775503</v>
      </c>
      <c r="AA46" s="617">
        <v>2094552.9770693085</v>
      </c>
      <c r="AB46" s="108"/>
    </row>
    <row r="47" spans="1:28" s="599" customFormat="1" ht="11.5" x14ac:dyDescent="0.25">
      <c r="A47" s="635" t="s">
        <v>271</v>
      </c>
      <c r="B47" s="622">
        <v>642230.54397510446</v>
      </c>
      <c r="C47" s="623">
        <v>575144.41107598529</v>
      </c>
      <c r="D47" s="623">
        <v>8686137.2991494611</v>
      </c>
      <c r="E47" s="623">
        <v>4188796.4123324417</v>
      </c>
      <c r="F47" s="624">
        <v>62351.105198665988</v>
      </c>
      <c r="G47" s="625">
        <v>93081.465112665115</v>
      </c>
      <c r="H47" s="625">
        <v>54716.319277360046</v>
      </c>
      <c r="I47" s="625">
        <v>7981.1605263157926</v>
      </c>
      <c r="J47" s="625">
        <v>27118.113694492647</v>
      </c>
      <c r="K47" s="622">
        <v>245248.16380949932</v>
      </c>
      <c r="L47" s="626">
        <v>2413379.7431939603</v>
      </c>
      <c r="M47" s="627">
        <v>465164.29678076232</v>
      </c>
      <c r="N47" s="622">
        <v>2878544.0399748064</v>
      </c>
      <c r="O47" s="636" t="s">
        <v>271</v>
      </c>
      <c r="P47" s="624">
        <v>742734.79250024993</v>
      </c>
      <c r="Q47" s="625">
        <v>18885.14313789703</v>
      </c>
      <c r="R47" s="625">
        <v>1155051.3378449271</v>
      </c>
      <c r="S47" s="625">
        <v>28241.34166666666</v>
      </c>
      <c r="T47" s="625">
        <v>151506.98100803772</v>
      </c>
      <c r="U47" s="622">
        <v>2096419.5961578847</v>
      </c>
      <c r="V47" s="624">
        <v>918.33333333333383</v>
      </c>
      <c r="W47" s="625">
        <v>7253.5000000000018</v>
      </c>
      <c r="X47" s="625">
        <v>3588.848484848485</v>
      </c>
      <c r="Y47" s="622">
        <v>11760.68181818182</v>
      </c>
      <c r="Z47" s="623">
        <v>803640.31977953762</v>
      </c>
      <c r="AA47" s="623">
        <v>20127921.468072906</v>
      </c>
      <c r="AB47" s="108"/>
    </row>
    <row r="48" spans="1:28" s="599" customFormat="1" ht="11.5" x14ac:dyDescent="0.25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</row>
    <row r="49" spans="1:28" s="599" customFormat="1" ht="11.5" x14ac:dyDescent="0.25">
      <c r="A49" s="108" t="s">
        <v>722</v>
      </c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 t="s">
        <v>722</v>
      </c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</row>
    <row r="50" spans="1:28" s="599" customFormat="1" ht="11.5" x14ac:dyDescent="0.25">
      <c r="A50" s="108" t="s">
        <v>724</v>
      </c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 t="s">
        <v>724</v>
      </c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</row>
    <row r="51" spans="1:28" s="171" customFormat="1" ht="10.5" customHeight="1" x14ac:dyDescent="0.25">
      <c r="A51" s="525"/>
      <c r="B51" s="525"/>
      <c r="C51" s="525"/>
      <c r="D51" s="525"/>
      <c r="E51" s="525"/>
      <c r="F51" s="525"/>
      <c r="G51" s="525"/>
      <c r="H51" s="525"/>
      <c r="I51" s="525"/>
      <c r="J51" s="525"/>
      <c r="K51" s="525"/>
      <c r="L51" s="525"/>
      <c r="M51" s="525"/>
      <c r="N51" s="525"/>
      <c r="O51" s="525"/>
      <c r="P51" s="525"/>
      <c r="Q51" s="525"/>
      <c r="R51" s="525"/>
      <c r="S51" s="525"/>
      <c r="T51" s="525"/>
      <c r="U51" s="525"/>
      <c r="V51" s="525"/>
      <c r="W51" s="525"/>
      <c r="X51" s="525"/>
      <c r="Y51" s="525"/>
      <c r="Z51" s="525"/>
      <c r="AA51" s="525"/>
      <c r="AB51" s="525"/>
    </row>
    <row r="52" spans="1:28" s="171" customFormat="1" x14ac:dyDescent="0.25">
      <c r="A52" s="525"/>
      <c r="B52" s="525"/>
      <c r="C52" s="525"/>
      <c r="D52" s="525"/>
      <c r="E52" s="525"/>
      <c r="F52" s="525"/>
      <c r="G52" s="525"/>
      <c r="H52" s="525"/>
      <c r="I52" s="525"/>
      <c r="J52" s="525"/>
      <c r="K52" s="525"/>
      <c r="L52" s="525"/>
      <c r="M52" s="525"/>
      <c r="N52" s="525"/>
      <c r="O52" s="525"/>
      <c r="P52" s="525"/>
      <c r="Q52" s="525"/>
      <c r="R52" s="525"/>
      <c r="S52" s="525"/>
      <c r="T52" s="525"/>
      <c r="U52" s="525"/>
      <c r="V52" s="525"/>
      <c r="W52" s="525"/>
      <c r="X52" s="525"/>
      <c r="Y52" s="525"/>
      <c r="Z52" s="525"/>
      <c r="AA52" s="525"/>
      <c r="AB52" s="525"/>
    </row>
    <row r="53" spans="1:28" s="171" customFormat="1" x14ac:dyDescent="0.25">
      <c r="A53" s="525"/>
      <c r="B53" s="525"/>
      <c r="C53" s="525"/>
      <c r="D53" s="525"/>
      <c r="E53" s="525"/>
      <c r="F53" s="525"/>
      <c r="G53" s="525"/>
      <c r="H53" s="525"/>
      <c r="I53" s="525"/>
      <c r="J53" s="525"/>
      <c r="K53" s="525"/>
      <c r="L53" s="525"/>
      <c r="M53" s="525"/>
      <c r="N53" s="525"/>
      <c r="O53" s="525"/>
      <c r="P53" s="525"/>
      <c r="Q53" s="525"/>
      <c r="R53" s="525"/>
      <c r="S53" s="525"/>
      <c r="T53" s="525"/>
      <c r="U53" s="525"/>
      <c r="V53" s="525"/>
      <c r="W53" s="525"/>
      <c r="X53" s="525"/>
      <c r="Y53" s="525"/>
      <c r="Z53" s="525"/>
      <c r="AA53" s="525"/>
      <c r="AB53" s="525"/>
    </row>
    <row r="54" spans="1:28" s="171" customFormat="1" x14ac:dyDescent="0.25">
      <c r="A54" s="525"/>
      <c r="B54" s="525"/>
      <c r="C54" s="525"/>
      <c r="D54" s="525"/>
      <c r="E54" s="525"/>
      <c r="F54" s="525"/>
      <c r="G54" s="525"/>
      <c r="H54" s="525"/>
      <c r="I54" s="525"/>
      <c r="J54" s="525"/>
      <c r="K54" s="525"/>
      <c r="L54" s="525"/>
      <c r="M54" s="525"/>
      <c r="N54" s="525"/>
      <c r="O54" s="525"/>
      <c r="P54" s="525"/>
      <c r="Q54" s="525"/>
      <c r="R54" s="525"/>
      <c r="S54" s="525"/>
      <c r="T54" s="525"/>
      <c r="U54" s="525"/>
      <c r="V54" s="525"/>
      <c r="W54" s="525"/>
      <c r="X54" s="525"/>
      <c r="Y54" s="525"/>
      <c r="Z54" s="525"/>
      <c r="AA54" s="525"/>
      <c r="AB54" s="525"/>
    </row>
    <row r="55" spans="1:28" s="171" customFormat="1" x14ac:dyDescent="0.25">
      <c r="A55" s="525"/>
      <c r="B55" s="525"/>
      <c r="C55" s="525"/>
      <c r="D55" s="525"/>
      <c r="E55" s="525"/>
      <c r="F55" s="525"/>
      <c r="G55" s="525"/>
      <c r="H55" s="525"/>
      <c r="I55" s="525"/>
      <c r="J55" s="525"/>
      <c r="K55" s="525"/>
      <c r="L55" s="525"/>
      <c r="M55" s="525"/>
      <c r="N55" s="525"/>
      <c r="O55" s="525"/>
      <c r="P55" s="525"/>
      <c r="Q55" s="525"/>
      <c r="R55" s="525"/>
      <c r="S55" s="525"/>
      <c r="T55" s="525"/>
      <c r="U55" s="525"/>
      <c r="V55" s="525"/>
      <c r="W55" s="525"/>
      <c r="X55" s="525"/>
      <c r="Y55" s="525"/>
      <c r="Z55" s="525"/>
      <c r="AA55" s="525"/>
      <c r="AB55" s="525"/>
    </row>
    <row r="56" spans="1:28" s="171" customFormat="1" x14ac:dyDescent="0.25">
      <c r="A56" s="525"/>
      <c r="B56" s="525"/>
      <c r="C56" s="525"/>
      <c r="D56" s="525"/>
      <c r="E56" s="525"/>
      <c r="F56" s="525"/>
      <c r="G56" s="525"/>
      <c r="H56" s="525"/>
      <c r="I56" s="525"/>
      <c r="J56" s="525"/>
      <c r="K56" s="525"/>
      <c r="L56" s="525"/>
      <c r="M56" s="525"/>
      <c r="N56" s="525"/>
      <c r="O56" s="525"/>
      <c r="P56" s="525"/>
      <c r="Q56" s="525"/>
      <c r="R56" s="525"/>
      <c r="S56" s="525"/>
      <c r="T56" s="525"/>
      <c r="U56" s="525"/>
      <c r="V56" s="525"/>
      <c r="W56" s="525"/>
      <c r="X56" s="525"/>
      <c r="Y56" s="525"/>
      <c r="Z56" s="525"/>
      <c r="AA56" s="525"/>
      <c r="AB56" s="525"/>
    </row>
    <row r="57" spans="1:28" s="171" customFormat="1" x14ac:dyDescent="0.25">
      <c r="A57" s="525"/>
      <c r="B57" s="525"/>
      <c r="C57" s="525"/>
      <c r="D57" s="525"/>
      <c r="E57" s="525"/>
      <c r="F57" s="525"/>
      <c r="G57" s="525"/>
      <c r="H57" s="525"/>
      <c r="I57" s="525"/>
      <c r="J57" s="525"/>
      <c r="K57" s="525"/>
      <c r="L57" s="525"/>
      <c r="M57" s="525"/>
      <c r="N57" s="525"/>
      <c r="O57" s="525"/>
      <c r="P57" s="525"/>
      <c r="Q57" s="525"/>
      <c r="R57" s="525"/>
      <c r="S57" s="525"/>
      <c r="T57" s="525"/>
      <c r="U57" s="525"/>
      <c r="V57" s="525"/>
      <c r="W57" s="525"/>
      <c r="X57" s="525"/>
      <c r="Y57" s="525"/>
      <c r="Z57" s="525"/>
      <c r="AA57" s="525"/>
      <c r="AB57" s="525"/>
    </row>
  </sheetData>
  <sheetProtection formatCells="0" formatColumns="0" formatRows="0" insertColumns="0" insertRows="0" insertHyperlinks="0" deleteColumns="0" deleteRows="0" sort="0" autoFilter="0" pivotTables="0"/>
  <mergeCells count="30">
    <mergeCell ref="L5:L6"/>
    <mergeCell ref="A1:N1"/>
    <mergeCell ref="N5:N6"/>
    <mergeCell ref="I5:I6"/>
    <mergeCell ref="A5:A6"/>
    <mergeCell ref="B5:B6"/>
    <mergeCell ref="C5:C6"/>
    <mergeCell ref="A2:N2"/>
    <mergeCell ref="F5:F6"/>
    <mergeCell ref="H5:H6"/>
    <mergeCell ref="M5:M6"/>
    <mergeCell ref="D5:D6"/>
    <mergeCell ref="J5:J6"/>
    <mergeCell ref="E5:E6"/>
    <mergeCell ref="O5:O6"/>
    <mergeCell ref="O2:AA2"/>
    <mergeCell ref="AA5:AA6"/>
    <mergeCell ref="G5:G6"/>
    <mergeCell ref="Z5:Z6"/>
    <mergeCell ref="Y5:Y6"/>
    <mergeCell ref="U5:U6"/>
    <mergeCell ref="P5:P6"/>
    <mergeCell ref="V5:V6"/>
    <mergeCell ref="W5:W6"/>
    <mergeCell ref="K5:K6"/>
    <mergeCell ref="X5:X6"/>
    <mergeCell ref="T5:T6"/>
    <mergeCell ref="Q5:Q6"/>
    <mergeCell ref="R5:R6"/>
    <mergeCell ref="S5:S6"/>
  </mergeCells>
  <phoneticPr fontId="43" type="noConversion"/>
  <printOptions horizontalCentered="1"/>
  <pageMargins left="0.25" right="0.25" top="0.25" bottom="0.5" header="0.3" footer="0.3"/>
  <pageSetup scale="91" fitToWidth="2" orientation="landscape" r:id="rId1"/>
  <headerFooter alignWithMargins="0">
    <oddFooter>&amp;L&amp;"Garamond,Italic"&amp;12Hawai‘i Tourism Authority&amp;R&amp;"Garamond,Italic"&amp;12 2014 Annual Visitor Research Report</oddFooter>
  </headerFooter>
  <colBreaks count="1" manualBreakCount="1">
    <brk id="14" max="50" man="1"/>
  </col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showGridLines="0" zoomScaleNormal="100" workbookViewId="0">
      <selection activeCell="A4" sqref="A4:H9"/>
    </sheetView>
  </sheetViews>
  <sheetFormatPr defaultRowHeight="12.5" x14ac:dyDescent="0.25"/>
  <cols>
    <col min="1" max="1" width="27.453125" style="1547" bestFit="1" customWidth="1"/>
    <col min="2" max="9" width="9.1796875" style="1547"/>
  </cols>
  <sheetData>
    <row r="1" spans="1:9" s="1513" customFormat="1" ht="15.75" customHeight="1" x14ac:dyDescent="0.35">
      <c r="A1" s="1695" t="str">
        <f>CONCATENATE('List of Tables'!A132,":  ",'List of Tables'!C132)</f>
        <v xml:space="preserve">TABLE 107:  Likelihood to Recommend Hawaiʻi  </v>
      </c>
      <c r="B1" s="1695"/>
      <c r="C1" s="1695"/>
      <c r="D1" s="1695"/>
      <c r="E1" s="1695"/>
      <c r="F1" s="1695"/>
      <c r="G1" s="1695"/>
      <c r="H1" s="1695"/>
      <c r="I1" s="1547"/>
    </row>
    <row r="2" spans="1:9" s="1513" customFormat="1" ht="15.75" customHeight="1" x14ac:dyDescent="0.25">
      <c r="A2" s="1793" t="s">
        <v>1151</v>
      </c>
      <c r="B2" s="1793"/>
      <c r="C2" s="1793"/>
      <c r="D2" s="1793"/>
      <c r="E2" s="1793"/>
      <c r="F2" s="1793"/>
      <c r="G2" s="1793"/>
      <c r="H2" s="1793"/>
      <c r="I2" s="1547"/>
    </row>
    <row r="3" spans="1:9" ht="15.5" x14ac:dyDescent="0.35">
      <c r="A3" s="1551"/>
      <c r="B3" s="1523"/>
      <c r="C3" s="1523"/>
      <c r="D3" s="1523"/>
      <c r="E3" s="1523"/>
      <c r="F3" s="1523"/>
      <c r="G3" s="1523"/>
      <c r="H3" s="1523"/>
    </row>
    <row r="4" spans="1:9" ht="15.75" customHeight="1" x14ac:dyDescent="0.25">
      <c r="A4" s="1654" t="s">
        <v>369</v>
      </c>
      <c r="B4" s="1326" t="s">
        <v>242</v>
      </c>
      <c r="C4" s="1326" t="s">
        <v>661</v>
      </c>
      <c r="D4" s="1326" t="s">
        <v>662</v>
      </c>
      <c r="E4" s="1326" t="s">
        <v>247</v>
      </c>
      <c r="F4" s="1326" t="s">
        <v>218</v>
      </c>
      <c r="G4" s="1326" t="s">
        <v>244</v>
      </c>
      <c r="H4" s="1326" t="s">
        <v>663</v>
      </c>
    </row>
    <row r="5" spans="1:9" x14ac:dyDescent="0.25">
      <c r="A5" s="1656"/>
      <c r="B5" s="1655"/>
      <c r="C5" s="1655"/>
      <c r="D5" s="1655"/>
      <c r="E5" s="1655"/>
      <c r="F5" s="1655"/>
      <c r="G5" s="1655"/>
      <c r="H5" s="1657"/>
    </row>
    <row r="6" spans="1:9" x14ac:dyDescent="0.25">
      <c r="A6" s="1658" t="s">
        <v>1145</v>
      </c>
      <c r="B6" s="1659">
        <v>85.184560758371077</v>
      </c>
      <c r="C6" s="1659">
        <v>88.34851992526842</v>
      </c>
      <c r="D6" s="1659">
        <v>87.497384777032735</v>
      </c>
      <c r="E6" s="1659">
        <v>75.323572121809605</v>
      </c>
      <c r="F6" s="1659">
        <v>89.237946944365802</v>
      </c>
      <c r="G6" s="1659">
        <v>82.377775132849308</v>
      </c>
      <c r="H6" s="1659">
        <v>81.758052225226379</v>
      </c>
    </row>
    <row r="7" spans="1:9" x14ac:dyDescent="0.25">
      <c r="A7" s="1658" t="s">
        <v>1146</v>
      </c>
      <c r="B7" s="1659">
        <v>13.043558939477624</v>
      </c>
      <c r="C7" s="1659">
        <v>10.037921212013938</v>
      </c>
      <c r="D7" s="1659">
        <v>10.697042168375278</v>
      </c>
      <c r="E7" s="1659">
        <v>22.500410763807817</v>
      </c>
      <c r="F7" s="1659">
        <v>9.8004483790256565</v>
      </c>
      <c r="G7" s="1659">
        <v>15.052054525978253</v>
      </c>
      <c r="H7" s="1659">
        <v>16.029331604967066</v>
      </c>
    </row>
    <row r="8" spans="1:9" x14ac:dyDescent="0.25">
      <c r="A8" s="1658" t="s">
        <v>1147</v>
      </c>
      <c r="B8" s="1659">
        <v>1.4319594279266616</v>
      </c>
      <c r="C8" s="1659">
        <v>1.2553428747733302</v>
      </c>
      <c r="D8" s="1659">
        <v>1.4512320156462577</v>
      </c>
      <c r="E8" s="1659">
        <v>1.8100215725834614</v>
      </c>
      <c r="F8" s="1659">
        <v>0.77490760790554958</v>
      </c>
      <c r="G8" s="1659">
        <v>2.1360909046355481</v>
      </c>
      <c r="H8" s="1659">
        <v>2.0284800772341081</v>
      </c>
    </row>
    <row r="9" spans="1:9" x14ac:dyDescent="0.25">
      <c r="A9" s="1660" t="s">
        <v>1148</v>
      </c>
      <c r="B9" s="1661">
        <v>0.33992087422463751</v>
      </c>
      <c r="C9" s="1661">
        <v>0.35821598794431386</v>
      </c>
      <c r="D9" s="1661">
        <v>0.35434103894572705</v>
      </c>
      <c r="E9" s="1661">
        <v>0.36599554179912552</v>
      </c>
      <c r="F9" s="1661">
        <v>0.18669706870299099</v>
      </c>
      <c r="G9" s="1661">
        <v>0.43407943653688619</v>
      </c>
      <c r="H9" s="1661">
        <v>0.18413609257245445</v>
      </c>
    </row>
    <row r="10" spans="1:9" x14ac:dyDescent="0.25">
      <c r="A10" s="1165"/>
    </row>
    <row r="11" spans="1:9" x14ac:dyDescent="0.25">
      <c r="A11" s="1547" t="s">
        <v>724</v>
      </c>
    </row>
  </sheetData>
  <mergeCells count="2">
    <mergeCell ref="A1:H1"/>
    <mergeCell ref="A2:H2"/>
  </mergeCells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showGridLines="0" zoomScaleNormal="100" workbookViewId="0">
      <selection activeCell="I23" sqref="I23"/>
    </sheetView>
  </sheetViews>
  <sheetFormatPr defaultRowHeight="12.5" x14ac:dyDescent="0.25"/>
  <cols>
    <col min="1" max="1" width="27.453125" style="1547" bestFit="1" customWidth="1"/>
    <col min="2" max="9" width="9.1796875" style="1547"/>
  </cols>
  <sheetData>
    <row r="1" spans="1:9" s="1513" customFormat="1" ht="15.75" customHeight="1" x14ac:dyDescent="0.35">
      <c r="A1" s="1695" t="str">
        <f>CONCATENATE('List of Tables'!A133,":  ",'List of Tables'!C133)</f>
        <v>TABLE 108:  Likelihood to Revisit  Hawaiʻi in the Next 5 Years</v>
      </c>
      <c r="B1" s="1695"/>
      <c r="C1" s="1695"/>
      <c r="D1" s="1695"/>
      <c r="E1" s="1695"/>
      <c r="F1" s="1695"/>
      <c r="G1" s="1695"/>
      <c r="H1" s="1695"/>
      <c r="I1" s="1547"/>
    </row>
    <row r="2" spans="1:9" s="1513" customFormat="1" ht="15.75" customHeight="1" x14ac:dyDescent="0.25">
      <c r="A2" s="1793" t="s">
        <v>1151</v>
      </c>
      <c r="B2" s="1793"/>
      <c r="C2" s="1793"/>
      <c r="D2" s="1793"/>
      <c r="E2" s="1793"/>
      <c r="F2" s="1793"/>
      <c r="G2" s="1793"/>
      <c r="H2" s="1793"/>
      <c r="I2" s="1547"/>
    </row>
    <row r="3" spans="1:9" ht="15.5" x14ac:dyDescent="0.35">
      <c r="A3" s="1551"/>
      <c r="B3" s="1523"/>
      <c r="C3" s="1523"/>
      <c r="D3" s="1523"/>
      <c r="E3" s="1523"/>
      <c r="F3" s="1523"/>
      <c r="G3" s="1523"/>
      <c r="H3" s="1523"/>
    </row>
    <row r="4" spans="1:9" ht="16.5" customHeight="1" x14ac:dyDescent="0.25">
      <c r="A4" s="1654" t="s">
        <v>369</v>
      </c>
      <c r="B4" s="1326" t="s">
        <v>242</v>
      </c>
      <c r="C4" s="1326" t="s">
        <v>661</v>
      </c>
      <c r="D4" s="1326" t="s">
        <v>662</v>
      </c>
      <c r="E4" s="1326" t="s">
        <v>247</v>
      </c>
      <c r="F4" s="1326" t="s">
        <v>218</v>
      </c>
      <c r="G4" s="1326" t="s">
        <v>244</v>
      </c>
      <c r="H4" s="1326" t="s">
        <v>663</v>
      </c>
    </row>
    <row r="5" spans="1:9" ht="13" x14ac:dyDescent="0.3">
      <c r="A5" s="1518"/>
      <c r="B5" s="1515"/>
      <c r="C5" s="1515"/>
      <c r="D5" s="1515"/>
      <c r="E5" s="1515"/>
      <c r="F5" s="1515"/>
      <c r="G5" s="1515"/>
      <c r="H5" s="1519"/>
    </row>
    <row r="6" spans="1:9" x14ac:dyDescent="0.25">
      <c r="A6" s="1516" t="s">
        <v>1145</v>
      </c>
      <c r="B6" s="1520">
        <v>62.573442266521859</v>
      </c>
      <c r="C6" s="1520">
        <v>75.866572432291449</v>
      </c>
      <c r="D6" s="1520">
        <v>52.297216137408789</v>
      </c>
      <c r="E6" s="1520">
        <v>50.677198038856922</v>
      </c>
      <c r="F6" s="1520">
        <v>62.745071664786735</v>
      </c>
      <c r="G6" s="1520">
        <v>37.344182582177439</v>
      </c>
      <c r="H6" s="1520">
        <v>50.344325092912044</v>
      </c>
    </row>
    <row r="7" spans="1:9" x14ac:dyDescent="0.25">
      <c r="A7" s="1516" t="s">
        <v>1146</v>
      </c>
      <c r="B7" s="1520">
        <v>22.813103077030814</v>
      </c>
      <c r="C7" s="1520">
        <v>15.804466929293065</v>
      </c>
      <c r="D7" s="1520">
        <v>24.690699664891998</v>
      </c>
      <c r="E7" s="1520">
        <v>32.346039449907643</v>
      </c>
      <c r="F7" s="1520">
        <v>23.586064038093117</v>
      </c>
      <c r="G7" s="1520">
        <v>33.712073302696851</v>
      </c>
      <c r="H7" s="1520">
        <v>32.280919251483738</v>
      </c>
    </row>
    <row r="8" spans="1:9" x14ac:dyDescent="0.25">
      <c r="A8" s="1516" t="s">
        <v>1147</v>
      </c>
      <c r="B8" s="1520">
        <v>12.418003449353124</v>
      </c>
      <c r="C8" s="1520">
        <v>7.2787502909191089</v>
      </c>
      <c r="D8" s="1520">
        <v>19.112355475606748</v>
      </c>
      <c r="E8" s="1520">
        <v>14.91391618263579</v>
      </c>
      <c r="F8" s="1520">
        <v>11.251534850473377</v>
      </c>
      <c r="G8" s="1520">
        <v>22.570513090771112</v>
      </c>
      <c r="H8" s="1520">
        <v>14.360517751841249</v>
      </c>
    </row>
    <row r="9" spans="1:9" x14ac:dyDescent="0.25">
      <c r="A9" s="1517" t="s">
        <v>1148</v>
      </c>
      <c r="B9" s="1521">
        <v>2.1954512070942021</v>
      </c>
      <c r="C9" s="1521">
        <v>1.0502103474963853</v>
      </c>
      <c r="D9" s="1521">
        <v>3.8997287220924668</v>
      </c>
      <c r="E9" s="1521">
        <v>2.0628463285996474</v>
      </c>
      <c r="F9" s="1521">
        <v>2.4173294466467721</v>
      </c>
      <c r="G9" s="1521">
        <v>6.3732310243545962</v>
      </c>
      <c r="H9" s="1521">
        <v>3.0142379037629716</v>
      </c>
    </row>
    <row r="10" spans="1:9" x14ac:dyDescent="0.25">
      <c r="A10" s="1165"/>
    </row>
    <row r="11" spans="1:9" x14ac:dyDescent="0.25">
      <c r="A11" s="1547" t="s">
        <v>724</v>
      </c>
    </row>
  </sheetData>
  <mergeCells count="2">
    <mergeCell ref="A1:H1"/>
    <mergeCell ref="A2:H2"/>
  </mergeCells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B58"/>
  <sheetViews>
    <sheetView showGridLines="0" zoomScaleNormal="100" workbookViewId="0">
      <selection activeCell="Z5" sqref="A5:Z6"/>
    </sheetView>
  </sheetViews>
  <sheetFormatPr defaultColWidth="9.1796875" defaultRowHeight="12.5" x14ac:dyDescent="0.25"/>
  <cols>
    <col min="1" max="1" width="15.1796875" style="427" customWidth="1"/>
    <col min="2" max="14" width="9.7265625" style="427" customWidth="1"/>
    <col min="15" max="15" width="15.1796875" style="427" customWidth="1"/>
    <col min="16" max="20" width="9.7265625" style="427" customWidth="1"/>
    <col min="21" max="21" width="11.7265625" style="427" customWidth="1"/>
    <col min="22" max="24" width="9.7265625" style="427" customWidth="1"/>
    <col min="25" max="25" width="12.7265625" style="427" customWidth="1"/>
    <col min="26" max="26" width="9.7265625" style="427" customWidth="1"/>
    <col min="27" max="27" width="12.7265625" style="427" customWidth="1"/>
    <col min="28" max="28" width="9.1796875" style="427"/>
    <col min="29" max="16384" width="9.1796875" style="13"/>
  </cols>
  <sheetData>
    <row r="1" spans="1:28" s="103" customFormat="1" ht="15.5" x14ac:dyDescent="0.35">
      <c r="A1" s="1717" t="str">
        <f>CONCATENATE('List of Tables'!A15,":  ",'List of Tables'!C15)</f>
        <v>TABLE 10:  2014 Visitor Days Growth by Month and MMA</v>
      </c>
      <c r="B1" s="1717"/>
      <c r="C1" s="1717"/>
      <c r="D1" s="1717"/>
      <c r="E1" s="1717"/>
      <c r="F1" s="1717"/>
      <c r="G1" s="1717"/>
      <c r="H1" s="1717"/>
      <c r="I1" s="1717"/>
      <c r="J1" s="1717"/>
      <c r="K1" s="1717"/>
      <c r="L1" s="1717"/>
      <c r="M1" s="1717"/>
      <c r="N1" s="1717"/>
      <c r="O1" s="596" t="str">
        <f>CONCATENATE('List of Tables'!A15,":  ",'List of Tables'!C15, " (continued)")</f>
        <v>TABLE 10:  2014 Visitor Days Growth by Month and MMA (continued)</v>
      </c>
      <c r="P1" s="596"/>
      <c r="Q1" s="596"/>
      <c r="R1" s="596"/>
      <c r="S1" s="596"/>
      <c r="T1" s="596"/>
      <c r="U1" s="596"/>
      <c r="V1" s="596"/>
      <c r="W1" s="596"/>
      <c r="X1" s="596"/>
      <c r="Y1" s="596"/>
      <c r="Z1" s="596"/>
      <c r="AA1" s="596"/>
    </row>
    <row r="2" spans="1:28" s="146" customFormat="1" ht="15.5" x14ac:dyDescent="0.35">
      <c r="A2" s="1717" t="s">
        <v>1066</v>
      </c>
      <c r="B2" s="1717"/>
      <c r="C2" s="1717"/>
      <c r="D2" s="1717"/>
      <c r="E2" s="1717"/>
      <c r="F2" s="1717"/>
      <c r="G2" s="1717"/>
      <c r="H2" s="1717"/>
      <c r="I2" s="1717"/>
      <c r="J2" s="1717"/>
      <c r="K2" s="1717"/>
      <c r="L2" s="1717"/>
      <c r="M2" s="1717"/>
      <c r="N2" s="1717"/>
      <c r="O2" s="1717" t="s">
        <v>1066</v>
      </c>
      <c r="P2" s="1717"/>
      <c r="Q2" s="1717"/>
      <c r="R2" s="1717"/>
      <c r="S2" s="1717"/>
      <c r="T2" s="1717"/>
      <c r="U2" s="1717"/>
      <c r="V2" s="1717"/>
      <c r="W2" s="1717"/>
      <c r="X2" s="1717"/>
      <c r="Y2" s="1717"/>
      <c r="Z2" s="1717"/>
      <c r="AA2" s="1717"/>
      <c r="AB2" s="519"/>
    </row>
    <row r="3" spans="1:28" s="146" customFormat="1" ht="14" x14ac:dyDescent="0.25">
      <c r="A3" s="598"/>
      <c r="B3" s="598"/>
      <c r="C3" s="598"/>
      <c r="D3" s="599"/>
      <c r="E3" s="599"/>
      <c r="F3" s="434"/>
      <c r="G3" s="599"/>
      <c r="H3" s="599"/>
      <c r="I3" s="599"/>
      <c r="J3" s="599"/>
      <c r="K3" s="599"/>
      <c r="L3" s="599"/>
      <c r="M3" s="599"/>
      <c r="N3" s="599"/>
      <c r="O3" s="598"/>
      <c r="P3" s="599"/>
      <c r="Q3" s="599"/>
      <c r="R3" s="599"/>
      <c r="S3" s="434"/>
      <c r="T3" s="599"/>
      <c r="U3" s="599"/>
      <c r="V3" s="599"/>
      <c r="W3" s="599"/>
      <c r="X3" s="599"/>
      <c r="Y3" s="599"/>
      <c r="Z3" s="599"/>
      <c r="AA3" s="525"/>
      <c r="AB3" s="427"/>
    </row>
    <row r="4" spans="1:28" s="408" customFormat="1" ht="23.5" x14ac:dyDescent="0.3">
      <c r="A4" s="405" t="s">
        <v>504</v>
      </c>
      <c r="B4" s="399" t="s">
        <v>380</v>
      </c>
      <c r="C4" s="399" t="s">
        <v>381</v>
      </c>
      <c r="D4" s="406" t="s">
        <v>373</v>
      </c>
      <c r="E4" s="406" t="s">
        <v>378</v>
      </c>
      <c r="F4" s="402" t="s">
        <v>375</v>
      </c>
      <c r="G4" s="403"/>
      <c r="H4" s="403"/>
      <c r="I4" s="403"/>
      <c r="J4" s="403"/>
      <c r="K4" s="404"/>
      <c r="L4" s="403" t="s">
        <v>376</v>
      </c>
      <c r="M4" s="403"/>
      <c r="N4" s="404"/>
      <c r="O4" s="405" t="s">
        <v>504</v>
      </c>
      <c r="P4" s="402" t="s">
        <v>374</v>
      </c>
      <c r="Q4" s="403"/>
      <c r="R4" s="403"/>
      <c r="S4" s="403"/>
      <c r="T4" s="403"/>
      <c r="U4" s="404"/>
      <c r="V4" s="403" t="s">
        <v>377</v>
      </c>
      <c r="W4" s="403"/>
      <c r="X4" s="403"/>
      <c r="Y4" s="404"/>
      <c r="Z4" s="406" t="s">
        <v>379</v>
      </c>
      <c r="AA4" s="407" t="s">
        <v>388</v>
      </c>
      <c r="AB4" s="427"/>
    </row>
    <row r="5" spans="1:28" s="18" customFormat="1" ht="12.75" customHeight="1" x14ac:dyDescent="0.25">
      <c r="A5" s="1701" t="s">
        <v>271</v>
      </c>
      <c r="B5" s="1711" t="s">
        <v>389</v>
      </c>
      <c r="C5" s="1704" t="s">
        <v>383</v>
      </c>
      <c r="D5" s="1704" t="s">
        <v>332</v>
      </c>
      <c r="E5" s="1704" t="s">
        <v>342</v>
      </c>
      <c r="F5" s="1715" t="s">
        <v>215</v>
      </c>
      <c r="G5" s="1706" t="s">
        <v>339</v>
      </c>
      <c r="H5" s="1706" t="s">
        <v>338</v>
      </c>
      <c r="I5" s="1706" t="s">
        <v>340</v>
      </c>
      <c r="J5" s="1709" t="s">
        <v>384</v>
      </c>
      <c r="K5" s="1711" t="s">
        <v>1157</v>
      </c>
      <c r="L5" s="1715" t="s">
        <v>646</v>
      </c>
      <c r="M5" s="1709" t="s">
        <v>216</v>
      </c>
      <c r="N5" s="1711" t="s">
        <v>1158</v>
      </c>
      <c r="O5" s="1701" t="s">
        <v>271</v>
      </c>
      <c r="P5" s="1713" t="s">
        <v>330</v>
      </c>
      <c r="Q5" s="1709" t="s">
        <v>217</v>
      </c>
      <c r="R5" s="1706" t="s">
        <v>333</v>
      </c>
      <c r="S5" s="1709" t="s">
        <v>386</v>
      </c>
      <c r="T5" s="1706" t="s">
        <v>335</v>
      </c>
      <c r="U5" s="1711" t="s">
        <v>1159</v>
      </c>
      <c r="V5" s="1715" t="s">
        <v>385</v>
      </c>
      <c r="W5" s="1709" t="s">
        <v>261</v>
      </c>
      <c r="X5" s="1709" t="s">
        <v>263</v>
      </c>
      <c r="Y5" s="1709" t="s">
        <v>1160</v>
      </c>
      <c r="Z5" s="1708" t="s">
        <v>329</v>
      </c>
      <c r="AA5" s="1704" t="s">
        <v>394</v>
      </c>
      <c r="AB5" s="427"/>
    </row>
    <row r="6" spans="1:28" s="18" customFormat="1" x14ac:dyDescent="0.25">
      <c r="A6" s="1702"/>
      <c r="B6" s="1712" t="s">
        <v>265</v>
      </c>
      <c r="C6" s="1705" t="s">
        <v>264</v>
      </c>
      <c r="D6" s="1705"/>
      <c r="E6" s="1705"/>
      <c r="F6" s="1716" t="s">
        <v>337</v>
      </c>
      <c r="G6" s="1707"/>
      <c r="H6" s="1707"/>
      <c r="I6" s="1707"/>
      <c r="J6" s="1710" t="s">
        <v>336</v>
      </c>
      <c r="K6" s="1711"/>
      <c r="L6" s="1716"/>
      <c r="M6" s="1710" t="s">
        <v>341</v>
      </c>
      <c r="N6" s="1712" t="s">
        <v>376</v>
      </c>
      <c r="O6" s="1702"/>
      <c r="P6" s="1714" t="s">
        <v>330</v>
      </c>
      <c r="Q6" s="1710" t="s">
        <v>331</v>
      </c>
      <c r="R6" s="1707" t="s">
        <v>333</v>
      </c>
      <c r="S6" s="1710" t="s">
        <v>334</v>
      </c>
      <c r="T6" s="1707" t="s">
        <v>335</v>
      </c>
      <c r="U6" s="1712"/>
      <c r="V6" s="1716"/>
      <c r="W6" s="1710" t="s">
        <v>261</v>
      </c>
      <c r="X6" s="1710" t="s">
        <v>263</v>
      </c>
      <c r="Y6" s="1710" t="s">
        <v>382</v>
      </c>
      <c r="Z6" s="1702"/>
      <c r="AA6" s="1705" t="s">
        <v>343</v>
      </c>
      <c r="AB6" s="427"/>
    </row>
    <row r="7" spans="1:28" s="400" customFormat="1" x14ac:dyDescent="0.25">
      <c r="A7" s="609" t="s">
        <v>344</v>
      </c>
      <c r="B7" s="640">
        <v>-1.8247366715870683E-2</v>
      </c>
      <c r="C7" s="640">
        <v>1.0386420576770972E-2</v>
      </c>
      <c r="D7" s="640">
        <v>-1.0854316271605935E-2</v>
      </c>
      <c r="E7" s="640">
        <v>8.0948236881863478E-2</v>
      </c>
      <c r="F7" s="641">
        <v>0.17136811800922835</v>
      </c>
      <c r="G7" s="642">
        <v>-0.16126992358556191</v>
      </c>
      <c r="H7" s="642">
        <v>0.25240331950757922</v>
      </c>
      <c r="I7" s="642">
        <v>6.6994838208142671E-2</v>
      </c>
      <c r="J7" s="642">
        <v>0.2738003087624481</v>
      </c>
      <c r="K7" s="643">
        <v>0.15130191509435398</v>
      </c>
      <c r="L7" s="641">
        <v>0.1961276195543451</v>
      </c>
      <c r="M7" s="642">
        <v>0.94868060512331498</v>
      </c>
      <c r="N7" s="643">
        <v>0.24966861549533803</v>
      </c>
      <c r="O7" s="644" t="s">
        <v>344</v>
      </c>
      <c r="P7" s="641">
        <v>0.70249111788444418</v>
      </c>
      <c r="Q7" s="642">
        <v>8.5371648902778707E-2</v>
      </c>
      <c r="R7" s="642">
        <v>0.23990179241040188</v>
      </c>
      <c r="S7" s="642">
        <v>-0.41463123296583104</v>
      </c>
      <c r="T7" s="642">
        <v>2.2333658703531452</v>
      </c>
      <c r="U7" s="643">
        <v>0.47599874860848157</v>
      </c>
      <c r="V7" s="641">
        <v>0.22451296503641127</v>
      </c>
      <c r="W7" s="642">
        <v>-6.2830416994655636E-2</v>
      </c>
      <c r="X7" s="642">
        <v>-3.0906910922076536E-2</v>
      </c>
      <c r="Y7" s="643">
        <v>9.4961800968209609E-3</v>
      </c>
      <c r="Z7" s="643">
        <v>0.11269189430163506</v>
      </c>
      <c r="AA7" s="640">
        <v>3.2327281840825783E-2</v>
      </c>
      <c r="AB7" s="525"/>
    </row>
    <row r="8" spans="1:28" s="400" customFormat="1" x14ac:dyDescent="0.25">
      <c r="A8" s="609" t="s">
        <v>345</v>
      </c>
      <c r="B8" s="640">
        <v>-5.1354601450686599E-2</v>
      </c>
      <c r="C8" s="640">
        <v>1.5272121059403787E-2</v>
      </c>
      <c r="D8" s="640">
        <v>-1.0524129111841529E-2</v>
      </c>
      <c r="E8" s="640">
        <v>5.9448227838330814E-2</v>
      </c>
      <c r="F8" s="641">
        <v>0.23833459880217034</v>
      </c>
      <c r="G8" s="642">
        <v>0.50705680438444589</v>
      </c>
      <c r="H8" s="642">
        <v>0.10320863307027039</v>
      </c>
      <c r="I8" s="642">
        <v>-1.9657110006884415E-2</v>
      </c>
      <c r="J8" s="642">
        <v>0.13228258770567347</v>
      </c>
      <c r="K8" s="643">
        <v>0.1945902641497661</v>
      </c>
      <c r="L8" s="641">
        <v>-5.3617374347392333E-2</v>
      </c>
      <c r="M8" s="642">
        <v>0.51802131971532117</v>
      </c>
      <c r="N8" s="643">
        <v>-1.7359943829715396E-2</v>
      </c>
      <c r="O8" s="644" t="s">
        <v>345</v>
      </c>
      <c r="P8" s="641">
        <v>-8.7503744602405509E-2</v>
      </c>
      <c r="Q8" s="642">
        <v>-0.60034815874812963</v>
      </c>
      <c r="R8" s="642">
        <v>0.30619341551817159</v>
      </c>
      <c r="S8" s="642">
        <v>-0.48245794353057625</v>
      </c>
      <c r="T8" s="642">
        <v>-0.15951052051484171</v>
      </c>
      <c r="U8" s="643">
        <v>4.7090836761578103E-2</v>
      </c>
      <c r="V8" s="641">
        <v>0.24922502335742447</v>
      </c>
      <c r="W8" s="642">
        <v>1.6119089840604062E-2</v>
      </c>
      <c r="X8" s="642">
        <v>6.1704606817873486E-2</v>
      </c>
      <c r="Y8" s="643">
        <v>6.8698084322429187E-2</v>
      </c>
      <c r="Z8" s="643">
        <v>5.3133929160205984E-2</v>
      </c>
      <c r="AA8" s="640">
        <v>-2.4814903746495087E-3</v>
      </c>
      <c r="AB8" s="525"/>
    </row>
    <row r="9" spans="1:28" s="400" customFormat="1" x14ac:dyDescent="0.25">
      <c r="A9" s="609" t="s">
        <v>346</v>
      </c>
      <c r="B9" s="640">
        <v>-6.3848131873560421E-2</v>
      </c>
      <c r="C9" s="640">
        <v>3.7708529998119911E-2</v>
      </c>
      <c r="D9" s="640">
        <v>-1.2017955810849301E-2</v>
      </c>
      <c r="E9" s="640">
        <v>-1.4090132413731471E-2</v>
      </c>
      <c r="F9" s="641">
        <v>-3.3312525206253385E-2</v>
      </c>
      <c r="G9" s="642">
        <v>-0.12257251454571882</v>
      </c>
      <c r="H9" s="642">
        <v>0.10086480136531728</v>
      </c>
      <c r="I9" s="642">
        <v>-0.16880595102189677</v>
      </c>
      <c r="J9" s="642">
        <v>0.12374738347377945</v>
      </c>
      <c r="K9" s="643">
        <v>2.2760350782215388E-2</v>
      </c>
      <c r="L9" s="641">
        <v>-0.17458811841186006</v>
      </c>
      <c r="M9" s="642">
        <v>5.8433690766626745E-2</v>
      </c>
      <c r="N9" s="643">
        <v>-0.15343785959846756</v>
      </c>
      <c r="O9" s="644" t="s">
        <v>346</v>
      </c>
      <c r="P9" s="641">
        <v>0.15263765722772504</v>
      </c>
      <c r="Q9" s="642">
        <v>-0.42610571814316589</v>
      </c>
      <c r="R9" s="642">
        <v>5.5327662631687424E-2</v>
      </c>
      <c r="S9" s="642">
        <v>-0.249130228402072</v>
      </c>
      <c r="T9" s="642">
        <v>1.152446252160233</v>
      </c>
      <c r="U9" s="643">
        <v>0.11268313386181106</v>
      </c>
      <c r="V9" s="641">
        <v>-0.30500175872439983</v>
      </c>
      <c r="W9" s="642">
        <v>0.139902801752118</v>
      </c>
      <c r="X9" s="642">
        <v>-0.19769407082446389</v>
      </c>
      <c r="Y9" s="643">
        <v>-8.2226494236362524E-2</v>
      </c>
      <c r="Z9" s="643">
        <v>-4.3563917640148775E-2</v>
      </c>
      <c r="AA9" s="640">
        <v>-2.3309550990619599E-2</v>
      </c>
      <c r="AB9" s="525"/>
    </row>
    <row r="10" spans="1:28" s="400" customFormat="1" x14ac:dyDescent="0.25">
      <c r="A10" s="609" t="s">
        <v>347</v>
      </c>
      <c r="B10" s="640">
        <v>-2.2260556687567767E-3</v>
      </c>
      <c r="C10" s="640">
        <v>1.4038945935407998E-2</v>
      </c>
      <c r="D10" s="640">
        <v>-4.3013400920173694E-2</v>
      </c>
      <c r="E10" s="640">
        <v>0.177729715694674</v>
      </c>
      <c r="F10" s="641">
        <v>4.2162713555024878E-2</v>
      </c>
      <c r="G10" s="642">
        <v>-9.1607535177654409E-2</v>
      </c>
      <c r="H10" s="642">
        <v>8.3648526015197566E-2</v>
      </c>
      <c r="I10" s="642">
        <v>-0.25409692789187588</v>
      </c>
      <c r="J10" s="642">
        <v>0.22493258337822497</v>
      </c>
      <c r="K10" s="643">
        <v>5.1151002729871164E-2</v>
      </c>
      <c r="L10" s="641">
        <v>-2.515125424002207E-2</v>
      </c>
      <c r="M10" s="642">
        <v>0.14458843578429215</v>
      </c>
      <c r="N10" s="643">
        <v>-4.2406024850396573E-3</v>
      </c>
      <c r="O10" s="644" t="s">
        <v>347</v>
      </c>
      <c r="P10" s="641">
        <v>0.12221556256560695</v>
      </c>
      <c r="Q10" s="642">
        <v>-0.43569296750746533</v>
      </c>
      <c r="R10" s="642">
        <v>-4.7088763636691122E-2</v>
      </c>
      <c r="S10" s="642">
        <v>-0.17265836457405292</v>
      </c>
      <c r="T10" s="642">
        <v>0.25690484072580611</v>
      </c>
      <c r="U10" s="643">
        <v>1.1513847468372695E-2</v>
      </c>
      <c r="V10" s="641">
        <v>-0.42306262527075345</v>
      </c>
      <c r="W10" s="642">
        <v>-0.1938173876473398</v>
      </c>
      <c r="X10" s="642">
        <v>0.40063141037269445</v>
      </c>
      <c r="Y10" s="643">
        <v>-6.5011553658588572E-2</v>
      </c>
      <c r="Z10" s="643">
        <v>1.7607703287458865E-2</v>
      </c>
      <c r="AA10" s="640">
        <v>1.5427048419052403E-2</v>
      </c>
      <c r="AB10" s="525"/>
    </row>
    <row r="11" spans="1:28" s="400" customFormat="1" x14ac:dyDescent="0.25">
      <c r="A11" s="609" t="s">
        <v>348</v>
      </c>
      <c r="B11" s="640">
        <v>-6.6750884724591231E-3</v>
      </c>
      <c r="C11" s="640">
        <v>2.5220553566985604E-2</v>
      </c>
      <c r="D11" s="640">
        <v>-2.286812994910048E-2</v>
      </c>
      <c r="E11" s="640">
        <v>0.16515630522397151</v>
      </c>
      <c r="F11" s="641">
        <v>7.9011119308348254E-2</v>
      </c>
      <c r="G11" s="642">
        <v>0.11837620468874754</v>
      </c>
      <c r="H11" s="642">
        <v>-8.8826651635439235E-2</v>
      </c>
      <c r="I11" s="642">
        <v>0.33067562872216305</v>
      </c>
      <c r="J11" s="642">
        <v>0.17406992352735617</v>
      </c>
      <c r="K11" s="643">
        <v>4.0575583954720607E-2</v>
      </c>
      <c r="L11" s="641">
        <v>-2.2946726279823637E-2</v>
      </c>
      <c r="M11" s="642">
        <v>0.24629268365366652</v>
      </c>
      <c r="N11" s="643">
        <v>1.2233465435216972E-2</v>
      </c>
      <c r="O11" s="644" t="s">
        <v>348</v>
      </c>
      <c r="P11" s="641">
        <v>0.35651661547010205</v>
      </c>
      <c r="Q11" s="642">
        <v>1.5011291419309436</v>
      </c>
      <c r="R11" s="642">
        <v>-0.10428657495735916</v>
      </c>
      <c r="S11" s="642">
        <v>0.2619588539726061</v>
      </c>
      <c r="T11" s="642">
        <v>8.9991189983001929E-2</v>
      </c>
      <c r="U11" s="643">
        <v>0.11306736186740496</v>
      </c>
      <c r="V11" s="641">
        <v>-0.37508643795596286</v>
      </c>
      <c r="W11" s="642">
        <v>-0.25650869292698886</v>
      </c>
      <c r="X11" s="642">
        <v>-8.1270486148328103E-2</v>
      </c>
      <c r="Y11" s="643">
        <v>-0.23718818028796651</v>
      </c>
      <c r="Z11" s="643">
        <v>0.25496075913715344</v>
      </c>
      <c r="AA11" s="640">
        <v>2.0231158821530482E-2</v>
      </c>
      <c r="AB11" s="525"/>
    </row>
    <row r="12" spans="1:28" s="400" customFormat="1" x14ac:dyDescent="0.25">
      <c r="A12" s="609" t="s">
        <v>349</v>
      </c>
      <c r="B12" s="640">
        <v>-4.4213348962562904E-4</v>
      </c>
      <c r="C12" s="640">
        <v>1.4394536931183755E-2</v>
      </c>
      <c r="D12" s="640">
        <v>5.193473281942973E-3</v>
      </c>
      <c r="E12" s="640">
        <v>-8.867716368123113E-3</v>
      </c>
      <c r="F12" s="641">
        <v>-1.7288954383186006E-2</v>
      </c>
      <c r="G12" s="642">
        <v>0.37212429122095192</v>
      </c>
      <c r="H12" s="642">
        <v>-4.6200141370055237E-3</v>
      </c>
      <c r="I12" s="642">
        <v>7.3639844472801919E-2</v>
      </c>
      <c r="J12" s="642">
        <v>-2.3934532094334715E-2</v>
      </c>
      <c r="K12" s="643">
        <v>5.0291288343172313E-2</v>
      </c>
      <c r="L12" s="641">
        <v>5.9791194430556249E-3</v>
      </c>
      <c r="M12" s="642">
        <v>0.1306193385262866</v>
      </c>
      <c r="N12" s="643">
        <v>2.724065186175384E-2</v>
      </c>
      <c r="O12" s="644" t="s">
        <v>349</v>
      </c>
      <c r="P12" s="641">
        <v>0.23662943469232856</v>
      </c>
      <c r="Q12" s="642">
        <v>5.9280204963938266E-2</v>
      </c>
      <c r="R12" s="642">
        <v>4.1747708008722739E-2</v>
      </c>
      <c r="S12" s="642">
        <v>0.74036853285011062</v>
      </c>
      <c r="T12" s="642">
        <v>-5.8231650589768869E-2</v>
      </c>
      <c r="U12" s="643">
        <v>0.1098910514685032</v>
      </c>
      <c r="V12" s="641">
        <v>-0.13100563614927963</v>
      </c>
      <c r="W12" s="642">
        <v>3.0987859579169941E-2</v>
      </c>
      <c r="X12" s="642">
        <v>-0.27560552619855339</v>
      </c>
      <c r="Y12" s="643">
        <v>-0.11162607034008265</v>
      </c>
      <c r="Z12" s="643">
        <v>6.51509996089914E-2</v>
      </c>
      <c r="AA12" s="640">
        <v>1.0521360955445536E-2</v>
      </c>
      <c r="AB12" s="525"/>
    </row>
    <row r="13" spans="1:28" s="400" customFormat="1" x14ac:dyDescent="0.25">
      <c r="A13" s="609" t="s">
        <v>350</v>
      </c>
      <c r="B13" s="640">
        <v>3.4317998225891877E-2</v>
      </c>
      <c r="C13" s="640">
        <v>-5.9122087929188716E-3</v>
      </c>
      <c r="D13" s="640">
        <v>-4.0108363546515813E-2</v>
      </c>
      <c r="E13" s="640">
        <v>-9.9095069033794503E-2</v>
      </c>
      <c r="F13" s="641">
        <v>-2.718362361757698E-2</v>
      </c>
      <c r="G13" s="642">
        <v>-1.9736191279423609E-3</v>
      </c>
      <c r="H13" s="642">
        <v>-6.9761316882309243E-2</v>
      </c>
      <c r="I13" s="642">
        <v>-1.8186969679606202E-2</v>
      </c>
      <c r="J13" s="642">
        <v>-9.6131473910155529E-2</v>
      </c>
      <c r="K13" s="643">
        <v>-4.8511633706464052E-2</v>
      </c>
      <c r="L13" s="641">
        <v>1.8153132016814233E-2</v>
      </c>
      <c r="M13" s="642">
        <v>0.16667844966250089</v>
      </c>
      <c r="N13" s="643">
        <v>4.7803235537344557E-2</v>
      </c>
      <c r="O13" s="644" t="s">
        <v>350</v>
      </c>
      <c r="P13" s="641">
        <v>0.41942078926486981</v>
      </c>
      <c r="Q13" s="642">
        <v>4.8446335641120442E-2</v>
      </c>
      <c r="R13" s="642">
        <v>-2.9436627845831564E-2</v>
      </c>
      <c r="S13" s="642">
        <v>-0.40603658589204872</v>
      </c>
      <c r="T13" s="642">
        <v>-1.3266923215223048E-2</v>
      </c>
      <c r="U13" s="643">
        <v>0.1258022461261159</v>
      </c>
      <c r="V13" s="641">
        <v>6.5925539734196015E-2</v>
      </c>
      <c r="W13" s="642">
        <v>-6.5608662990318534E-2</v>
      </c>
      <c r="X13" s="642">
        <v>0.13523582421259595</v>
      </c>
      <c r="Y13" s="643">
        <v>4.4123974046034187E-2</v>
      </c>
      <c r="Z13" s="643">
        <v>-0.30086274182078843</v>
      </c>
      <c r="AA13" s="640">
        <v>-4.2543012961194782E-3</v>
      </c>
      <c r="AB13" s="525"/>
    </row>
    <row r="14" spans="1:28" s="400" customFormat="1" x14ac:dyDescent="0.25">
      <c r="A14" s="609" t="s">
        <v>351</v>
      </c>
      <c r="B14" s="640">
        <v>-3.1322249491431142E-3</v>
      </c>
      <c r="C14" s="640">
        <v>-5.0181962684128445E-2</v>
      </c>
      <c r="D14" s="640">
        <v>-8.7060574915788558E-2</v>
      </c>
      <c r="E14" s="640">
        <v>-6.8542940870583768E-2</v>
      </c>
      <c r="F14" s="641">
        <v>-0.10500291473681589</v>
      </c>
      <c r="G14" s="642">
        <v>0.21402790567651064</v>
      </c>
      <c r="H14" s="642">
        <v>1.7321161163889931E-2</v>
      </c>
      <c r="I14" s="642">
        <v>2.7673529921759865E-2</v>
      </c>
      <c r="J14" s="642">
        <v>-2.5465967913054888E-2</v>
      </c>
      <c r="K14" s="643">
        <v>9.5623355320186842E-3</v>
      </c>
      <c r="L14" s="641">
        <v>3.6988698195873582E-2</v>
      </c>
      <c r="M14" s="642">
        <v>8.4139215594580374E-2</v>
      </c>
      <c r="N14" s="643">
        <v>4.7287704440089895E-2</v>
      </c>
      <c r="O14" s="644" t="s">
        <v>351</v>
      </c>
      <c r="P14" s="641">
        <v>0.43354306065225634</v>
      </c>
      <c r="Q14" s="642">
        <v>-0.13270644802524389</v>
      </c>
      <c r="R14" s="642">
        <v>-2.1319059070628255E-2</v>
      </c>
      <c r="S14" s="642">
        <v>-9.282987118752517E-2</v>
      </c>
      <c r="T14" s="642">
        <v>-0.30857375622173144</v>
      </c>
      <c r="U14" s="643">
        <v>9.9284761566812429E-2</v>
      </c>
      <c r="V14" s="641">
        <v>4.0074357741898492E-2</v>
      </c>
      <c r="W14" s="642">
        <v>0.15498909979536801</v>
      </c>
      <c r="X14" s="642">
        <v>-5.326610408836574E-2</v>
      </c>
      <c r="Y14" s="643">
        <v>5.6859065406965392E-2</v>
      </c>
      <c r="Z14" s="643">
        <v>9.3217972057717979E-2</v>
      </c>
      <c r="AA14" s="640">
        <v>-2.1989115654107216E-2</v>
      </c>
      <c r="AB14" s="525"/>
    </row>
    <row r="15" spans="1:28" s="400" customFormat="1" x14ac:dyDescent="0.25">
      <c r="A15" s="609" t="s">
        <v>352</v>
      </c>
      <c r="B15" s="640">
        <v>6.8861219497438064E-2</v>
      </c>
      <c r="C15" s="640">
        <v>4.3024486340759172E-3</v>
      </c>
      <c r="D15" s="640">
        <v>-2.7721903383847613E-2</v>
      </c>
      <c r="E15" s="640">
        <v>-5.3490214262564395E-2</v>
      </c>
      <c r="F15" s="641">
        <v>-0.13452592829055121</v>
      </c>
      <c r="G15" s="642">
        <v>-0.18841077121392458</v>
      </c>
      <c r="H15" s="642">
        <v>-4.3527185174478289E-2</v>
      </c>
      <c r="I15" s="642">
        <v>5.7318226817197893E-3</v>
      </c>
      <c r="J15" s="642">
        <v>-4.2513085739297796E-2</v>
      </c>
      <c r="K15" s="643">
        <v>-8.5472904884349887E-2</v>
      </c>
      <c r="L15" s="641">
        <v>-0.10919606908584623</v>
      </c>
      <c r="M15" s="642">
        <v>5.8904902638156287E-2</v>
      </c>
      <c r="N15" s="643">
        <v>-8.3485226013514824E-2</v>
      </c>
      <c r="O15" s="644" t="s">
        <v>352</v>
      </c>
      <c r="P15" s="641">
        <v>0.40175650086447035</v>
      </c>
      <c r="Q15" s="642">
        <v>0.16979388099515913</v>
      </c>
      <c r="R15" s="642">
        <v>-0.11594272828294494</v>
      </c>
      <c r="S15" s="642">
        <v>0.69647861864373617</v>
      </c>
      <c r="T15" s="642">
        <v>-0.43515431177343566</v>
      </c>
      <c r="U15" s="643">
        <v>5.4572849623621078E-2</v>
      </c>
      <c r="V15" s="641">
        <v>-2.1994215406531237E-2</v>
      </c>
      <c r="W15" s="642">
        <v>0.31368857373824754</v>
      </c>
      <c r="X15" s="642">
        <v>0.20132786682019588</v>
      </c>
      <c r="Y15" s="643">
        <v>0.21358041592861854</v>
      </c>
      <c r="Z15" s="643">
        <v>-0.18632899424824756</v>
      </c>
      <c r="AA15" s="640">
        <v>8.1630985170155768E-3</v>
      </c>
      <c r="AB15" s="525"/>
    </row>
    <row r="16" spans="1:28" s="400" customFormat="1" x14ac:dyDescent="0.25">
      <c r="A16" s="609" t="s">
        <v>353</v>
      </c>
      <c r="B16" s="640">
        <v>6.3739772363719194E-2</v>
      </c>
      <c r="C16" s="640">
        <v>4.6640912087693609E-2</v>
      </c>
      <c r="D16" s="640">
        <v>-4.1126875299489551E-2</v>
      </c>
      <c r="E16" s="640">
        <v>-3.1782096942627902E-2</v>
      </c>
      <c r="F16" s="641">
        <v>3.4809199838623961E-2</v>
      </c>
      <c r="G16" s="642">
        <v>0.19773318897819747</v>
      </c>
      <c r="H16" s="642">
        <v>-4.6218932905215837E-2</v>
      </c>
      <c r="I16" s="642">
        <v>0.14934485545406107</v>
      </c>
      <c r="J16" s="642">
        <v>-1.5899454735764817E-2</v>
      </c>
      <c r="K16" s="643">
        <v>2.1819814257692638E-2</v>
      </c>
      <c r="L16" s="641">
        <v>-8.8668629025113743E-3</v>
      </c>
      <c r="M16" s="642">
        <v>0.10502437571839573</v>
      </c>
      <c r="N16" s="643">
        <v>9.2696174682680432E-3</v>
      </c>
      <c r="O16" s="644" t="s">
        <v>353</v>
      </c>
      <c r="P16" s="641">
        <v>0.45349669492231381</v>
      </c>
      <c r="Q16" s="642">
        <v>0.28452095300730718</v>
      </c>
      <c r="R16" s="642">
        <v>-0.1526611729665398</v>
      </c>
      <c r="S16" s="642">
        <v>0.25112812019471842</v>
      </c>
      <c r="T16" s="642">
        <v>-0.49791836605820761</v>
      </c>
      <c r="U16" s="643">
        <v>-1.9597456930975032E-2</v>
      </c>
      <c r="V16" s="641">
        <v>0.63212441175941469</v>
      </c>
      <c r="W16" s="642">
        <v>0.32638095286394986</v>
      </c>
      <c r="X16" s="642">
        <v>0.36248435616030972</v>
      </c>
      <c r="Y16" s="643">
        <v>0.39237521604776382</v>
      </c>
      <c r="Z16" s="643">
        <v>0.24333042966510998</v>
      </c>
      <c r="AA16" s="640">
        <v>3.6590524550744519E-2</v>
      </c>
      <c r="AB16" s="525"/>
    </row>
    <row r="17" spans="1:28" s="400" customFormat="1" x14ac:dyDescent="0.25">
      <c r="A17" s="609" t="s">
        <v>354</v>
      </c>
      <c r="B17" s="640">
        <v>4.0342080256148494E-2</v>
      </c>
      <c r="C17" s="640">
        <v>1.9036470442252984E-2</v>
      </c>
      <c r="D17" s="640">
        <v>1.1318282596811224E-2</v>
      </c>
      <c r="E17" s="640">
        <v>-3.5472634984053952E-3</v>
      </c>
      <c r="F17" s="641">
        <v>-3.6211366612178053E-2</v>
      </c>
      <c r="G17" s="642">
        <v>0.23706331139337555</v>
      </c>
      <c r="H17" s="642">
        <v>9.3462502609178433E-2</v>
      </c>
      <c r="I17" s="642">
        <v>-7.0696672124210047E-2</v>
      </c>
      <c r="J17" s="642">
        <v>0.12148154481157269</v>
      </c>
      <c r="K17" s="643">
        <v>7.2904535004748583E-2</v>
      </c>
      <c r="L17" s="641">
        <v>4.1028662363521429E-2</v>
      </c>
      <c r="M17" s="642">
        <v>0.22910708894856158</v>
      </c>
      <c r="N17" s="643">
        <v>6.4621832926661904E-2</v>
      </c>
      <c r="O17" s="644" t="s">
        <v>354</v>
      </c>
      <c r="P17" s="641">
        <v>0.39745127698244676</v>
      </c>
      <c r="Q17" s="642">
        <v>-4.6004647051515857E-2</v>
      </c>
      <c r="R17" s="642">
        <v>-0.19658980007937921</v>
      </c>
      <c r="S17" s="642">
        <v>-3.7261021234231029E-2</v>
      </c>
      <c r="T17" s="642">
        <v>-0.41335232836756541</v>
      </c>
      <c r="U17" s="643">
        <v>-6.9422160812373845E-2</v>
      </c>
      <c r="V17" s="641">
        <v>0.55273256870128651</v>
      </c>
      <c r="W17" s="642">
        <v>-0.11291485342548413</v>
      </c>
      <c r="X17" s="642">
        <v>0.53605311162421754</v>
      </c>
      <c r="Y17" s="643">
        <v>0.12286673356154343</v>
      </c>
      <c r="Z17" s="643">
        <v>1.292142579932154E-2</v>
      </c>
      <c r="AA17" s="640">
        <v>2.5687773866028385E-2</v>
      </c>
      <c r="AB17" s="525"/>
    </row>
    <row r="18" spans="1:28" s="400" customFormat="1" x14ac:dyDescent="0.25">
      <c r="A18" s="609" t="s">
        <v>355</v>
      </c>
      <c r="B18" s="645">
        <v>8.6272406630683474E-2</v>
      </c>
      <c r="C18" s="645">
        <v>5.07924401837061E-2</v>
      </c>
      <c r="D18" s="645">
        <v>-2.1696620179361137E-2</v>
      </c>
      <c r="E18" s="645">
        <v>5.3375705306237808E-3</v>
      </c>
      <c r="F18" s="646">
        <v>2.3030176696647864E-3</v>
      </c>
      <c r="G18" s="647">
        <v>0.6157947528740142</v>
      </c>
      <c r="H18" s="647">
        <v>0.16088740397622603</v>
      </c>
      <c r="I18" s="647">
        <v>-8.6202685677125079E-2</v>
      </c>
      <c r="J18" s="647">
        <v>3.978392301024325E-2</v>
      </c>
      <c r="K18" s="648">
        <v>0.13190828367296614</v>
      </c>
      <c r="L18" s="646">
        <v>0.11770350865394108</v>
      </c>
      <c r="M18" s="647">
        <v>6.0451076591959252E-2</v>
      </c>
      <c r="N18" s="648">
        <v>0.11018676542168149</v>
      </c>
      <c r="O18" s="644" t="s">
        <v>355</v>
      </c>
      <c r="P18" s="646">
        <v>0.49228532504843248</v>
      </c>
      <c r="Q18" s="647">
        <v>0.35758762966364976</v>
      </c>
      <c r="R18" s="647">
        <v>0.11906241804896678</v>
      </c>
      <c r="S18" s="647">
        <v>0.15013540497944988</v>
      </c>
      <c r="T18" s="647">
        <v>-1.5989451213972106E-2</v>
      </c>
      <c r="U18" s="648">
        <v>0.22248243184785665</v>
      </c>
      <c r="V18" s="646">
        <v>0.23086691055979958</v>
      </c>
      <c r="W18" s="647">
        <v>0.21178016053170978</v>
      </c>
      <c r="X18" s="647">
        <v>3.1497697692583149E-2</v>
      </c>
      <c r="Y18" s="648">
        <v>0.16683636900091736</v>
      </c>
      <c r="Z18" s="648">
        <v>-4.7656658328459889E-2</v>
      </c>
      <c r="AA18" s="645">
        <v>5.7240372806371509E-2</v>
      </c>
      <c r="AB18" s="525"/>
    </row>
    <row r="19" spans="1:28" s="400" customFormat="1" x14ac:dyDescent="0.25">
      <c r="A19" s="608" t="s">
        <v>271</v>
      </c>
      <c r="B19" s="640">
        <v>1.1764631660108771E-2</v>
      </c>
      <c r="C19" s="640">
        <v>1.4533307052734257E-2</v>
      </c>
      <c r="D19" s="640">
        <v>-2.7650422466432012E-2</v>
      </c>
      <c r="E19" s="640">
        <v>2.6545296006752706E-2</v>
      </c>
      <c r="F19" s="641">
        <v>-4.6274954376778199E-3</v>
      </c>
      <c r="G19" s="642">
        <v>0.12572810502538201</v>
      </c>
      <c r="H19" s="642">
        <v>3.2243766316761846E-2</v>
      </c>
      <c r="I19" s="642">
        <v>8.3790779935160042E-3</v>
      </c>
      <c r="J19" s="642">
        <v>4.779292912681532E-2</v>
      </c>
      <c r="K19" s="643">
        <v>3.4660494610101233E-2</v>
      </c>
      <c r="L19" s="641">
        <v>-8.5748115051542673E-4</v>
      </c>
      <c r="M19" s="642">
        <v>0.1575963308442494</v>
      </c>
      <c r="N19" s="643">
        <v>2.1818407077200952E-2</v>
      </c>
      <c r="O19" s="649" t="s">
        <v>271</v>
      </c>
      <c r="P19" s="641">
        <v>0.32356640819939919</v>
      </c>
      <c r="Q19" s="642">
        <v>4.0580274538748462E-3</v>
      </c>
      <c r="R19" s="642">
        <v>-1.49610561918323E-3</v>
      </c>
      <c r="S19" s="642">
        <v>-7.6803969994729826E-3</v>
      </c>
      <c r="T19" s="642">
        <v>-2.4982188071327793E-2</v>
      </c>
      <c r="U19" s="643">
        <v>0.10733379436626289</v>
      </c>
      <c r="V19" s="641">
        <v>4.1619550402298255E-2</v>
      </c>
      <c r="W19" s="642">
        <v>4.0321468860808896E-2</v>
      </c>
      <c r="X19" s="642">
        <v>6.9216065066423971E-2</v>
      </c>
      <c r="Y19" s="643">
        <v>4.9073354118526202E-2</v>
      </c>
      <c r="Z19" s="643">
        <v>-4.9436336720313223E-3</v>
      </c>
      <c r="AA19" s="640">
        <v>1.2601558948321268E-2</v>
      </c>
      <c r="AB19" s="525"/>
    </row>
    <row r="20" spans="1:28" s="47" customFormat="1" x14ac:dyDescent="0.25">
      <c r="A20" s="1546" t="s">
        <v>257</v>
      </c>
      <c r="B20" s="650"/>
      <c r="C20" s="651"/>
      <c r="D20" s="651"/>
      <c r="E20" s="651"/>
      <c r="F20" s="652"/>
      <c r="G20" s="653"/>
      <c r="H20" s="653"/>
      <c r="I20" s="653"/>
      <c r="J20" s="653"/>
      <c r="K20" s="650"/>
      <c r="L20" s="652"/>
      <c r="M20" s="653"/>
      <c r="N20" s="650"/>
      <c r="O20" s="654" t="s">
        <v>257</v>
      </c>
      <c r="P20" s="653"/>
      <c r="Q20" s="653"/>
      <c r="R20" s="653"/>
      <c r="S20" s="653"/>
      <c r="T20" s="653"/>
      <c r="U20" s="650"/>
      <c r="V20" s="653"/>
      <c r="W20" s="653"/>
      <c r="X20" s="653"/>
      <c r="Y20" s="650"/>
      <c r="Z20" s="651"/>
      <c r="AA20" s="651"/>
      <c r="AB20" s="427"/>
    </row>
    <row r="21" spans="1:28" s="400" customFormat="1" x14ac:dyDescent="0.25">
      <c r="A21" s="615" t="s">
        <v>344</v>
      </c>
      <c r="B21" s="640">
        <v>-1.9500277472450533E-2</v>
      </c>
      <c r="C21" s="640">
        <v>-1.5656460738977529E-3</v>
      </c>
      <c r="D21" s="640">
        <v>1.6182141379400274</v>
      </c>
      <c r="E21" s="640">
        <v>6.1656655902918578E-2</v>
      </c>
      <c r="F21" s="641">
        <v>0.19150080741013942</v>
      </c>
      <c r="G21" s="642">
        <v>3.9504697778796283E-2</v>
      </c>
      <c r="H21" s="642">
        <v>0.27153294732149136</v>
      </c>
      <c r="I21" s="642">
        <v>4.5745069649269388E-2</v>
      </c>
      <c r="J21" s="642">
        <v>0.25039915193599405</v>
      </c>
      <c r="K21" s="643">
        <v>0.20629902289832569</v>
      </c>
      <c r="L21" s="641">
        <v>0.17219244762721164</v>
      </c>
      <c r="M21" s="642">
        <v>1.7088676365003321</v>
      </c>
      <c r="N21" s="643">
        <v>0.2625176265084046</v>
      </c>
      <c r="O21" s="655" t="s">
        <v>344</v>
      </c>
      <c r="P21" s="641">
        <v>0.30499772261764102</v>
      </c>
      <c r="Q21" s="642">
        <v>0.34669646583944602</v>
      </c>
      <c r="R21" s="642">
        <v>-0.10754766556625328</v>
      </c>
      <c r="S21" s="642">
        <v>0.13662614635010195</v>
      </c>
      <c r="T21" s="642">
        <v>8.6558448064133708E-2</v>
      </c>
      <c r="U21" s="643">
        <v>0.16431814798826383</v>
      </c>
      <c r="V21" s="641">
        <v>0.23093879249436799</v>
      </c>
      <c r="W21" s="642">
        <v>-7.6192219360893709E-2</v>
      </c>
      <c r="X21" s="642">
        <v>-2.1858140551550664E-2</v>
      </c>
      <c r="Y21" s="643">
        <v>5.0261169651113491E-3</v>
      </c>
      <c r="Z21" s="641">
        <v>-8.553100236719946E-2</v>
      </c>
      <c r="AA21" s="640">
        <v>2.1088038863092962E-4</v>
      </c>
      <c r="AB21" s="525"/>
    </row>
    <row r="22" spans="1:28" s="400" customFormat="1" x14ac:dyDescent="0.25">
      <c r="A22" s="615" t="s">
        <v>345</v>
      </c>
      <c r="B22" s="640">
        <v>-5.3378424208252673E-2</v>
      </c>
      <c r="C22" s="640">
        <v>1.146751666204926E-2</v>
      </c>
      <c r="D22" s="640">
        <v>0.40205913555315553</v>
      </c>
      <c r="E22" s="640">
        <v>3.3601046002440516E-3</v>
      </c>
      <c r="F22" s="641">
        <v>0.41832889516337235</v>
      </c>
      <c r="G22" s="642">
        <v>0.58476218006995695</v>
      </c>
      <c r="H22" s="642">
        <v>0.14371418578706985</v>
      </c>
      <c r="I22" s="642">
        <v>1.1839201593845106E-2</v>
      </c>
      <c r="J22" s="642">
        <v>0.17494176920773841</v>
      </c>
      <c r="K22" s="643">
        <v>0.25809448493262743</v>
      </c>
      <c r="L22" s="641">
        <v>-1.7017281758637259E-2</v>
      </c>
      <c r="M22" s="642">
        <v>1.8754043807801093</v>
      </c>
      <c r="N22" s="643">
        <v>0.11151803103811764</v>
      </c>
      <c r="O22" s="655" t="s">
        <v>345</v>
      </c>
      <c r="P22" s="641">
        <v>-0.12519176326917225</v>
      </c>
      <c r="Q22" s="642">
        <v>-0.48787174685391343</v>
      </c>
      <c r="R22" s="642">
        <v>0.60148870790458475</v>
      </c>
      <c r="S22" s="642">
        <v>-0.50859217722366101</v>
      </c>
      <c r="T22" s="642">
        <v>-0.30991855259596046</v>
      </c>
      <c r="U22" s="643">
        <v>-8.3168168227500283E-2</v>
      </c>
      <c r="V22" s="641">
        <v>0.22965312678828842</v>
      </c>
      <c r="W22" s="642">
        <v>8.597515164521452E-3</v>
      </c>
      <c r="X22" s="642">
        <v>7.0009149628156742E-2</v>
      </c>
      <c r="Y22" s="643">
        <v>6.207500225309448E-2</v>
      </c>
      <c r="Z22" s="641">
        <v>-7.1670221133481649E-2</v>
      </c>
      <c r="AA22" s="640">
        <v>-1.9215658312733419E-2</v>
      </c>
      <c r="AB22" s="525"/>
    </row>
    <row r="23" spans="1:28" s="400" customFormat="1" x14ac:dyDescent="0.25">
      <c r="A23" s="615" t="s">
        <v>346</v>
      </c>
      <c r="B23" s="640">
        <v>-6.9748629866581258E-2</v>
      </c>
      <c r="C23" s="640">
        <v>2.9398292099456436E-2</v>
      </c>
      <c r="D23" s="640">
        <v>0.64020870472288682</v>
      </c>
      <c r="E23" s="640">
        <v>4.3958545368683044E-3</v>
      </c>
      <c r="F23" s="641">
        <v>-2.5813380397122554E-2</v>
      </c>
      <c r="G23" s="642">
        <v>0.15939094599448311</v>
      </c>
      <c r="H23" s="642">
        <v>-8.6290461720088807E-3</v>
      </c>
      <c r="I23" s="642">
        <v>-0.15850193993565798</v>
      </c>
      <c r="J23" s="642">
        <v>6.4911042233599447E-2</v>
      </c>
      <c r="K23" s="643">
        <v>4.9170167906349427E-3</v>
      </c>
      <c r="L23" s="641">
        <v>-1.3958494511913444E-2</v>
      </c>
      <c r="M23" s="642">
        <v>0.94530413746428121</v>
      </c>
      <c r="N23" s="643">
        <v>6.9498313684438706E-2</v>
      </c>
      <c r="O23" s="655" t="s">
        <v>346</v>
      </c>
      <c r="P23" s="641">
        <v>-0.15711627509813397</v>
      </c>
      <c r="Q23" s="642">
        <v>-0.18834469211054106</v>
      </c>
      <c r="R23" s="642">
        <v>0.3730002734288389</v>
      </c>
      <c r="S23" s="642">
        <v>-0.12676261858762272</v>
      </c>
      <c r="T23" s="642">
        <v>-0.23475918044463939</v>
      </c>
      <c r="U23" s="643">
        <v>-8.563531141934233E-2</v>
      </c>
      <c r="V23" s="641">
        <v>-0.30696405201000954</v>
      </c>
      <c r="W23" s="642">
        <v>0.10789026734043938</v>
      </c>
      <c r="X23" s="642">
        <v>-0.26024231896940453</v>
      </c>
      <c r="Y23" s="643">
        <v>-0.11860959969763141</v>
      </c>
      <c r="Z23" s="641">
        <v>-9.8081409725511604E-2</v>
      </c>
      <c r="AA23" s="640">
        <v>-3.0700469838115696E-2</v>
      </c>
      <c r="AB23" s="525"/>
    </row>
    <row r="24" spans="1:28" s="400" customFormat="1" x14ac:dyDescent="0.25">
      <c r="A24" s="615" t="s">
        <v>347</v>
      </c>
      <c r="B24" s="640">
        <v>-1.0864992849979549E-2</v>
      </c>
      <c r="C24" s="640">
        <v>7.2107798273122192E-3</v>
      </c>
      <c r="D24" s="640">
        <v>0.45858585977362187</v>
      </c>
      <c r="E24" s="640">
        <v>-0.14302837489479914</v>
      </c>
      <c r="F24" s="641">
        <v>0.10846487357575652</v>
      </c>
      <c r="G24" s="642">
        <v>-0.20621868682155076</v>
      </c>
      <c r="H24" s="642">
        <v>7.7201648955550262E-2</v>
      </c>
      <c r="I24" s="642">
        <v>-0.32689983239998532</v>
      </c>
      <c r="J24" s="642">
        <v>7.0876773926601633E-2</v>
      </c>
      <c r="K24" s="643">
        <v>2.8605269169566405E-2</v>
      </c>
      <c r="L24" s="641">
        <v>-5.6008973478683832E-2</v>
      </c>
      <c r="M24" s="642">
        <v>0.31931819106986836</v>
      </c>
      <c r="N24" s="643">
        <v>-1.4353447132266162E-2</v>
      </c>
      <c r="O24" s="655" t="s">
        <v>347</v>
      </c>
      <c r="P24" s="641">
        <v>5.1976873518352562E-2</v>
      </c>
      <c r="Q24" s="642">
        <v>0.24207324523066132</v>
      </c>
      <c r="R24" s="642">
        <v>-5.5813660167189805E-2</v>
      </c>
      <c r="S24" s="642">
        <v>-0.39935488762068116</v>
      </c>
      <c r="T24" s="642">
        <v>-0.36919289680065992</v>
      </c>
      <c r="U24" s="643">
        <v>-2.7376446374776098E-3</v>
      </c>
      <c r="V24" s="641">
        <v>-0.4253134690406859</v>
      </c>
      <c r="W24" s="642">
        <v>-0.21226709267936628</v>
      </c>
      <c r="X24" s="642">
        <v>0.39839903360900064</v>
      </c>
      <c r="Y24" s="643">
        <v>-7.9158480477930726E-2</v>
      </c>
      <c r="Z24" s="641">
        <v>-4.3843341769309041E-2</v>
      </c>
      <c r="AA24" s="640">
        <v>-1.0751760299098412E-2</v>
      </c>
      <c r="AB24" s="525"/>
    </row>
    <row r="25" spans="1:28" s="400" customFormat="1" x14ac:dyDescent="0.25">
      <c r="A25" s="615" t="s">
        <v>348</v>
      </c>
      <c r="B25" s="640">
        <v>-8.4147535969832932E-3</v>
      </c>
      <c r="C25" s="640">
        <v>2.2395624027126804E-2</v>
      </c>
      <c r="D25" s="640">
        <v>0.86988037238233429</v>
      </c>
      <c r="E25" s="640">
        <v>-1.0243706894417115E-2</v>
      </c>
      <c r="F25" s="641">
        <v>9.3925889686381492E-2</v>
      </c>
      <c r="G25" s="642">
        <v>0.36626405782972404</v>
      </c>
      <c r="H25" s="642">
        <v>-2.5529311154976475E-2</v>
      </c>
      <c r="I25" s="642">
        <v>0.30918460126407443</v>
      </c>
      <c r="J25" s="642">
        <v>0.26017717223316184</v>
      </c>
      <c r="K25" s="643">
        <v>9.865431087798604E-2</v>
      </c>
      <c r="L25" s="641">
        <v>1.1280659858491804E-2</v>
      </c>
      <c r="M25" s="642">
        <v>0.24547277413825719</v>
      </c>
      <c r="N25" s="643">
        <v>3.9873433333909469E-2</v>
      </c>
      <c r="O25" s="655" t="s">
        <v>348</v>
      </c>
      <c r="P25" s="641">
        <v>8.3043418744121134E-2</v>
      </c>
      <c r="Q25" s="642">
        <v>1.9342137348000339</v>
      </c>
      <c r="R25" s="642">
        <v>3.5033795324583838E-3</v>
      </c>
      <c r="S25" s="642">
        <v>0.26673695271220876</v>
      </c>
      <c r="T25" s="642">
        <v>-0.47111425844433696</v>
      </c>
      <c r="U25" s="643">
        <v>0.13337427718677475</v>
      </c>
      <c r="V25" s="641">
        <v>-0.36805319000698977</v>
      </c>
      <c r="W25" s="642">
        <v>-0.25364864579286839</v>
      </c>
      <c r="X25" s="642">
        <v>-7.2122828546968831E-2</v>
      </c>
      <c r="Y25" s="643">
        <v>-0.23223661853882949</v>
      </c>
      <c r="Z25" s="641">
        <v>-2.1118157071437271E-2</v>
      </c>
      <c r="AA25" s="640">
        <v>5.2280170615457422E-3</v>
      </c>
      <c r="AB25" s="525"/>
    </row>
    <row r="26" spans="1:28" s="400" customFormat="1" x14ac:dyDescent="0.25">
      <c r="A26" s="615" t="s">
        <v>349</v>
      </c>
      <c r="B26" s="640">
        <v>-7.9754073438910167E-3</v>
      </c>
      <c r="C26" s="640">
        <v>2.1121717706324095E-2</v>
      </c>
      <c r="D26" s="640">
        <v>0.75945345548126419</v>
      </c>
      <c r="E26" s="640">
        <v>-2.7566262386612972E-2</v>
      </c>
      <c r="F26" s="641">
        <v>3.8424511020771712E-2</v>
      </c>
      <c r="G26" s="642">
        <v>0.19612255414278512</v>
      </c>
      <c r="H26" s="642">
        <v>3.43316917346288E-2</v>
      </c>
      <c r="I26" s="642">
        <v>0.1180682462639957</v>
      </c>
      <c r="J26" s="642">
        <v>0.13049422110307862</v>
      </c>
      <c r="K26" s="643">
        <v>7.4986836982473104E-2</v>
      </c>
      <c r="L26" s="641">
        <v>0.11035016045854551</v>
      </c>
      <c r="M26" s="642">
        <v>0.8084185000534132</v>
      </c>
      <c r="N26" s="643">
        <v>0.19970271248410376</v>
      </c>
      <c r="O26" s="655" t="s">
        <v>349</v>
      </c>
      <c r="P26" s="641">
        <v>0.14362208540232335</v>
      </c>
      <c r="Q26" s="642">
        <v>0.10649105643342116</v>
      </c>
      <c r="R26" s="642">
        <v>0.20127488041790631</v>
      </c>
      <c r="S26" s="642">
        <v>0.35315876582451744</v>
      </c>
      <c r="T26" s="642">
        <v>-0.24845127813943335</v>
      </c>
      <c r="U26" s="643">
        <v>0.14003049519419219</v>
      </c>
      <c r="V26" s="641">
        <v>-0.12383268721797047</v>
      </c>
      <c r="W26" s="642">
        <v>-1.0895175890106579E-3</v>
      </c>
      <c r="X26" s="642">
        <v>-0.2921029704057635</v>
      </c>
      <c r="Y26" s="643">
        <v>-0.13213549301694638</v>
      </c>
      <c r="Z26" s="641">
        <v>0.12638022776541313</v>
      </c>
      <c r="AA26" s="640">
        <v>8.6482100789009309E-3</v>
      </c>
      <c r="AB26" s="525"/>
    </row>
    <row r="27" spans="1:28" s="400" customFormat="1" x14ac:dyDescent="0.25">
      <c r="A27" s="615" t="s">
        <v>350</v>
      </c>
      <c r="B27" s="640">
        <v>3.8345074389848355E-2</v>
      </c>
      <c r="C27" s="640">
        <v>-1.2811647682468008E-3</v>
      </c>
      <c r="D27" s="640">
        <v>0.59414863266971052</v>
      </c>
      <c r="E27" s="640">
        <v>-9.2782928219437566E-2</v>
      </c>
      <c r="F27" s="641">
        <v>1.9642355547977219E-2</v>
      </c>
      <c r="G27" s="642">
        <v>0.14521120043426339</v>
      </c>
      <c r="H27" s="642">
        <v>-5.9527470982351782E-2</v>
      </c>
      <c r="I27" s="642">
        <v>-2.0944095624751968E-2</v>
      </c>
      <c r="J27" s="642">
        <v>-2.9909033334720503E-2</v>
      </c>
      <c r="K27" s="643">
        <v>-1.0422197125167232E-3</v>
      </c>
      <c r="L27" s="641">
        <v>0.13481044139167775</v>
      </c>
      <c r="M27" s="642">
        <v>0.54385390191943195</v>
      </c>
      <c r="N27" s="643">
        <v>0.20057507129903263</v>
      </c>
      <c r="O27" s="655" t="s">
        <v>350</v>
      </c>
      <c r="P27" s="641">
        <v>0.47833584234851423</v>
      </c>
      <c r="Q27" s="642">
        <v>0.21859163941110982</v>
      </c>
      <c r="R27" s="642">
        <v>-6.5565168996808754E-2</v>
      </c>
      <c r="S27" s="642">
        <v>-0.17854173266644191</v>
      </c>
      <c r="T27" s="642">
        <v>0.13475058833462472</v>
      </c>
      <c r="U27" s="643">
        <v>0.27785247422429515</v>
      </c>
      <c r="V27" s="641">
        <v>7.9728982417523353E-2</v>
      </c>
      <c r="W27" s="642">
        <v>-9.5717249395225301E-2</v>
      </c>
      <c r="X27" s="642">
        <v>0.12884957050750989</v>
      </c>
      <c r="Y27" s="643">
        <v>3.0819362990084365E-2</v>
      </c>
      <c r="Z27" s="641">
        <v>-0.40774894438544007</v>
      </c>
      <c r="AA27" s="640">
        <v>4.1451127537208698E-3</v>
      </c>
      <c r="AB27" s="525"/>
    </row>
    <row r="28" spans="1:28" s="400" customFormat="1" x14ac:dyDescent="0.25">
      <c r="A28" s="615" t="s">
        <v>351</v>
      </c>
      <c r="B28" s="640">
        <v>4.434560921287245E-3</v>
      </c>
      <c r="C28" s="640">
        <v>-4.8150407247093074E-2</v>
      </c>
      <c r="D28" s="640">
        <v>0.19217102872326253</v>
      </c>
      <c r="E28" s="640">
        <v>-0.11105508154771204</v>
      </c>
      <c r="F28" s="641">
        <v>-0.11202643375388877</v>
      </c>
      <c r="G28" s="642">
        <v>0.16717784814891834</v>
      </c>
      <c r="H28" s="642">
        <v>3.5265713610415528E-2</v>
      </c>
      <c r="I28" s="642">
        <v>3.6613334612399795E-2</v>
      </c>
      <c r="J28" s="642">
        <v>-3.1316549023207796E-2</v>
      </c>
      <c r="K28" s="643">
        <v>5.7946510268285234E-3</v>
      </c>
      <c r="L28" s="641">
        <v>-2.8627235234381154E-2</v>
      </c>
      <c r="M28" s="642">
        <v>0.15589763353429564</v>
      </c>
      <c r="N28" s="643">
        <v>4.2757611386428085E-3</v>
      </c>
      <c r="O28" s="655" t="s">
        <v>351</v>
      </c>
      <c r="P28" s="641">
        <v>0.1965342027750232</v>
      </c>
      <c r="Q28" s="642">
        <v>-0.20719996045583511</v>
      </c>
      <c r="R28" s="642">
        <v>3.3728307551659009E-2</v>
      </c>
      <c r="S28" s="642">
        <v>-0.13235158592499296</v>
      </c>
      <c r="T28" s="642">
        <v>-0.28560927858823482</v>
      </c>
      <c r="U28" s="643">
        <v>8.610906048280631E-2</v>
      </c>
      <c r="V28" s="641">
        <v>4.7048761401943917E-2</v>
      </c>
      <c r="W28" s="642">
        <v>0.10658357869264079</v>
      </c>
      <c r="X28" s="642">
        <v>-3.7607043531158846E-2</v>
      </c>
      <c r="Y28" s="643">
        <v>4.2485097312499276E-2</v>
      </c>
      <c r="Z28" s="641">
        <v>1.2392324315657621E-3</v>
      </c>
      <c r="AA28" s="640">
        <v>-1.4858420208918366E-2</v>
      </c>
      <c r="AB28" s="525"/>
    </row>
    <row r="29" spans="1:28" s="400" customFormat="1" x14ac:dyDescent="0.25">
      <c r="A29" s="615" t="s">
        <v>352</v>
      </c>
      <c r="B29" s="640">
        <v>5.7201246446846543E-2</v>
      </c>
      <c r="C29" s="640">
        <v>4.8662026920600621E-3</v>
      </c>
      <c r="D29" s="640">
        <v>0.31545121839642642</v>
      </c>
      <c r="E29" s="640">
        <v>-6.5929808049270955E-2</v>
      </c>
      <c r="F29" s="641">
        <v>-0.12010157583765335</v>
      </c>
      <c r="G29" s="642">
        <v>-4.617439719409322E-2</v>
      </c>
      <c r="H29" s="642">
        <v>-2.2623371777292345E-2</v>
      </c>
      <c r="I29" s="642">
        <v>2.1942768048967665E-2</v>
      </c>
      <c r="J29" s="642">
        <v>-2.4590215171100382E-2</v>
      </c>
      <c r="K29" s="643">
        <v>-5.3107829299807285E-2</v>
      </c>
      <c r="L29" s="641">
        <v>6.9520616170620997E-2</v>
      </c>
      <c r="M29" s="642">
        <v>0.10323862281701013</v>
      </c>
      <c r="N29" s="643">
        <v>7.4605442427713609E-2</v>
      </c>
      <c r="O29" s="655" t="s">
        <v>352</v>
      </c>
      <c r="P29" s="641">
        <v>0.25758185986588744</v>
      </c>
      <c r="Q29" s="642">
        <v>0.25948008204866868</v>
      </c>
      <c r="R29" s="642">
        <v>0.14196444528421792</v>
      </c>
      <c r="S29" s="642">
        <v>-0.13398163574223487</v>
      </c>
      <c r="T29" s="642">
        <v>-0.61750534639549559</v>
      </c>
      <c r="U29" s="643">
        <v>0.13930153267014056</v>
      </c>
      <c r="V29" s="641">
        <v>-3.3410736877160119E-2</v>
      </c>
      <c r="W29" s="642">
        <v>0.29099913072230255</v>
      </c>
      <c r="X29" s="642">
        <v>0.28144541392895395</v>
      </c>
      <c r="Y29" s="643">
        <v>0.21796117272380933</v>
      </c>
      <c r="Z29" s="641">
        <v>-3.2953891041761496E-2</v>
      </c>
      <c r="AA29" s="640">
        <v>3.1860832069924294E-2</v>
      </c>
      <c r="AB29" s="525"/>
    </row>
    <row r="30" spans="1:28" s="400" customFormat="1" x14ac:dyDescent="0.25">
      <c r="A30" s="615" t="s">
        <v>353</v>
      </c>
      <c r="B30" s="640">
        <v>5.9987015879738204E-2</v>
      </c>
      <c r="C30" s="640">
        <v>4.3013632367805865E-2</v>
      </c>
      <c r="D30" s="640">
        <v>0.22943768248262941</v>
      </c>
      <c r="E30" s="640">
        <v>-7.7866180999170753E-2</v>
      </c>
      <c r="F30" s="641">
        <v>3.352042506014663E-2</v>
      </c>
      <c r="G30" s="642">
        <v>0.16084057375020899</v>
      </c>
      <c r="H30" s="642">
        <v>-4.6858272858950167E-2</v>
      </c>
      <c r="I30" s="642">
        <v>0.1721113576549822</v>
      </c>
      <c r="J30" s="642">
        <v>-1.6678754475795365E-2</v>
      </c>
      <c r="K30" s="643">
        <v>1.3169204525613321E-2</v>
      </c>
      <c r="L30" s="641">
        <v>8.0308228949591776E-2</v>
      </c>
      <c r="M30" s="642">
        <v>-4.8408462869322655E-2</v>
      </c>
      <c r="N30" s="643">
        <v>5.9108885137697742E-2</v>
      </c>
      <c r="O30" s="655" t="s">
        <v>353</v>
      </c>
      <c r="P30" s="641">
        <v>0.31469329112096767</v>
      </c>
      <c r="Q30" s="642">
        <v>0.33395950623926751</v>
      </c>
      <c r="R30" s="642">
        <v>-0.34645774219773118</v>
      </c>
      <c r="S30" s="642">
        <v>-6.2455447462659186E-2</v>
      </c>
      <c r="T30" s="642">
        <v>-0.38993260970066623</v>
      </c>
      <c r="U30" s="643">
        <v>0.10531866693131464</v>
      </c>
      <c r="V30" s="641">
        <v>0.71669992527163728</v>
      </c>
      <c r="W30" s="642">
        <v>0.31781386894492991</v>
      </c>
      <c r="X30" s="642">
        <v>0.42417380277971817</v>
      </c>
      <c r="Y30" s="643">
        <v>0.4197862709888629</v>
      </c>
      <c r="Z30" s="641">
        <v>0.11618948244401239</v>
      </c>
      <c r="AA30" s="640">
        <v>4.9454423465477904E-2</v>
      </c>
      <c r="AB30" s="525"/>
    </row>
    <row r="31" spans="1:28" s="400" customFormat="1" x14ac:dyDescent="0.25">
      <c r="A31" s="615" t="s">
        <v>354</v>
      </c>
      <c r="B31" s="640">
        <v>2.896399928154425E-2</v>
      </c>
      <c r="C31" s="640">
        <v>1.2024890018655476E-2</v>
      </c>
      <c r="D31" s="640">
        <v>0.14528317083107489</v>
      </c>
      <c r="E31" s="640">
        <v>-8.1777923553838838E-2</v>
      </c>
      <c r="F31" s="641">
        <v>-5.2740890864725776E-2</v>
      </c>
      <c r="G31" s="642">
        <v>0.19764900665343133</v>
      </c>
      <c r="H31" s="642">
        <v>9.2512147620201546E-2</v>
      </c>
      <c r="I31" s="642">
        <v>-8.3203154152637349E-2</v>
      </c>
      <c r="J31" s="642">
        <v>0.12927245969036005</v>
      </c>
      <c r="K31" s="643">
        <v>5.9175525196340395E-2</v>
      </c>
      <c r="L31" s="641">
        <v>7.5726306372915886E-2</v>
      </c>
      <c r="M31" s="642">
        <v>0.11099043564982458</v>
      </c>
      <c r="N31" s="643">
        <v>8.1304651055679411E-2</v>
      </c>
      <c r="O31" s="655" t="s">
        <v>354</v>
      </c>
      <c r="P31" s="641">
        <v>0.28243387552874832</v>
      </c>
      <c r="Q31" s="642">
        <v>0.1864582277428033</v>
      </c>
      <c r="R31" s="642">
        <v>0.38030435265927376</v>
      </c>
      <c r="S31" s="642">
        <v>-0.4822051978540165</v>
      </c>
      <c r="T31" s="642">
        <v>0.12844523179159295</v>
      </c>
      <c r="U31" s="643">
        <v>0.24150117077339961</v>
      </c>
      <c r="V31" s="641">
        <v>0.57852730989097489</v>
      </c>
      <c r="W31" s="642">
        <v>-0.11862153501589734</v>
      </c>
      <c r="X31" s="642">
        <v>0.56825233735702696</v>
      </c>
      <c r="Y31" s="643">
        <v>0.1290315335549741</v>
      </c>
      <c r="Z31" s="641">
        <v>-1.475025261203966E-2</v>
      </c>
      <c r="AA31" s="640">
        <v>1.8727037474570718E-2</v>
      </c>
      <c r="AB31" s="525"/>
    </row>
    <row r="32" spans="1:28" s="400" customFormat="1" x14ac:dyDescent="0.25">
      <c r="A32" s="615" t="s">
        <v>355</v>
      </c>
      <c r="B32" s="645">
        <v>7.0197435454248058E-2</v>
      </c>
      <c r="C32" s="645">
        <v>5.9683797872597033E-2</v>
      </c>
      <c r="D32" s="645">
        <v>6.2761495965953262E-2</v>
      </c>
      <c r="E32" s="645">
        <v>-0.14796290123585432</v>
      </c>
      <c r="F32" s="646">
        <v>6.8879011045882343E-2</v>
      </c>
      <c r="G32" s="647">
        <v>0.31938012329316456</v>
      </c>
      <c r="H32" s="647">
        <v>6.7371077606593666E-2</v>
      </c>
      <c r="I32" s="647">
        <v>-9.8619598843520673E-2</v>
      </c>
      <c r="J32" s="647">
        <v>-3.6131272873527576E-2</v>
      </c>
      <c r="K32" s="648">
        <v>5.5161080117591466E-2</v>
      </c>
      <c r="L32" s="646">
        <v>-6.5616366536134896E-2</v>
      </c>
      <c r="M32" s="647">
        <v>-0.17192858928931176</v>
      </c>
      <c r="N32" s="648">
        <v>-8.5604692745457456E-2</v>
      </c>
      <c r="O32" s="655" t="s">
        <v>355</v>
      </c>
      <c r="P32" s="641">
        <v>0.42160974865679113</v>
      </c>
      <c r="Q32" s="642">
        <v>0.10284840669499506</v>
      </c>
      <c r="R32" s="642">
        <v>7.1580962262442593E-2</v>
      </c>
      <c r="S32" s="642">
        <v>0.22548863625444571</v>
      </c>
      <c r="T32" s="642">
        <v>5.9455435147579117E-2</v>
      </c>
      <c r="U32" s="643">
        <v>0.30759888352710552</v>
      </c>
      <c r="V32" s="641">
        <v>0.24962101014541016</v>
      </c>
      <c r="W32" s="642">
        <v>0.18119484050056212</v>
      </c>
      <c r="X32" s="642">
        <v>0.14047919860772828</v>
      </c>
      <c r="Y32" s="643">
        <v>0.18316054600682108</v>
      </c>
      <c r="Z32" s="641">
        <v>-4.5695597894086504E-3</v>
      </c>
      <c r="AA32" s="640">
        <v>5.0610790537302108E-2</v>
      </c>
      <c r="AB32" s="525"/>
    </row>
    <row r="33" spans="1:28" s="401" customFormat="1" x14ac:dyDescent="0.25">
      <c r="A33" s="656" t="s">
        <v>271</v>
      </c>
      <c r="B33" s="640">
        <v>7.0497775601756629E-3</v>
      </c>
      <c r="C33" s="640">
        <v>1.31842949658183E-2</v>
      </c>
      <c r="D33" s="640">
        <v>0.44943739582794007</v>
      </c>
      <c r="E33" s="640">
        <v>-5.1782171628633855E-2</v>
      </c>
      <c r="F33" s="641">
        <v>2.2789249331119921E-2</v>
      </c>
      <c r="G33" s="642">
        <v>0.15332040359549737</v>
      </c>
      <c r="H33" s="642">
        <v>3.2878953971130942E-2</v>
      </c>
      <c r="I33" s="642">
        <v>1.2399217064261725E-2</v>
      </c>
      <c r="J33" s="642">
        <v>5.4196567018774955E-2</v>
      </c>
      <c r="K33" s="643">
        <v>4.377976627628799E-2</v>
      </c>
      <c r="L33" s="641">
        <v>5.2541004571575511E-2</v>
      </c>
      <c r="M33" s="642">
        <v>0.30676554422954161</v>
      </c>
      <c r="N33" s="643">
        <v>8.7395070724871626E-2</v>
      </c>
      <c r="O33" s="657" t="s">
        <v>271</v>
      </c>
      <c r="P33" s="658">
        <v>0.178685895433353</v>
      </c>
      <c r="Q33" s="659">
        <v>0.227405049564541</v>
      </c>
      <c r="R33" s="659">
        <v>5.7462095007987157E-2</v>
      </c>
      <c r="S33" s="659">
        <v>-7.6930191470835352E-2</v>
      </c>
      <c r="T33" s="659">
        <v>-0.23705530028931721</v>
      </c>
      <c r="U33" s="660">
        <v>0.12363651623454386</v>
      </c>
      <c r="V33" s="658">
        <v>4.9651336208833996E-2</v>
      </c>
      <c r="W33" s="659">
        <v>2.0251941474900947E-2</v>
      </c>
      <c r="X33" s="659">
        <v>8.6409618432319535E-2</v>
      </c>
      <c r="Y33" s="660">
        <v>4.4914855842123513E-2</v>
      </c>
      <c r="Z33" s="658">
        <v>-7.7714857937531523E-2</v>
      </c>
      <c r="AA33" s="661">
        <v>7.2026437799703746E-3</v>
      </c>
      <c r="AB33" s="525"/>
    </row>
    <row r="34" spans="1:28" s="47" customFormat="1" x14ac:dyDescent="0.25">
      <c r="A34" s="616" t="s">
        <v>258</v>
      </c>
      <c r="B34" s="650"/>
      <c r="C34" s="651"/>
      <c r="D34" s="651"/>
      <c r="E34" s="651"/>
      <c r="F34" s="652"/>
      <c r="G34" s="653"/>
      <c r="H34" s="653"/>
      <c r="I34" s="653"/>
      <c r="J34" s="653"/>
      <c r="K34" s="650"/>
      <c r="L34" s="652"/>
      <c r="M34" s="653"/>
      <c r="N34" s="650"/>
      <c r="O34" s="654" t="s">
        <v>258</v>
      </c>
      <c r="P34" s="653"/>
      <c r="Q34" s="653"/>
      <c r="R34" s="653"/>
      <c r="S34" s="653"/>
      <c r="T34" s="653"/>
      <c r="U34" s="650"/>
      <c r="V34" s="653"/>
      <c r="W34" s="653"/>
      <c r="X34" s="653"/>
      <c r="Y34" s="650"/>
      <c r="Z34" s="651"/>
      <c r="AA34" s="651"/>
      <c r="AB34" s="427"/>
    </row>
    <row r="35" spans="1:28" s="400" customFormat="1" x14ac:dyDescent="0.25">
      <c r="A35" s="615" t="s">
        <v>344</v>
      </c>
      <c r="B35" s="640">
        <v>6.9796587293936119E-2</v>
      </c>
      <c r="C35" s="640">
        <v>0.34736865922814664</v>
      </c>
      <c r="D35" s="640">
        <v>-1.8952572668829881E-2</v>
      </c>
      <c r="E35" s="640">
        <v>9.1520326323456302E-2</v>
      </c>
      <c r="F35" s="641">
        <v>4.1879468845761325E-2</v>
      </c>
      <c r="G35" s="642">
        <v>-0.38093126385809317</v>
      </c>
      <c r="H35" s="642">
        <v>6.3818238213399603E-2</v>
      </c>
      <c r="I35" s="642">
        <v>0.32769423558897248</v>
      </c>
      <c r="J35" s="642">
        <v>0.54995956992999884</v>
      </c>
      <c r="K35" s="643">
        <v>-0.11971732883790354</v>
      </c>
      <c r="L35" s="641">
        <v>0.2046985750111292</v>
      </c>
      <c r="M35" s="642">
        <v>0.7405014581212559</v>
      </c>
      <c r="N35" s="643">
        <v>0.245149222106956</v>
      </c>
      <c r="O35" s="655" t="s">
        <v>344</v>
      </c>
      <c r="P35" s="641">
        <v>0.82897404971715605</v>
      </c>
      <c r="Q35" s="642">
        <v>-0.1261005346083951</v>
      </c>
      <c r="R35" s="642">
        <v>0.27250859942887007</v>
      </c>
      <c r="S35" s="642">
        <v>-0.55221425976685046</v>
      </c>
      <c r="T35" s="642">
        <v>2.6942450197704813</v>
      </c>
      <c r="U35" s="643">
        <v>0.53359460885335297</v>
      </c>
      <c r="V35" s="662">
        <v>-0.19946091644204866</v>
      </c>
      <c r="W35" s="663">
        <v>0.89898989898989901</v>
      </c>
      <c r="X35" s="663">
        <v>-0.19817126780376282</v>
      </c>
      <c r="Y35" s="664">
        <v>0.21759798604694791</v>
      </c>
      <c r="Z35" s="641">
        <v>0.68550475792629362</v>
      </c>
      <c r="AA35" s="640">
        <v>0.12415194014537145</v>
      </c>
      <c r="AB35" s="525"/>
    </row>
    <row r="36" spans="1:28" s="400" customFormat="1" x14ac:dyDescent="0.25">
      <c r="A36" s="615" t="s">
        <v>345</v>
      </c>
      <c r="B36" s="640">
        <v>7.4259997760460328E-2</v>
      </c>
      <c r="C36" s="640">
        <v>0.25039168250676824</v>
      </c>
      <c r="D36" s="640">
        <v>-1.2328836419568057E-2</v>
      </c>
      <c r="E36" s="640">
        <v>9.3507896727039075E-2</v>
      </c>
      <c r="F36" s="641">
        <v>-0.35767366720516958</v>
      </c>
      <c r="G36" s="642">
        <v>0.3588325339320344</v>
      </c>
      <c r="H36" s="642">
        <v>-0.34304524443199325</v>
      </c>
      <c r="I36" s="642">
        <v>-0.30795162822188582</v>
      </c>
      <c r="J36" s="642">
        <v>-0.2661654135338346</v>
      </c>
      <c r="K36" s="643">
        <v>-0.13146884318015239</v>
      </c>
      <c r="L36" s="641">
        <v>-5.7995811537181141E-2</v>
      </c>
      <c r="M36" s="642">
        <v>0.34169193257567909</v>
      </c>
      <c r="N36" s="643">
        <v>-3.2860777898552129E-2</v>
      </c>
      <c r="O36" s="655" t="s">
        <v>345</v>
      </c>
      <c r="P36" s="641">
        <v>-7.5665295838704405E-2</v>
      </c>
      <c r="Q36" s="642">
        <v>-0.67353927373903122</v>
      </c>
      <c r="R36" s="642">
        <v>0.29167029947362844</v>
      </c>
      <c r="S36" s="642">
        <v>-0.46539413220219161</v>
      </c>
      <c r="T36" s="642">
        <v>-0.14097252667725224</v>
      </c>
      <c r="U36" s="643">
        <v>7.1478930724994116E-2</v>
      </c>
      <c r="V36" s="662">
        <v>2.1698113207547167</v>
      </c>
      <c r="W36" s="663">
        <v>0.4729344729344731</v>
      </c>
      <c r="X36" s="663">
        <v>-0.15702479338842967</v>
      </c>
      <c r="Y36" s="664">
        <v>0.4122108456579443</v>
      </c>
      <c r="Z36" s="641">
        <v>0.36465580722026747</v>
      </c>
      <c r="AA36" s="640">
        <v>4.0624682568182191E-2</v>
      </c>
      <c r="AB36" s="525"/>
    </row>
    <row r="37" spans="1:28" s="400" customFormat="1" x14ac:dyDescent="0.25">
      <c r="A37" s="615" t="s">
        <v>346</v>
      </c>
      <c r="B37" s="640">
        <v>0.53812721978674416</v>
      </c>
      <c r="C37" s="640">
        <v>0.41658813225003932</v>
      </c>
      <c r="D37" s="640">
        <v>-1.51913879693234E-2</v>
      </c>
      <c r="E37" s="640">
        <v>-2.3900444766760565E-2</v>
      </c>
      <c r="F37" s="641">
        <v>-5.4667203845459422E-2</v>
      </c>
      <c r="G37" s="642">
        <v>-0.4244443824767854</v>
      </c>
      <c r="H37" s="642">
        <v>1.6315789473684212</v>
      </c>
      <c r="I37" s="642">
        <v>-0.29714285714285715</v>
      </c>
      <c r="J37" s="642">
        <v>0.59588937585008361</v>
      </c>
      <c r="K37" s="643">
        <v>0.10000737517516023</v>
      </c>
      <c r="L37" s="641">
        <v>-0.19130114875776838</v>
      </c>
      <c r="M37" s="642">
        <v>-2.9236699698716784E-2</v>
      </c>
      <c r="N37" s="643">
        <v>-0.17652816171675911</v>
      </c>
      <c r="O37" s="655" t="s">
        <v>346</v>
      </c>
      <c r="P37" s="641">
        <v>0.32538346296535381</v>
      </c>
      <c r="Q37" s="642">
        <v>-0.60431245207055206</v>
      </c>
      <c r="R37" s="642">
        <v>3.9063273683754618E-2</v>
      </c>
      <c r="S37" s="642">
        <v>-0.28900882667116434</v>
      </c>
      <c r="T37" s="642">
        <v>1.8748757610595734</v>
      </c>
      <c r="U37" s="643">
        <v>0.15709628337115666</v>
      </c>
      <c r="V37" s="662">
        <v>-0.17819706498951771</v>
      </c>
      <c r="W37" s="663">
        <v>1.4791208791208792</v>
      </c>
      <c r="X37" s="663">
        <v>1.5909090909090913</v>
      </c>
      <c r="Y37" s="664">
        <v>1.3142698500832863</v>
      </c>
      <c r="Z37" s="641">
        <v>3.7916961205979094E-2</v>
      </c>
      <c r="AA37" s="640">
        <v>-4.9900593916752944E-3</v>
      </c>
      <c r="AB37" s="525"/>
    </row>
    <row r="38" spans="1:28" s="400" customFormat="1" x14ac:dyDescent="0.25">
      <c r="A38" s="615" t="s">
        <v>347</v>
      </c>
      <c r="B38" s="640">
        <v>0.62622902687481785</v>
      </c>
      <c r="C38" s="640">
        <v>0.26870127943654865</v>
      </c>
      <c r="D38" s="640">
        <v>-4.5387912431448796E-2</v>
      </c>
      <c r="E38" s="640">
        <v>0.32741844360559202</v>
      </c>
      <c r="F38" s="641">
        <v>-0.17590495547812623</v>
      </c>
      <c r="G38" s="642">
        <v>0.32256297918948507</v>
      </c>
      <c r="H38" s="642">
        <v>0.12856901146313615</v>
      </c>
      <c r="I38" s="642">
        <v>0.53026326965804937</v>
      </c>
      <c r="J38" s="642">
        <v>1.1893922404126482</v>
      </c>
      <c r="K38" s="643">
        <v>0.15801992881648896</v>
      </c>
      <c r="L38" s="641">
        <v>-1.976555816910508E-2</v>
      </c>
      <c r="M38" s="642">
        <v>0.11800871720342165</v>
      </c>
      <c r="N38" s="643">
        <v>-2.5039748385334848E-3</v>
      </c>
      <c r="O38" s="655" t="s">
        <v>347</v>
      </c>
      <c r="P38" s="641">
        <v>0.14118701944116396</v>
      </c>
      <c r="Q38" s="642">
        <v>-0.68460583310728951</v>
      </c>
      <c r="R38" s="642">
        <v>-4.6535587309537663E-2</v>
      </c>
      <c r="S38" s="642">
        <v>-7.8632774404630901E-2</v>
      </c>
      <c r="T38" s="642">
        <v>0.43201035735621729</v>
      </c>
      <c r="U38" s="643">
        <v>1.3663807714262122E-2</v>
      </c>
      <c r="V38" s="662">
        <v>-0.32075471698113212</v>
      </c>
      <c r="W38" s="663">
        <v>0.67987567987567976</v>
      </c>
      <c r="X38" s="663">
        <v>0.44410613310134872</v>
      </c>
      <c r="Y38" s="664">
        <v>0.40356342866803119</v>
      </c>
      <c r="Z38" s="641">
        <v>9.4565832420214546E-2</v>
      </c>
      <c r="AA38" s="640">
        <v>8.7379910866073995E-2</v>
      </c>
      <c r="AB38" s="525"/>
    </row>
    <row r="39" spans="1:28" s="400" customFormat="1" x14ac:dyDescent="0.25">
      <c r="A39" s="615" t="s">
        <v>348</v>
      </c>
      <c r="B39" s="640">
        <v>0.17960592541752485</v>
      </c>
      <c r="C39" s="640">
        <v>0.14409772626209483</v>
      </c>
      <c r="D39" s="640">
        <v>-2.7630693784518767E-2</v>
      </c>
      <c r="E39" s="640">
        <v>0.36034720572433021</v>
      </c>
      <c r="F39" s="641">
        <v>-3.0233355231213066E-2</v>
      </c>
      <c r="G39" s="642">
        <v>-0.12918709677419349</v>
      </c>
      <c r="H39" s="642">
        <v>-0.47359342915811098</v>
      </c>
      <c r="I39" s="642">
        <v>0.558505126226436</v>
      </c>
      <c r="J39" s="642">
        <v>-0.35318352059925096</v>
      </c>
      <c r="K39" s="643">
        <v>-0.23236213789840199</v>
      </c>
      <c r="L39" s="641">
        <v>-2.8980229247799527E-2</v>
      </c>
      <c r="M39" s="642">
        <v>0.24642467307504412</v>
      </c>
      <c r="N39" s="643">
        <v>7.4170496957781662E-3</v>
      </c>
      <c r="O39" s="655" t="s">
        <v>348</v>
      </c>
      <c r="P39" s="641">
        <v>0.60541311341714765</v>
      </c>
      <c r="Q39" s="642">
        <v>0.76682997641081396</v>
      </c>
      <c r="R39" s="642">
        <v>-0.11386990970712652</v>
      </c>
      <c r="S39" s="642">
        <v>0.25933877200515232</v>
      </c>
      <c r="T39" s="642">
        <v>0.29352515862475981</v>
      </c>
      <c r="U39" s="643">
        <v>0.10621842842057672</v>
      </c>
      <c r="V39" s="662">
        <v>-0.660377358490566</v>
      </c>
      <c r="W39" s="663">
        <v>-0.35446009389671362</v>
      </c>
      <c r="X39" s="663">
        <v>-0.33884297520661155</v>
      </c>
      <c r="Y39" s="664">
        <v>-0.40321252059308088</v>
      </c>
      <c r="Z39" s="641">
        <v>0.87115946646373632</v>
      </c>
      <c r="AA39" s="640">
        <v>7.043733686248288E-2</v>
      </c>
      <c r="AB39" s="525"/>
    </row>
    <row r="40" spans="1:28" s="400" customFormat="1" x14ac:dyDescent="0.25">
      <c r="A40" s="615" t="s">
        <v>349</v>
      </c>
      <c r="B40" s="640">
        <v>0.45817446021050579</v>
      </c>
      <c r="C40" s="640">
        <v>-0.17039340641551803</v>
      </c>
      <c r="D40" s="640">
        <v>7.4250321914326456E-4</v>
      </c>
      <c r="E40" s="640">
        <v>3.5272455883033071E-3</v>
      </c>
      <c r="F40" s="641">
        <v>-0.35718875502008052</v>
      </c>
      <c r="G40" s="642">
        <v>0.55103658585907622</v>
      </c>
      <c r="H40" s="642">
        <v>-0.35412155892360042</v>
      </c>
      <c r="I40" s="642">
        <v>-0.59183673469387754</v>
      </c>
      <c r="J40" s="642">
        <v>-0.68359788359788354</v>
      </c>
      <c r="K40" s="643">
        <v>-6.0320587187075891E-2</v>
      </c>
      <c r="L40" s="641">
        <v>-1.1261580662156878E-2</v>
      </c>
      <c r="M40" s="642">
        <v>5.4316962797701818E-2</v>
      </c>
      <c r="N40" s="643">
        <v>3.6027608672717371E-4</v>
      </c>
      <c r="O40" s="655" t="s">
        <v>349</v>
      </c>
      <c r="P40" s="641">
        <v>0.29497894056711127</v>
      </c>
      <c r="Q40" s="642">
        <v>-2.2923424467099163E-2</v>
      </c>
      <c r="R40" s="642">
        <v>3.1758130994010036E-2</v>
      </c>
      <c r="S40" s="642">
        <v>0.9274243187286666</v>
      </c>
      <c r="T40" s="642">
        <v>-3.8725319358095533E-2</v>
      </c>
      <c r="U40" s="643">
        <v>0.10300440505751718</v>
      </c>
      <c r="V40" s="662">
        <v>-0.3950617283950616</v>
      </c>
      <c r="W40" s="663">
        <v>1.017094017094017</v>
      </c>
      <c r="X40" s="663">
        <v>2.2798573975044558</v>
      </c>
      <c r="Y40" s="664">
        <v>0.82740211588435475</v>
      </c>
      <c r="Z40" s="641">
        <v>-4.9486974933821593E-2</v>
      </c>
      <c r="AA40" s="640">
        <v>1.7309422917155093E-2</v>
      </c>
      <c r="AB40" s="525"/>
    </row>
    <row r="41" spans="1:28" s="400" customFormat="1" x14ac:dyDescent="0.25">
      <c r="A41" s="615" t="s">
        <v>350</v>
      </c>
      <c r="B41" s="640">
        <v>-0.11685868454373149</v>
      </c>
      <c r="C41" s="640">
        <v>-8.6203079146444761E-2</v>
      </c>
      <c r="D41" s="640">
        <v>-4.4317309935613336E-2</v>
      </c>
      <c r="E41" s="640">
        <v>-0.10648210239126221</v>
      </c>
      <c r="F41" s="641">
        <v>-0.33987538072951484</v>
      </c>
      <c r="G41" s="642">
        <v>-0.38444756390009938</v>
      </c>
      <c r="H41" s="642">
        <v>-0.23805360577523527</v>
      </c>
      <c r="I41" s="642">
        <v>2.9473684210526319E-2</v>
      </c>
      <c r="J41" s="642">
        <v>-0.54488493962178186</v>
      </c>
      <c r="K41" s="643">
        <v>-0.3735747218910267</v>
      </c>
      <c r="L41" s="641">
        <v>-8.1239111538711217E-3</v>
      </c>
      <c r="M41" s="642">
        <v>0.10466237310512128</v>
      </c>
      <c r="N41" s="643">
        <v>1.5323269118230565E-2</v>
      </c>
      <c r="O41" s="655" t="s">
        <v>350</v>
      </c>
      <c r="P41" s="641">
        <v>0.40253000490539215</v>
      </c>
      <c r="Q41" s="642">
        <v>-0.16683168316831676</v>
      </c>
      <c r="R41" s="642">
        <v>-2.6998111456518092E-2</v>
      </c>
      <c r="S41" s="642">
        <v>-0.50710594315245472</v>
      </c>
      <c r="T41" s="642">
        <v>-2.7645423863410734E-2</v>
      </c>
      <c r="U41" s="643">
        <v>0.10083913449637993</v>
      </c>
      <c r="V41" s="662">
        <v>-0.53333333333333321</v>
      </c>
      <c r="W41" s="663">
        <v>1.3613526570048311</v>
      </c>
      <c r="X41" s="663">
        <v>0.49732620320855614</v>
      </c>
      <c r="Y41" s="664">
        <v>0.71770778290869353</v>
      </c>
      <c r="Z41" s="641">
        <v>4.1303891120990643E-2</v>
      </c>
      <c r="AA41" s="640">
        <v>-3.1772324020042486E-2</v>
      </c>
      <c r="AB41" s="525"/>
    </row>
    <row r="42" spans="1:28" s="400" customFormat="1" x14ac:dyDescent="0.25">
      <c r="A42" s="615" t="s">
        <v>351</v>
      </c>
      <c r="B42" s="640">
        <v>-0.28452405424325822</v>
      </c>
      <c r="C42" s="640">
        <v>-9.9298482779362707E-2</v>
      </c>
      <c r="D42" s="640">
        <v>-8.8874264524621771E-2</v>
      </c>
      <c r="E42" s="640">
        <v>-1.2677432064448158E-2</v>
      </c>
      <c r="F42" s="641">
        <v>-4.7905558206601806E-2</v>
      </c>
      <c r="G42" s="642">
        <v>0.37379350687335489</v>
      </c>
      <c r="H42" s="642">
        <v>-0.21401042431361017</v>
      </c>
      <c r="I42" s="642">
        <v>-0.15388761622422853</v>
      </c>
      <c r="J42" s="642">
        <v>3.3481481481481667E-2</v>
      </c>
      <c r="K42" s="643">
        <v>4.2870619531746534E-2</v>
      </c>
      <c r="L42" s="641">
        <v>5.0158291628306984E-2</v>
      </c>
      <c r="M42" s="642">
        <v>7.3436080472482068E-2</v>
      </c>
      <c r="N42" s="643">
        <v>5.5419362740400935E-2</v>
      </c>
      <c r="O42" s="655" t="s">
        <v>351</v>
      </c>
      <c r="P42" s="641">
        <v>0.53917730520542562</v>
      </c>
      <c r="Q42" s="642">
        <v>-7.0387129210658372E-3</v>
      </c>
      <c r="R42" s="642">
        <v>-2.5555973519305164E-2</v>
      </c>
      <c r="S42" s="642">
        <v>-6.4281097596803449E-2</v>
      </c>
      <c r="T42" s="642">
        <v>-0.31116263790435683</v>
      </c>
      <c r="U42" s="643">
        <v>0.10207344461992918</v>
      </c>
      <c r="V42" s="662">
        <v>-0.47169811320754718</v>
      </c>
      <c r="W42" s="663">
        <v>1.8205128205128207</v>
      </c>
      <c r="X42" s="663">
        <v>-0.37420718816067644</v>
      </c>
      <c r="Y42" s="664">
        <v>0.48061749571183499</v>
      </c>
      <c r="Z42" s="641">
        <v>0.30989999476764862</v>
      </c>
      <c r="AA42" s="640">
        <v>-4.0547448358831506E-2</v>
      </c>
      <c r="AB42" s="525"/>
    </row>
    <row r="43" spans="1:28" s="400" customFormat="1" x14ac:dyDescent="0.25">
      <c r="A43" s="615" t="s">
        <v>352</v>
      </c>
      <c r="B43" s="640">
        <v>1.1884924817433791</v>
      </c>
      <c r="C43" s="640">
        <v>-1.4915243635453823E-2</v>
      </c>
      <c r="D43" s="640">
        <v>-3.0005192558963834E-2</v>
      </c>
      <c r="E43" s="640">
        <v>-4.0986462736505302E-2</v>
      </c>
      <c r="F43" s="641">
        <v>-0.26985147756851946</v>
      </c>
      <c r="G43" s="642">
        <v>-0.39147389292795765</v>
      </c>
      <c r="H43" s="642">
        <v>-0.27917620137299759</v>
      </c>
      <c r="I43" s="642">
        <v>-0.29666136724960257</v>
      </c>
      <c r="J43" s="642">
        <v>-0.34608695652173915</v>
      </c>
      <c r="K43" s="643">
        <v>-0.32731340809417531</v>
      </c>
      <c r="L43" s="641">
        <v>-0.14851561175105776</v>
      </c>
      <c r="M43" s="642">
        <v>4.9346771244467069E-2</v>
      </c>
      <c r="N43" s="643">
        <v>-0.11815973707896843</v>
      </c>
      <c r="O43" s="655" t="s">
        <v>352</v>
      </c>
      <c r="P43" s="641">
        <v>0.44720419569313474</v>
      </c>
      <c r="Q43" s="642">
        <v>7.3402704135737462E-2</v>
      </c>
      <c r="R43" s="642">
        <v>-0.1298383698529838</v>
      </c>
      <c r="S43" s="642">
        <v>1.3168802836105815</v>
      </c>
      <c r="T43" s="642">
        <v>-0.40502882286112729</v>
      </c>
      <c r="U43" s="643">
        <v>4.0931929420656044E-2</v>
      </c>
      <c r="V43" s="662">
        <v>1.625</v>
      </c>
      <c r="W43" s="663">
        <v>1.7891414141414144</v>
      </c>
      <c r="X43" s="663">
        <v>-0.68516332152695791</v>
      </c>
      <c r="Y43" s="664">
        <v>7.5139454243931869E-2</v>
      </c>
      <c r="Z43" s="641">
        <v>-0.39210930259499521</v>
      </c>
      <c r="AA43" s="640">
        <v>-4.5798413067477228E-2</v>
      </c>
      <c r="AB43" s="525"/>
    </row>
    <row r="44" spans="1:28" s="400" customFormat="1" x14ac:dyDescent="0.25">
      <c r="A44" s="615" t="s">
        <v>353</v>
      </c>
      <c r="B44" s="640">
        <v>0.21408388680840873</v>
      </c>
      <c r="C44" s="640">
        <v>0.16072365031597591</v>
      </c>
      <c r="D44" s="640">
        <v>-4.2917602258795373E-2</v>
      </c>
      <c r="E44" s="640">
        <v>2.3897287602752781E-2</v>
      </c>
      <c r="F44" s="641">
        <v>4.9432027827232661E-2</v>
      </c>
      <c r="G44" s="642">
        <v>0.29242949767381621</v>
      </c>
      <c r="H44" s="642">
        <v>-3.4359483614697206E-2</v>
      </c>
      <c r="I44" s="642">
        <v>-0.16024090557275528</v>
      </c>
      <c r="J44" s="642">
        <v>-1.9518542615486467E-3</v>
      </c>
      <c r="K44" s="643">
        <v>0.11071774093819076</v>
      </c>
      <c r="L44" s="641">
        <v>-3.0484742463192771E-2</v>
      </c>
      <c r="M44" s="642">
        <v>0.14413343388240984</v>
      </c>
      <c r="N44" s="643">
        <v>-2.9106129391068825E-3</v>
      </c>
      <c r="O44" s="655" t="s">
        <v>353</v>
      </c>
      <c r="P44" s="641">
        <v>0.52886625304930668</v>
      </c>
      <c r="Q44" s="642">
        <v>0.14501179642736761</v>
      </c>
      <c r="R44" s="642">
        <v>-0.14148141621691523</v>
      </c>
      <c r="S44" s="642">
        <v>0.61707317073170764</v>
      </c>
      <c r="T44" s="642">
        <v>-0.5112009661210668</v>
      </c>
      <c r="U44" s="643">
        <v>-4.1390176938435608E-2</v>
      </c>
      <c r="V44" s="662">
        <v>-0.50471698113207542</v>
      </c>
      <c r="W44" s="663">
        <v>0.57960307112849496</v>
      </c>
      <c r="X44" s="663">
        <v>-0.35671208398481113</v>
      </c>
      <c r="Y44" s="664">
        <v>-9.4276558498260221E-2</v>
      </c>
      <c r="Z44" s="641">
        <v>0.50062138762234998</v>
      </c>
      <c r="AA44" s="640">
        <v>3.4432299562057178E-3</v>
      </c>
      <c r="AB44" s="525"/>
    </row>
    <row r="45" spans="1:28" s="400" customFormat="1" x14ac:dyDescent="0.25">
      <c r="A45" s="615" t="s">
        <v>354</v>
      </c>
      <c r="B45" s="640">
        <v>0.76000964268495208</v>
      </c>
      <c r="C45" s="640">
        <v>0.24582604780688011</v>
      </c>
      <c r="D45" s="640">
        <v>1.0405738063567815E-2</v>
      </c>
      <c r="E45" s="640">
        <v>6.8394135072576523E-2</v>
      </c>
      <c r="F45" s="641">
        <v>0.13186861705560116</v>
      </c>
      <c r="G45" s="642">
        <v>0.31221407841015303</v>
      </c>
      <c r="H45" s="642">
        <v>0.10077142415065987</v>
      </c>
      <c r="I45" s="642">
        <v>6.681210799018289E-2</v>
      </c>
      <c r="J45" s="642">
        <v>4.318181818181821E-2</v>
      </c>
      <c r="K45" s="643">
        <v>0.1647355487032629</v>
      </c>
      <c r="L45" s="641">
        <v>3.6351781995624277E-2</v>
      </c>
      <c r="M45" s="642">
        <v>0.25087449321003485</v>
      </c>
      <c r="N45" s="643">
        <v>6.2273383078460975E-2</v>
      </c>
      <c r="O45" s="655" t="s">
        <v>354</v>
      </c>
      <c r="P45" s="641">
        <v>0.46173376259279242</v>
      </c>
      <c r="Q45" s="642">
        <v>-0.34746811491925178</v>
      </c>
      <c r="R45" s="642">
        <v>-0.22357221990012721</v>
      </c>
      <c r="S45" s="642">
        <v>0.18981324278438039</v>
      </c>
      <c r="T45" s="642">
        <v>-0.46763330370033973</v>
      </c>
      <c r="U45" s="643">
        <v>-0.11882419954455603</v>
      </c>
      <c r="V45" s="662">
        <v>-0.27407407407407391</v>
      </c>
      <c r="W45" s="663">
        <v>9.84615384615386E-2</v>
      </c>
      <c r="X45" s="663">
        <v>-0.45454545454545447</v>
      </c>
      <c r="Y45" s="664">
        <v>-9.1414453366275628E-2</v>
      </c>
      <c r="Z45" s="641">
        <v>6.4684059141507877E-2</v>
      </c>
      <c r="AA45" s="640">
        <v>4.4356214901254631E-2</v>
      </c>
      <c r="AB45" s="525"/>
    </row>
    <row r="46" spans="1:28" s="400" customFormat="1" x14ac:dyDescent="0.25">
      <c r="A46" s="615" t="s">
        <v>355</v>
      </c>
      <c r="B46" s="640">
        <v>1.798464688345851</v>
      </c>
      <c r="C46" s="640">
        <v>-0.4089027855261621</v>
      </c>
      <c r="D46" s="640">
        <v>-2.2548296246850841E-2</v>
      </c>
      <c r="E46" s="640">
        <v>9.8911897730610709E-2</v>
      </c>
      <c r="F46" s="641">
        <v>-0.3497020762789721</v>
      </c>
      <c r="G46" s="642">
        <v>1.0407728856509344</v>
      </c>
      <c r="H46" s="642">
        <v>1.514029180695847</v>
      </c>
      <c r="I46" s="642">
        <v>0.13754121526142238</v>
      </c>
      <c r="J46" s="642">
        <v>1.7826086956521738</v>
      </c>
      <c r="K46" s="643">
        <v>0.64708917934849497</v>
      </c>
      <c r="L46" s="641">
        <v>0.1421091618676229</v>
      </c>
      <c r="M46" s="642">
        <v>0.11146294790645039</v>
      </c>
      <c r="N46" s="643">
        <v>0.13833550705850883</v>
      </c>
      <c r="O46" s="655" t="s">
        <v>355</v>
      </c>
      <c r="P46" s="641">
        <v>0.54404624872408647</v>
      </c>
      <c r="Q46" s="642">
        <v>0.90469070403280982</v>
      </c>
      <c r="R46" s="642">
        <v>0.12182873453785259</v>
      </c>
      <c r="S46" s="642">
        <v>0.12483190369877173</v>
      </c>
      <c r="T46" s="642">
        <v>-3.0312933729159774E-2</v>
      </c>
      <c r="U46" s="643">
        <v>0.20298061890498609</v>
      </c>
      <c r="V46" s="662">
        <v>-0.72386587771203148</v>
      </c>
      <c r="W46" s="663">
        <v>2.0715059588299023</v>
      </c>
      <c r="X46" s="663">
        <v>-0.83750548967940275</v>
      </c>
      <c r="Y46" s="664">
        <v>-0.20370801334264188</v>
      </c>
      <c r="Z46" s="641">
        <v>-0.11061996209940594</v>
      </c>
      <c r="AA46" s="640">
        <v>7.4552464787603689E-2</v>
      </c>
      <c r="AB46" s="525"/>
    </row>
    <row r="47" spans="1:28" s="400" customFormat="1" x14ac:dyDescent="0.25">
      <c r="A47" s="665" t="s">
        <v>271</v>
      </c>
      <c r="B47" s="666">
        <v>0.30020494839584488</v>
      </c>
      <c r="C47" s="666">
        <v>5.737890099372378E-2</v>
      </c>
      <c r="D47" s="666">
        <v>-3.0602152514717429E-2</v>
      </c>
      <c r="E47" s="666">
        <v>8.1739021214398688E-2</v>
      </c>
      <c r="F47" s="667">
        <v>-0.16964130044812753</v>
      </c>
      <c r="G47" s="668">
        <v>7.5485301803898119E-2</v>
      </c>
      <c r="H47" s="668">
        <v>2.5376312241594201E-2</v>
      </c>
      <c r="I47" s="668">
        <v>-5.3806994912755202E-2</v>
      </c>
      <c r="J47" s="668">
        <v>-1.0672253146855937E-2</v>
      </c>
      <c r="K47" s="669">
        <v>-2.2314092375335881E-2</v>
      </c>
      <c r="L47" s="667">
        <v>-1.0839592370144091E-2</v>
      </c>
      <c r="M47" s="668">
        <v>0.13130691432525965</v>
      </c>
      <c r="N47" s="669">
        <v>9.660923670944177E-3</v>
      </c>
      <c r="O47" s="670" t="s">
        <v>271</v>
      </c>
      <c r="P47" s="667">
        <v>0.38827022733235794</v>
      </c>
      <c r="Q47" s="668">
        <v>-0.23448743049186471</v>
      </c>
      <c r="R47" s="668">
        <v>-5.2759798566937022E-3</v>
      </c>
      <c r="S47" s="668">
        <v>2.4334750051268506E-2</v>
      </c>
      <c r="T47" s="668">
        <v>7.8914740665962935E-3</v>
      </c>
      <c r="U47" s="669">
        <v>0.10410736805412357</v>
      </c>
      <c r="V47" s="671">
        <v>-0.32267977873386566</v>
      </c>
      <c r="W47" s="672">
        <v>0.95485783587117679</v>
      </c>
      <c r="X47" s="672">
        <v>-0.26150315834107574</v>
      </c>
      <c r="Y47" s="673">
        <v>0.18483596798124413</v>
      </c>
      <c r="Z47" s="667">
        <v>0.13824718584104301</v>
      </c>
      <c r="AA47" s="666">
        <v>2.7613494110153791E-2</v>
      </c>
      <c r="AB47" s="525"/>
    </row>
    <row r="48" spans="1:28" s="400" customFormat="1" x14ac:dyDescent="0.25">
      <c r="A48" s="525"/>
      <c r="B48" s="525"/>
      <c r="C48" s="525"/>
      <c r="D48" s="525"/>
      <c r="E48" s="525"/>
      <c r="F48" s="525"/>
      <c r="G48" s="525"/>
      <c r="H48" s="525"/>
      <c r="I48" s="525"/>
      <c r="J48" s="525"/>
      <c r="K48" s="525"/>
      <c r="L48" s="525"/>
      <c r="M48" s="525"/>
      <c r="N48" s="525"/>
      <c r="O48" s="525"/>
      <c r="P48" s="525"/>
      <c r="Q48" s="525"/>
      <c r="R48" s="525"/>
      <c r="S48" s="525"/>
      <c r="T48" s="525"/>
      <c r="U48" s="525"/>
      <c r="V48" s="528"/>
      <c r="W48" s="525"/>
      <c r="X48" s="525"/>
      <c r="Y48" s="539"/>
      <c r="Z48" s="525"/>
      <c r="AA48" s="525"/>
      <c r="AB48" s="525"/>
    </row>
    <row r="49" spans="1:28" s="400" customFormat="1" x14ac:dyDescent="0.25">
      <c r="A49" s="525" t="s">
        <v>724</v>
      </c>
      <c r="B49" s="525"/>
      <c r="C49" s="525"/>
      <c r="D49" s="525"/>
      <c r="E49" s="525"/>
      <c r="F49" s="525"/>
      <c r="G49" s="525"/>
      <c r="H49" s="525"/>
      <c r="I49" s="525"/>
      <c r="J49" s="525"/>
      <c r="K49" s="525"/>
      <c r="L49" s="525"/>
      <c r="M49" s="525"/>
      <c r="N49" s="525"/>
      <c r="O49" s="525" t="s">
        <v>724</v>
      </c>
      <c r="P49" s="525"/>
      <c r="Q49" s="525"/>
      <c r="R49" s="525"/>
      <c r="S49" s="525"/>
      <c r="T49" s="525"/>
      <c r="U49" s="525"/>
      <c r="V49" s="528"/>
      <c r="W49" s="528"/>
      <c r="X49" s="528"/>
      <c r="Y49" s="528"/>
      <c r="Z49" s="528"/>
      <c r="AA49" s="525"/>
      <c r="AB49" s="525"/>
    </row>
    <row r="50" spans="1:28" s="171" customFormat="1" x14ac:dyDescent="0.25">
      <c r="A50" s="525"/>
      <c r="B50" s="525"/>
      <c r="C50" s="525"/>
      <c r="D50" s="525"/>
      <c r="E50" s="525"/>
      <c r="F50" s="525"/>
      <c r="G50" s="525"/>
      <c r="H50" s="525"/>
      <c r="I50" s="525"/>
      <c r="J50" s="525"/>
      <c r="K50" s="525"/>
      <c r="L50" s="525"/>
      <c r="M50" s="525"/>
      <c r="N50" s="525"/>
      <c r="O50" s="525"/>
      <c r="P50" s="525"/>
      <c r="Q50" s="525"/>
      <c r="R50" s="525"/>
      <c r="S50" s="525"/>
      <c r="T50" s="525"/>
      <c r="U50" s="525"/>
      <c r="V50" s="525"/>
      <c r="W50" s="525"/>
      <c r="X50" s="525"/>
      <c r="Y50" s="525"/>
      <c r="Z50" s="525"/>
      <c r="AA50" s="525"/>
      <c r="AB50" s="525"/>
    </row>
    <row r="51" spans="1:28" s="171" customFormat="1" x14ac:dyDescent="0.25">
      <c r="A51" s="525"/>
      <c r="B51" s="525"/>
      <c r="C51" s="525"/>
      <c r="D51" s="525"/>
      <c r="E51" s="525"/>
      <c r="F51" s="525"/>
      <c r="G51" s="525"/>
      <c r="H51" s="525"/>
      <c r="I51" s="525"/>
      <c r="J51" s="525"/>
      <c r="K51" s="525"/>
      <c r="L51" s="525"/>
      <c r="M51" s="525"/>
      <c r="N51" s="525"/>
      <c r="O51" s="525"/>
      <c r="P51" s="525"/>
      <c r="Q51" s="525"/>
      <c r="R51" s="525"/>
      <c r="S51" s="525"/>
      <c r="T51" s="525"/>
      <c r="U51" s="525"/>
      <c r="V51" s="525"/>
      <c r="W51" s="525"/>
      <c r="X51" s="525"/>
      <c r="Y51" s="525"/>
      <c r="Z51" s="525"/>
      <c r="AA51" s="525"/>
      <c r="AB51" s="525"/>
    </row>
    <row r="52" spans="1:28" s="171" customFormat="1" x14ac:dyDescent="0.25">
      <c r="A52" s="525"/>
      <c r="B52" s="525"/>
      <c r="C52" s="525"/>
      <c r="D52" s="525"/>
      <c r="E52" s="525"/>
      <c r="F52" s="525"/>
      <c r="G52" s="525"/>
      <c r="H52" s="525"/>
      <c r="I52" s="525"/>
      <c r="J52" s="525"/>
      <c r="K52" s="525"/>
      <c r="L52" s="525"/>
      <c r="M52" s="525"/>
      <c r="N52" s="525"/>
      <c r="O52" s="525"/>
      <c r="P52" s="525"/>
      <c r="Q52" s="525"/>
      <c r="R52" s="525"/>
      <c r="S52" s="525"/>
      <c r="T52" s="525"/>
      <c r="U52" s="525"/>
      <c r="V52" s="525"/>
      <c r="W52" s="525"/>
      <c r="X52" s="525"/>
      <c r="Y52" s="525"/>
      <c r="Z52" s="525"/>
      <c r="AA52" s="525"/>
      <c r="AB52" s="525"/>
    </row>
    <row r="53" spans="1:28" s="171" customFormat="1" x14ac:dyDescent="0.25">
      <c r="A53" s="427"/>
      <c r="B53" s="427"/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  <c r="S53" s="427"/>
      <c r="T53" s="427"/>
      <c r="U53" s="427"/>
      <c r="V53" s="427"/>
      <c r="W53" s="427"/>
      <c r="X53" s="427"/>
      <c r="Y53" s="427"/>
      <c r="Z53" s="427"/>
      <c r="AA53" s="427"/>
      <c r="AB53" s="427"/>
    </row>
    <row r="54" spans="1:28" s="171" customFormat="1" x14ac:dyDescent="0.25">
      <c r="A54" s="427"/>
      <c r="B54" s="427"/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  <c r="S54" s="427"/>
      <c r="T54" s="427"/>
      <c r="U54" s="427"/>
      <c r="V54" s="427"/>
      <c r="W54" s="427"/>
      <c r="X54" s="427"/>
      <c r="Y54" s="427"/>
      <c r="Z54" s="427"/>
      <c r="AA54" s="427"/>
      <c r="AB54" s="427"/>
    </row>
    <row r="55" spans="1:28" s="171" customFormat="1" x14ac:dyDescent="0.25">
      <c r="A55" s="427"/>
      <c r="B55" s="427"/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  <c r="S55" s="427"/>
      <c r="T55" s="427"/>
      <c r="U55" s="427"/>
      <c r="V55" s="427"/>
      <c r="W55" s="427"/>
      <c r="X55" s="427"/>
      <c r="Y55" s="427"/>
      <c r="Z55" s="427"/>
      <c r="AA55" s="427"/>
      <c r="AB55" s="427"/>
    </row>
    <row r="56" spans="1:28" s="171" customFormat="1" x14ac:dyDescent="0.25">
      <c r="A56" s="427"/>
      <c r="B56" s="427"/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  <c r="S56" s="427"/>
      <c r="T56" s="427"/>
      <c r="U56" s="427"/>
      <c r="V56" s="427"/>
      <c r="W56" s="427"/>
      <c r="X56" s="427"/>
      <c r="Y56" s="427"/>
      <c r="Z56" s="427"/>
      <c r="AA56" s="427"/>
      <c r="AB56" s="427"/>
    </row>
    <row r="57" spans="1:28" s="171" customFormat="1" x14ac:dyDescent="0.25">
      <c r="A57" s="427"/>
      <c r="B57" s="427"/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  <c r="S57" s="427"/>
      <c r="T57" s="427"/>
      <c r="U57" s="427"/>
      <c r="V57" s="427"/>
      <c r="W57" s="427"/>
      <c r="X57" s="427"/>
      <c r="Y57" s="427"/>
      <c r="Z57" s="427"/>
      <c r="AA57" s="427"/>
      <c r="AB57" s="427"/>
    </row>
    <row r="58" spans="1:28" s="171" customFormat="1" x14ac:dyDescent="0.25">
      <c r="A58" s="427"/>
      <c r="B58" s="427"/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  <c r="S58" s="427"/>
      <c r="T58" s="427"/>
      <c r="U58" s="427"/>
      <c r="V58" s="427"/>
      <c r="W58" s="427"/>
      <c r="X58" s="427"/>
      <c r="Y58" s="427"/>
      <c r="Z58" s="427"/>
      <c r="AA58" s="427"/>
      <c r="AB58" s="427"/>
    </row>
  </sheetData>
  <sheetProtection formatCells="0" formatColumns="0" formatRows="0" insertColumns="0" insertRows="0" insertHyperlinks="0" deleteColumns="0" deleteRows="0" sort="0" autoFilter="0" pivotTables="0"/>
  <mergeCells count="30">
    <mergeCell ref="P5:P6"/>
    <mergeCell ref="K5:K6"/>
    <mergeCell ref="L5:L6"/>
    <mergeCell ref="A5:A6"/>
    <mergeCell ref="B5:B6"/>
    <mergeCell ref="C5:C6"/>
    <mergeCell ref="D5:D6"/>
    <mergeCell ref="E5:E6"/>
    <mergeCell ref="F5:F6"/>
    <mergeCell ref="I5:I6"/>
    <mergeCell ref="J5:J6"/>
    <mergeCell ref="G5:G6"/>
    <mergeCell ref="H5:H6"/>
    <mergeCell ref="O5:O6"/>
    <mergeCell ref="A2:N2"/>
    <mergeCell ref="O2:AA2"/>
    <mergeCell ref="A1:N1"/>
    <mergeCell ref="R5:R6"/>
    <mergeCell ref="AA5:AA6"/>
    <mergeCell ref="U5:U6"/>
    <mergeCell ref="V5:V6"/>
    <mergeCell ref="W5:W6"/>
    <mergeCell ref="X5:X6"/>
    <mergeCell ref="Y5:Y6"/>
    <mergeCell ref="Z5:Z6"/>
    <mergeCell ref="S5:S6"/>
    <mergeCell ref="T5:T6"/>
    <mergeCell ref="M5:M6"/>
    <mergeCell ref="N5:N6"/>
    <mergeCell ref="Q5:Q6"/>
  </mergeCells>
  <phoneticPr fontId="66" type="noConversion"/>
  <printOptions horizontalCentered="1"/>
  <pageMargins left="0.25" right="0.25" top="0.25" bottom="0.5" header="0.3" footer="0.3"/>
  <pageSetup scale="83" fitToWidth="2" orientation="landscape" r:id="rId1"/>
  <headerFooter alignWithMargins="0">
    <oddFooter>&amp;L&amp;"Garamond,Italic"&amp;12Hawai‘i Tourism Authority&amp;R&amp;"Garamond,Italic"&amp;12 2014 Annual Visitor Research Report</oddFooter>
  </headerFooter>
  <colBreaks count="1" manualBreakCount="1">
    <brk id="14" max="4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AB62"/>
  <sheetViews>
    <sheetView showGridLines="0" topLeftCell="C1" zoomScaleNormal="100" workbookViewId="0">
      <selection activeCell="AA5" sqref="A5:AA6"/>
    </sheetView>
  </sheetViews>
  <sheetFormatPr defaultColWidth="9.1796875" defaultRowHeight="12.5" x14ac:dyDescent="0.25"/>
  <cols>
    <col min="1" max="1" width="15.1796875" style="427" customWidth="1"/>
    <col min="2" max="14" width="9.7265625" style="427" customWidth="1"/>
    <col min="15" max="15" width="15.1796875" style="427" customWidth="1"/>
    <col min="16" max="20" width="9.7265625" style="427" customWidth="1"/>
    <col min="21" max="21" width="12.7265625" style="427" customWidth="1"/>
    <col min="22" max="24" width="9.7265625" style="427" customWidth="1"/>
    <col min="25" max="25" width="12.7265625" style="427" customWidth="1"/>
    <col min="26" max="26" width="9.7265625" style="427" customWidth="1"/>
    <col min="27" max="27" width="12.7265625" style="427" customWidth="1"/>
    <col min="28" max="28" width="9.1796875" style="427"/>
    <col min="29" max="16384" width="9.1796875" style="13"/>
  </cols>
  <sheetData>
    <row r="1" spans="1:28" s="103" customFormat="1" ht="15.5" x14ac:dyDescent="0.35">
      <c r="A1" s="1717" t="str">
        <f>CONCATENATE('List of Tables'!A16,":  ",'List of Tables'!C16)</f>
        <v>TABLE 11:  2014 Visitor Arrivals by Month and MMA</v>
      </c>
      <c r="B1" s="1717"/>
      <c r="C1" s="1717"/>
      <c r="D1" s="1717"/>
      <c r="E1" s="1717"/>
      <c r="F1" s="1717"/>
      <c r="G1" s="1717"/>
      <c r="H1" s="1717"/>
      <c r="I1" s="1717"/>
      <c r="J1" s="1717"/>
      <c r="K1" s="1717"/>
      <c r="L1" s="1717"/>
      <c r="M1" s="1717"/>
      <c r="N1" s="1717"/>
      <c r="O1" s="596" t="str">
        <f>CONCATENATE('List of Tables'!A16,":  ",'List of Tables'!C16, " (continued)")</f>
        <v>TABLE 11:  2014 Visitor Arrivals by Month and MMA (continued)</v>
      </c>
      <c r="P1" s="596"/>
      <c r="Q1" s="596"/>
      <c r="R1" s="596"/>
      <c r="S1" s="596"/>
      <c r="T1" s="596"/>
      <c r="U1" s="596"/>
      <c r="V1" s="596"/>
      <c r="W1" s="596"/>
      <c r="X1" s="596"/>
      <c r="Y1" s="596"/>
      <c r="Z1" s="596"/>
      <c r="AA1" s="596"/>
    </row>
    <row r="2" spans="1:28" s="519" customFormat="1" ht="15.5" x14ac:dyDescent="0.35">
      <c r="A2" s="638"/>
      <c r="B2" s="597"/>
      <c r="C2" s="597"/>
      <c r="D2" s="639"/>
      <c r="E2" s="639"/>
      <c r="F2" s="639"/>
      <c r="G2" s="637" t="s">
        <v>696</v>
      </c>
      <c r="H2" s="639"/>
      <c r="I2" s="639"/>
      <c r="J2" s="639"/>
      <c r="K2" s="674"/>
      <c r="L2" s="639"/>
      <c r="M2" s="639"/>
      <c r="N2" s="639"/>
      <c r="O2" s="597"/>
      <c r="P2" s="639"/>
      <c r="Q2" s="639"/>
      <c r="R2" s="639"/>
      <c r="S2" s="639"/>
      <c r="T2" s="637" t="s">
        <v>1085</v>
      </c>
      <c r="U2" s="639"/>
      <c r="V2" s="639"/>
      <c r="W2" s="639"/>
      <c r="X2" s="639"/>
      <c r="Y2" s="639"/>
      <c r="Z2" s="639"/>
      <c r="AA2" s="675"/>
    </row>
    <row r="3" spans="1:28" s="29" customFormat="1" ht="8.15" customHeight="1" x14ac:dyDescent="0.25">
      <c r="A3" s="598"/>
      <c r="B3" s="598"/>
      <c r="C3" s="598"/>
      <c r="D3" s="599"/>
      <c r="E3" s="599"/>
      <c r="F3" s="434"/>
      <c r="G3" s="599"/>
      <c r="H3" s="599"/>
      <c r="I3" s="599"/>
      <c r="J3" s="599"/>
      <c r="K3" s="599"/>
      <c r="L3" s="599"/>
      <c r="M3" s="599"/>
      <c r="N3" s="599"/>
      <c r="O3" s="598"/>
      <c r="P3" s="599"/>
      <c r="Q3" s="599"/>
      <c r="R3" s="599"/>
      <c r="S3" s="434"/>
      <c r="T3" s="599"/>
      <c r="U3" s="599"/>
      <c r="V3" s="599"/>
      <c r="W3" s="599"/>
      <c r="X3" s="599"/>
      <c r="Y3" s="599"/>
      <c r="Z3" s="599"/>
      <c r="AA3" s="525"/>
      <c r="AB3" s="427"/>
    </row>
    <row r="4" spans="1:28" s="57" customFormat="1" ht="23" x14ac:dyDescent="0.25">
      <c r="A4" s="600">
        <v>2014</v>
      </c>
      <c r="B4" s="601" t="s">
        <v>380</v>
      </c>
      <c r="C4" s="601" t="s">
        <v>381</v>
      </c>
      <c r="D4" s="602" t="s">
        <v>373</v>
      </c>
      <c r="E4" s="602" t="s">
        <v>378</v>
      </c>
      <c r="F4" s="603" t="s">
        <v>375</v>
      </c>
      <c r="G4" s="604"/>
      <c r="H4" s="604"/>
      <c r="I4" s="604"/>
      <c r="J4" s="604"/>
      <c r="K4" s="605"/>
      <c r="L4" s="603" t="s">
        <v>376</v>
      </c>
      <c r="M4" s="604"/>
      <c r="N4" s="605"/>
      <c r="O4" s="600">
        <v>2014</v>
      </c>
      <c r="P4" s="402" t="s">
        <v>374</v>
      </c>
      <c r="Q4" s="606"/>
      <c r="R4" s="403"/>
      <c r="S4" s="403"/>
      <c r="T4" s="403"/>
      <c r="U4" s="404"/>
      <c r="V4" s="403" t="s">
        <v>377</v>
      </c>
      <c r="W4" s="606"/>
      <c r="X4" s="403"/>
      <c r="Y4" s="404"/>
      <c r="Z4" s="602" t="s">
        <v>379</v>
      </c>
      <c r="AA4" s="607" t="s">
        <v>388</v>
      </c>
      <c r="AB4" s="4"/>
    </row>
    <row r="5" spans="1:28" s="10" customFormat="1" ht="12.75" customHeight="1" x14ac:dyDescent="0.25">
      <c r="A5" s="1701" t="s">
        <v>271</v>
      </c>
      <c r="B5" s="1711" t="s">
        <v>389</v>
      </c>
      <c r="C5" s="1704" t="s">
        <v>383</v>
      </c>
      <c r="D5" s="1704" t="s">
        <v>332</v>
      </c>
      <c r="E5" s="1704" t="s">
        <v>342</v>
      </c>
      <c r="F5" s="1715" t="s">
        <v>215</v>
      </c>
      <c r="G5" s="1706" t="s">
        <v>339</v>
      </c>
      <c r="H5" s="1706" t="s">
        <v>338</v>
      </c>
      <c r="I5" s="1706" t="s">
        <v>340</v>
      </c>
      <c r="J5" s="1709" t="s">
        <v>384</v>
      </c>
      <c r="K5" s="1711" t="s">
        <v>1157</v>
      </c>
      <c r="L5" s="1715" t="s">
        <v>646</v>
      </c>
      <c r="M5" s="1709" t="s">
        <v>216</v>
      </c>
      <c r="N5" s="1711" t="s">
        <v>1158</v>
      </c>
      <c r="O5" s="1701" t="s">
        <v>271</v>
      </c>
      <c r="P5" s="1713" t="s">
        <v>330</v>
      </c>
      <c r="Q5" s="1709" t="s">
        <v>217</v>
      </c>
      <c r="R5" s="1706" t="s">
        <v>333</v>
      </c>
      <c r="S5" s="1709" t="s">
        <v>386</v>
      </c>
      <c r="T5" s="1706" t="s">
        <v>335</v>
      </c>
      <c r="U5" s="1711" t="s">
        <v>1159</v>
      </c>
      <c r="V5" s="1715" t="s">
        <v>385</v>
      </c>
      <c r="W5" s="1709" t="s">
        <v>261</v>
      </c>
      <c r="X5" s="1709" t="s">
        <v>263</v>
      </c>
      <c r="Y5" s="1709" t="s">
        <v>1160</v>
      </c>
      <c r="Z5" s="1708" t="s">
        <v>329</v>
      </c>
      <c r="AA5" s="1704" t="s">
        <v>387</v>
      </c>
      <c r="AB5" s="4"/>
    </row>
    <row r="6" spans="1:28" s="10" customFormat="1" ht="11.5" x14ac:dyDescent="0.25">
      <c r="A6" s="1702"/>
      <c r="B6" s="1712" t="s">
        <v>265</v>
      </c>
      <c r="C6" s="1705" t="s">
        <v>264</v>
      </c>
      <c r="D6" s="1705"/>
      <c r="E6" s="1705"/>
      <c r="F6" s="1716" t="s">
        <v>337</v>
      </c>
      <c r="G6" s="1707"/>
      <c r="H6" s="1707"/>
      <c r="I6" s="1707"/>
      <c r="J6" s="1710" t="s">
        <v>336</v>
      </c>
      <c r="K6" s="1711"/>
      <c r="L6" s="1716"/>
      <c r="M6" s="1710" t="s">
        <v>341</v>
      </c>
      <c r="N6" s="1712" t="s">
        <v>376</v>
      </c>
      <c r="O6" s="1702"/>
      <c r="P6" s="1714" t="s">
        <v>330</v>
      </c>
      <c r="Q6" s="1710" t="s">
        <v>331</v>
      </c>
      <c r="R6" s="1707" t="s">
        <v>333</v>
      </c>
      <c r="S6" s="1710" t="s">
        <v>334</v>
      </c>
      <c r="T6" s="1707" t="s">
        <v>335</v>
      </c>
      <c r="U6" s="1712"/>
      <c r="V6" s="1716"/>
      <c r="W6" s="1710" t="s">
        <v>261</v>
      </c>
      <c r="X6" s="1710" t="s">
        <v>263</v>
      </c>
      <c r="Y6" s="1710" t="s">
        <v>382</v>
      </c>
      <c r="Z6" s="1702"/>
      <c r="AA6" s="1705" t="s">
        <v>343</v>
      </c>
      <c r="AB6" s="4"/>
    </row>
    <row r="7" spans="1:28" s="409" customFormat="1" ht="12" customHeight="1" x14ac:dyDescent="0.25">
      <c r="A7" s="608" t="s">
        <v>344</v>
      </c>
      <c r="B7" s="617">
        <v>232375.41674920428</v>
      </c>
      <c r="C7" s="618">
        <v>154147.85765127948</v>
      </c>
      <c r="D7" s="618">
        <v>116626.08445908163</v>
      </c>
      <c r="E7" s="618">
        <v>71120.30727975929</v>
      </c>
      <c r="F7" s="619">
        <v>2837.1936678349152</v>
      </c>
      <c r="G7" s="620">
        <v>1271.6039904035683</v>
      </c>
      <c r="H7" s="620">
        <v>2352.4469931840713</v>
      </c>
      <c r="I7" s="620">
        <v>435.69890201839809</v>
      </c>
      <c r="J7" s="620">
        <v>1030.350659076244</v>
      </c>
      <c r="K7" s="617">
        <v>7927.2942125173167</v>
      </c>
      <c r="L7" s="620">
        <v>26650.424959282482</v>
      </c>
      <c r="M7" s="620">
        <v>3220.4668756189158</v>
      </c>
      <c r="N7" s="617">
        <v>29870.891834901784</v>
      </c>
      <c r="O7" s="608" t="s">
        <v>344</v>
      </c>
      <c r="P7" s="619">
        <v>15555.170530187495</v>
      </c>
      <c r="Q7" s="620">
        <v>465.11513969984526</v>
      </c>
      <c r="R7" s="620">
        <v>18434.853510511271</v>
      </c>
      <c r="S7" s="620">
        <v>384.73983478400896</v>
      </c>
      <c r="T7" s="620">
        <v>3406.5355665276643</v>
      </c>
      <c r="U7" s="621">
        <v>38246.414581708581</v>
      </c>
      <c r="V7" s="620">
        <v>912.6682489648357</v>
      </c>
      <c r="W7" s="620">
        <v>1517.7412988922347</v>
      </c>
      <c r="X7" s="620">
        <v>560.22633205450938</v>
      </c>
      <c r="Y7" s="617">
        <v>2990.6358799115824</v>
      </c>
      <c r="Z7" s="111">
        <v>16883.698658119996</v>
      </c>
      <c r="AA7" s="617">
        <v>670188.60130648396</v>
      </c>
      <c r="AB7" s="108"/>
    </row>
    <row r="8" spans="1:28" s="409" customFormat="1" ht="11.5" x14ac:dyDescent="0.25">
      <c r="A8" s="609" t="s">
        <v>345</v>
      </c>
      <c r="B8" s="617">
        <v>224126.57218789437</v>
      </c>
      <c r="C8" s="618">
        <v>144710.91271123823</v>
      </c>
      <c r="D8" s="618">
        <v>124905.23241863708</v>
      </c>
      <c r="E8" s="618">
        <v>67079.360964372274</v>
      </c>
      <c r="F8" s="619">
        <v>3151.9380175939955</v>
      </c>
      <c r="G8" s="620">
        <v>1786.4916107170193</v>
      </c>
      <c r="H8" s="620">
        <v>3411.309904846526</v>
      </c>
      <c r="I8" s="620">
        <v>451.86019521224927</v>
      </c>
      <c r="J8" s="620">
        <v>903.85984988076245</v>
      </c>
      <c r="K8" s="617">
        <v>9705.4595782509696</v>
      </c>
      <c r="L8" s="620">
        <v>14953.045788311081</v>
      </c>
      <c r="M8" s="620">
        <v>1998.1708815151578</v>
      </c>
      <c r="N8" s="617">
        <v>16951.21666982623</v>
      </c>
      <c r="O8" s="609" t="s">
        <v>345</v>
      </c>
      <c r="P8" s="619">
        <v>13050.767002409984</v>
      </c>
      <c r="Q8" s="620">
        <v>222.75489962387888</v>
      </c>
      <c r="R8" s="620">
        <v>14486.747744382255</v>
      </c>
      <c r="S8" s="620">
        <v>254.57396760004318</v>
      </c>
      <c r="T8" s="620">
        <v>1743.8377432415159</v>
      </c>
      <c r="U8" s="621">
        <v>29758.68135725781</v>
      </c>
      <c r="V8" s="620">
        <v>540.1985902605428</v>
      </c>
      <c r="W8" s="620">
        <v>1219.9777271468188</v>
      </c>
      <c r="X8" s="620">
        <v>514.79051273228242</v>
      </c>
      <c r="Y8" s="617">
        <v>2274.9668301396568</v>
      </c>
      <c r="Z8" s="111">
        <v>15246.624119623488</v>
      </c>
      <c r="AA8" s="617">
        <v>634759.02683723997</v>
      </c>
      <c r="AB8" s="108"/>
    </row>
    <row r="9" spans="1:28" s="409" customFormat="1" ht="11.5" x14ac:dyDescent="0.25">
      <c r="A9" s="609" t="s">
        <v>346</v>
      </c>
      <c r="B9" s="617">
        <v>269300.88999152445</v>
      </c>
      <c r="C9" s="618">
        <v>169104.74029380202</v>
      </c>
      <c r="D9" s="618">
        <v>135127.04721376632</v>
      </c>
      <c r="E9" s="618">
        <v>74999.508602467977</v>
      </c>
      <c r="F9" s="619">
        <v>4630.6881730539035</v>
      </c>
      <c r="G9" s="620">
        <v>1343.0431948211908</v>
      </c>
      <c r="H9" s="620">
        <v>2923.5146555827373</v>
      </c>
      <c r="I9" s="620">
        <v>391.33219937291199</v>
      </c>
      <c r="J9" s="620">
        <v>998.06107357887004</v>
      </c>
      <c r="K9" s="617">
        <v>10286.63929640929</v>
      </c>
      <c r="L9" s="620">
        <v>17193.251910394825</v>
      </c>
      <c r="M9" s="620">
        <v>2283.2262338933738</v>
      </c>
      <c r="N9" s="617">
        <v>19476.478144288238</v>
      </c>
      <c r="O9" s="609" t="s">
        <v>346</v>
      </c>
      <c r="P9" s="619">
        <v>7911.3213143493776</v>
      </c>
      <c r="Q9" s="620">
        <v>309.57194847986142</v>
      </c>
      <c r="R9" s="620">
        <v>12388.083940135506</v>
      </c>
      <c r="S9" s="620">
        <v>226.20854044193845</v>
      </c>
      <c r="T9" s="620">
        <v>1854.5128000391157</v>
      </c>
      <c r="U9" s="621">
        <v>22689.698543445516</v>
      </c>
      <c r="V9" s="620">
        <v>369.96117972155542</v>
      </c>
      <c r="W9" s="620">
        <v>1043.9072889368183</v>
      </c>
      <c r="X9" s="620">
        <v>683.78269689839897</v>
      </c>
      <c r="Y9" s="617">
        <v>2097.6511655567929</v>
      </c>
      <c r="Z9" s="111">
        <v>18053.019853762875</v>
      </c>
      <c r="AA9" s="617">
        <v>721135.67310502357</v>
      </c>
      <c r="AB9" s="108"/>
    </row>
    <row r="10" spans="1:28" s="409" customFormat="1" ht="11.5" x14ac:dyDescent="0.25">
      <c r="A10" s="609" t="s">
        <v>347</v>
      </c>
      <c r="B10" s="617">
        <v>277140.90669622296</v>
      </c>
      <c r="C10" s="618">
        <v>128796.73325255812</v>
      </c>
      <c r="D10" s="618">
        <v>96400.786995138726</v>
      </c>
      <c r="E10" s="618">
        <v>49276.902603402945</v>
      </c>
      <c r="F10" s="619">
        <v>4358.7673164966009</v>
      </c>
      <c r="G10" s="620">
        <v>1478.9327352002576</v>
      </c>
      <c r="H10" s="620">
        <v>3726.4629109802972</v>
      </c>
      <c r="I10" s="620">
        <v>503.74568717221331</v>
      </c>
      <c r="J10" s="620">
        <v>1444.2650427751728</v>
      </c>
      <c r="K10" s="617">
        <v>11512.173692625622</v>
      </c>
      <c r="L10" s="620">
        <v>26717.023122649705</v>
      </c>
      <c r="M10" s="620">
        <v>4899.1931798273545</v>
      </c>
      <c r="N10" s="617">
        <v>31616.216302476991</v>
      </c>
      <c r="O10" s="609" t="s">
        <v>347</v>
      </c>
      <c r="P10" s="619">
        <v>11616.08616177299</v>
      </c>
      <c r="Q10" s="620">
        <v>381.86987282536239</v>
      </c>
      <c r="R10" s="620">
        <v>14102.130793675127</v>
      </c>
      <c r="S10" s="620">
        <v>272.65305266136323</v>
      </c>
      <c r="T10" s="620">
        <v>1186.9794770716283</v>
      </c>
      <c r="U10" s="621">
        <v>27559.719358005928</v>
      </c>
      <c r="V10" s="620">
        <v>334.29884581457782</v>
      </c>
      <c r="W10" s="620">
        <v>991.04719618296338</v>
      </c>
      <c r="X10" s="620">
        <v>1329.5225154293639</v>
      </c>
      <c r="Y10" s="617">
        <v>2654.8685574268725</v>
      </c>
      <c r="Z10" s="111">
        <v>18214.473795006226</v>
      </c>
      <c r="AA10" s="617">
        <v>643172.78125286428</v>
      </c>
      <c r="AB10" s="108"/>
    </row>
    <row r="11" spans="1:28" s="409" customFormat="1" ht="11.5" x14ac:dyDescent="0.25">
      <c r="A11" s="609" t="s">
        <v>348</v>
      </c>
      <c r="B11" s="617">
        <v>263381.69592970371</v>
      </c>
      <c r="C11" s="618">
        <v>144893.6082617605</v>
      </c>
      <c r="D11" s="618">
        <v>108526.96037362199</v>
      </c>
      <c r="E11" s="618">
        <v>29551.904121722502</v>
      </c>
      <c r="F11" s="619">
        <v>3957.9575469673809</v>
      </c>
      <c r="G11" s="620">
        <v>1486.3648270845192</v>
      </c>
      <c r="H11" s="620">
        <v>3530.108120264259</v>
      </c>
      <c r="I11" s="620">
        <v>554.26057635471318</v>
      </c>
      <c r="J11" s="620">
        <v>1357.0278609202105</v>
      </c>
      <c r="K11" s="617">
        <v>10885.718931591085</v>
      </c>
      <c r="L11" s="620">
        <v>27031.480631922939</v>
      </c>
      <c r="M11" s="620">
        <v>5611.8547558232267</v>
      </c>
      <c r="N11" s="617">
        <v>32643.335387746421</v>
      </c>
      <c r="O11" s="609" t="s">
        <v>348</v>
      </c>
      <c r="P11" s="619">
        <v>15864.194736248719</v>
      </c>
      <c r="Q11" s="620">
        <v>745.91754593099438</v>
      </c>
      <c r="R11" s="620">
        <v>14464.770211586816</v>
      </c>
      <c r="S11" s="620">
        <v>571.5150618963379</v>
      </c>
      <c r="T11" s="620">
        <v>1294.0234586419022</v>
      </c>
      <c r="U11" s="621">
        <v>32940.421014307401</v>
      </c>
      <c r="V11" s="620">
        <v>313.26772514082347</v>
      </c>
      <c r="W11" s="620">
        <v>1081.8370529669544</v>
      </c>
      <c r="X11" s="620">
        <v>675.35744118492323</v>
      </c>
      <c r="Y11" s="617">
        <v>2070.4622192926745</v>
      </c>
      <c r="Z11" s="111">
        <v>18040.351049537941</v>
      </c>
      <c r="AA11" s="617">
        <v>642934.45728928433</v>
      </c>
      <c r="AB11" s="108"/>
    </row>
    <row r="12" spans="1:28" s="409" customFormat="1" ht="11.5" x14ac:dyDescent="0.25">
      <c r="A12" s="609" t="s">
        <v>349</v>
      </c>
      <c r="B12" s="617">
        <v>318358.03445961821</v>
      </c>
      <c r="C12" s="618">
        <v>172235.34055079261</v>
      </c>
      <c r="D12" s="618">
        <v>121711.3678431032</v>
      </c>
      <c r="E12" s="618">
        <v>17132.198414732193</v>
      </c>
      <c r="F12" s="619">
        <v>3247.3982658878062</v>
      </c>
      <c r="G12" s="620">
        <v>1623.3054604968545</v>
      </c>
      <c r="H12" s="620">
        <v>2521.0799013814262</v>
      </c>
      <c r="I12" s="620">
        <v>807.93153163203897</v>
      </c>
      <c r="J12" s="620">
        <v>1175.1130921131032</v>
      </c>
      <c r="K12" s="617">
        <v>9374.8282515106021</v>
      </c>
      <c r="L12" s="620">
        <v>27290.107645985267</v>
      </c>
      <c r="M12" s="620">
        <v>5889.3302640664524</v>
      </c>
      <c r="N12" s="617">
        <v>33179.437910051871</v>
      </c>
      <c r="O12" s="609" t="s">
        <v>349</v>
      </c>
      <c r="P12" s="619">
        <v>13330.232387842647</v>
      </c>
      <c r="Q12" s="620">
        <v>459.0187561811037</v>
      </c>
      <c r="R12" s="620">
        <v>14165.758982511119</v>
      </c>
      <c r="S12" s="620">
        <v>482.06591951922735</v>
      </c>
      <c r="T12" s="620">
        <v>1813.7987389780442</v>
      </c>
      <c r="U12" s="621">
        <v>30250.874785032018</v>
      </c>
      <c r="V12" s="620">
        <v>219.11094159277675</v>
      </c>
      <c r="W12" s="620">
        <v>802.01596605612542</v>
      </c>
      <c r="X12" s="620">
        <v>527.80306961529868</v>
      </c>
      <c r="Y12" s="617">
        <v>1548.9299772642089</v>
      </c>
      <c r="Z12" s="111">
        <v>19314.854275209058</v>
      </c>
      <c r="AA12" s="617">
        <v>723105.86646731407</v>
      </c>
      <c r="AB12" s="108"/>
    </row>
    <row r="13" spans="1:28" s="409" customFormat="1" ht="11.5" x14ac:dyDescent="0.25">
      <c r="A13" s="609" t="s">
        <v>350</v>
      </c>
      <c r="B13" s="617">
        <v>330727.01464284654</v>
      </c>
      <c r="C13" s="618">
        <v>177442.44704703</v>
      </c>
      <c r="D13" s="618">
        <v>130682.9998044839</v>
      </c>
      <c r="E13" s="618">
        <v>24642.882543280994</v>
      </c>
      <c r="F13" s="619">
        <v>4966.5927155933368</v>
      </c>
      <c r="G13" s="620">
        <v>2640.5133586433967</v>
      </c>
      <c r="H13" s="620">
        <v>3582.7131133902685</v>
      </c>
      <c r="I13" s="620">
        <v>1385.0325507924576</v>
      </c>
      <c r="J13" s="620">
        <v>2558.6333079363117</v>
      </c>
      <c r="K13" s="617">
        <v>15133.485046356231</v>
      </c>
      <c r="L13" s="620">
        <v>26469.612991186841</v>
      </c>
      <c r="M13" s="620">
        <v>7744.7386497362559</v>
      </c>
      <c r="N13" s="617">
        <v>34214.351640923298</v>
      </c>
      <c r="O13" s="609" t="s">
        <v>350</v>
      </c>
      <c r="P13" s="619">
        <v>17285.223213269448</v>
      </c>
      <c r="Q13" s="620">
        <v>697.80956327146714</v>
      </c>
      <c r="R13" s="620">
        <v>14554.900157357499</v>
      </c>
      <c r="S13" s="620">
        <v>328.15661927698039</v>
      </c>
      <c r="T13" s="620">
        <v>2149.6307935460086</v>
      </c>
      <c r="U13" s="621">
        <v>35015.72034672185</v>
      </c>
      <c r="V13" s="620">
        <v>435.55122509911752</v>
      </c>
      <c r="W13" s="620">
        <v>1256.2184068057281</v>
      </c>
      <c r="X13" s="620">
        <v>1770.2847172784543</v>
      </c>
      <c r="Y13" s="617">
        <v>3462.0543491833259</v>
      </c>
      <c r="Z13" s="111">
        <v>20630.031472392202</v>
      </c>
      <c r="AA13" s="617">
        <v>771950.98689321813</v>
      </c>
      <c r="AB13" s="108"/>
    </row>
    <row r="14" spans="1:28" s="409" customFormat="1" ht="11.5" x14ac:dyDescent="0.25">
      <c r="A14" s="609" t="s">
        <v>351</v>
      </c>
      <c r="B14" s="617">
        <v>304607.67396615993</v>
      </c>
      <c r="C14" s="618">
        <v>142622.43589866607</v>
      </c>
      <c r="D14" s="618">
        <v>156689.88646633658</v>
      </c>
      <c r="E14" s="618">
        <v>25924.131892759207</v>
      </c>
      <c r="F14" s="619">
        <v>5519.1891797682702</v>
      </c>
      <c r="G14" s="620">
        <v>3131.1499380493447</v>
      </c>
      <c r="H14" s="620">
        <v>5372.9107450864949</v>
      </c>
      <c r="I14" s="620">
        <v>3364.7530775843975</v>
      </c>
      <c r="J14" s="620">
        <v>1223.7488709091078</v>
      </c>
      <c r="K14" s="617">
        <v>18611.751811395789</v>
      </c>
      <c r="L14" s="620">
        <v>26782.749527071403</v>
      </c>
      <c r="M14" s="620">
        <v>7300.6050677360345</v>
      </c>
      <c r="N14" s="617">
        <v>34083.354594807206</v>
      </c>
      <c r="O14" s="609" t="s">
        <v>351</v>
      </c>
      <c r="P14" s="619">
        <v>15491.416513267994</v>
      </c>
      <c r="Q14" s="620">
        <v>456.38002593913274</v>
      </c>
      <c r="R14" s="620">
        <v>13347.15594492466</v>
      </c>
      <c r="S14" s="620">
        <v>306.76588567449738</v>
      </c>
      <c r="T14" s="620">
        <v>1750.2129808792586</v>
      </c>
      <c r="U14" s="621">
        <v>31351.93135068439</v>
      </c>
      <c r="V14" s="620">
        <v>327.91377987493365</v>
      </c>
      <c r="W14" s="620">
        <v>968.61695427234883</v>
      </c>
      <c r="X14" s="620">
        <v>805.1345824353773</v>
      </c>
      <c r="Y14" s="617">
        <v>2101.6653165826624</v>
      </c>
      <c r="Z14" s="111">
        <v>18692.58105072406</v>
      </c>
      <c r="AA14" s="617">
        <v>734685.41234811582</v>
      </c>
      <c r="AB14" s="108"/>
    </row>
    <row r="15" spans="1:28" s="409" customFormat="1" ht="11.5" x14ac:dyDescent="0.25">
      <c r="A15" s="609" t="s">
        <v>352</v>
      </c>
      <c r="B15" s="617">
        <v>233996.68490676349</v>
      </c>
      <c r="C15" s="618">
        <v>110499.16648149709</v>
      </c>
      <c r="D15" s="618">
        <v>138073.8779509615</v>
      </c>
      <c r="E15" s="618">
        <v>19685.025546738059</v>
      </c>
      <c r="F15" s="619">
        <v>5449.2830001251195</v>
      </c>
      <c r="G15" s="620">
        <v>1600.7295058732018</v>
      </c>
      <c r="H15" s="620">
        <v>4866.0929979030561</v>
      </c>
      <c r="I15" s="620">
        <v>1367.7456582719844</v>
      </c>
      <c r="J15" s="620">
        <v>1654.9392120685634</v>
      </c>
      <c r="K15" s="617">
        <v>14938.790374239974</v>
      </c>
      <c r="L15" s="620">
        <v>35553.403623677361</v>
      </c>
      <c r="M15" s="620">
        <v>7491.7344049812382</v>
      </c>
      <c r="N15" s="617">
        <v>43045.138028660731</v>
      </c>
      <c r="O15" s="609" t="s">
        <v>352</v>
      </c>
      <c r="P15" s="619">
        <v>16207.425246455936</v>
      </c>
      <c r="Q15" s="620">
        <v>416.97859962919352</v>
      </c>
      <c r="R15" s="620">
        <v>14624.034201564738</v>
      </c>
      <c r="S15" s="620">
        <v>273.82235121990465</v>
      </c>
      <c r="T15" s="620">
        <v>1297.4003555465597</v>
      </c>
      <c r="U15" s="621">
        <v>32819.660754417338</v>
      </c>
      <c r="V15" s="620">
        <v>425.79614983847159</v>
      </c>
      <c r="W15" s="620">
        <v>1363.5616231504728</v>
      </c>
      <c r="X15" s="620">
        <v>675.08275434872473</v>
      </c>
      <c r="Y15" s="617">
        <v>2464.4405273377047</v>
      </c>
      <c r="Z15" s="111">
        <v>14464.210057457403</v>
      </c>
      <c r="AA15" s="617">
        <v>609986.9946280733</v>
      </c>
      <c r="AB15" s="108"/>
    </row>
    <row r="16" spans="1:28" s="409" customFormat="1" ht="11.5" x14ac:dyDescent="0.25">
      <c r="A16" s="609" t="s">
        <v>353</v>
      </c>
      <c r="B16" s="617">
        <v>260887.88292346461</v>
      </c>
      <c r="C16" s="618">
        <v>124032.30467465462</v>
      </c>
      <c r="D16" s="618">
        <v>134794.11494489459</v>
      </c>
      <c r="E16" s="618">
        <v>30000.896896355996</v>
      </c>
      <c r="F16" s="619">
        <v>4711.1247857868411</v>
      </c>
      <c r="G16" s="620">
        <v>2108.7102381819932</v>
      </c>
      <c r="H16" s="620">
        <v>4776.628367547708</v>
      </c>
      <c r="I16" s="620">
        <v>1100.9694557544281</v>
      </c>
      <c r="J16" s="620">
        <v>1807.7912155478953</v>
      </c>
      <c r="K16" s="617">
        <v>14505.224062818517</v>
      </c>
      <c r="L16" s="620">
        <v>28498.34419031809</v>
      </c>
      <c r="M16" s="620">
        <v>5728.9262682619219</v>
      </c>
      <c r="N16" s="617">
        <v>34227.270458579733</v>
      </c>
      <c r="O16" s="609" t="s">
        <v>353</v>
      </c>
      <c r="P16" s="619">
        <v>12127.080013223711</v>
      </c>
      <c r="Q16" s="620">
        <v>376.50832179354893</v>
      </c>
      <c r="R16" s="620">
        <v>16632.064674942605</v>
      </c>
      <c r="S16" s="620">
        <v>308.03466565656493</v>
      </c>
      <c r="T16" s="620">
        <v>1356.9356108937955</v>
      </c>
      <c r="U16" s="621">
        <v>30800.623286510116</v>
      </c>
      <c r="V16" s="620">
        <v>661.46677182333838</v>
      </c>
      <c r="W16" s="620">
        <v>1438.4285955413504</v>
      </c>
      <c r="X16" s="620">
        <v>767.97303267717621</v>
      </c>
      <c r="Y16" s="617">
        <v>2867.868400041878</v>
      </c>
      <c r="Z16" s="111">
        <v>16951.642218344063</v>
      </c>
      <c r="AA16" s="617">
        <v>649067.82786566415</v>
      </c>
      <c r="AB16" s="108"/>
    </row>
    <row r="17" spans="1:28" s="409" customFormat="1" ht="11.5" x14ac:dyDescent="0.25">
      <c r="A17" s="609" t="s">
        <v>354</v>
      </c>
      <c r="B17" s="617">
        <v>271870.3040826653</v>
      </c>
      <c r="C17" s="618">
        <v>108855.3725221526</v>
      </c>
      <c r="D17" s="618">
        <v>122446.99787906423</v>
      </c>
      <c r="E17" s="618">
        <v>45358.054877066781</v>
      </c>
      <c r="F17" s="619">
        <v>2749.2358663173054</v>
      </c>
      <c r="G17" s="620">
        <v>1567.1399087845268</v>
      </c>
      <c r="H17" s="620">
        <v>3702.3973409583809</v>
      </c>
      <c r="I17" s="620">
        <v>518.2380298105578</v>
      </c>
      <c r="J17" s="620">
        <v>1179.5744395344357</v>
      </c>
      <c r="K17" s="617">
        <v>9716.5855854053243</v>
      </c>
      <c r="L17" s="620">
        <v>23520.433858017979</v>
      </c>
      <c r="M17" s="620">
        <v>4363.1256110614486</v>
      </c>
      <c r="N17" s="617">
        <v>27883.559469079384</v>
      </c>
      <c r="O17" s="609" t="s">
        <v>354</v>
      </c>
      <c r="P17" s="619">
        <v>9902.6757869127632</v>
      </c>
      <c r="Q17" s="620">
        <v>262.25706160124008</v>
      </c>
      <c r="R17" s="620">
        <v>13832.099221832232</v>
      </c>
      <c r="S17" s="620">
        <v>409.17879263035587</v>
      </c>
      <c r="T17" s="620">
        <v>1209.0008405466351</v>
      </c>
      <c r="U17" s="621">
        <v>25615.211703523291</v>
      </c>
      <c r="V17" s="620">
        <v>317.07471824102839</v>
      </c>
      <c r="W17" s="620">
        <v>771.49039278606051</v>
      </c>
      <c r="X17" s="620">
        <v>615.56764677662227</v>
      </c>
      <c r="Y17" s="617">
        <v>1704.1327578037146</v>
      </c>
      <c r="Z17" s="111">
        <v>15961.585030610584</v>
      </c>
      <c r="AA17" s="617">
        <v>629411.80390737113</v>
      </c>
      <c r="AB17" s="108"/>
    </row>
    <row r="18" spans="1:28" s="409" customFormat="1" ht="11.5" x14ac:dyDescent="0.25">
      <c r="A18" s="609" t="s">
        <v>355</v>
      </c>
      <c r="B18" s="617">
        <v>299903.86533981026</v>
      </c>
      <c r="C18" s="618">
        <v>157452.61632777975</v>
      </c>
      <c r="D18" s="618">
        <v>125713.63811340186</v>
      </c>
      <c r="E18" s="618">
        <v>69793.509207592695</v>
      </c>
      <c r="F18" s="619">
        <v>3145.5236737421083</v>
      </c>
      <c r="G18" s="620">
        <v>2033.8633891215707</v>
      </c>
      <c r="H18" s="620">
        <v>3174.217048736271</v>
      </c>
      <c r="I18" s="620">
        <v>811.18597369227632</v>
      </c>
      <c r="J18" s="620">
        <v>1294.7248475322683</v>
      </c>
      <c r="K18" s="617">
        <v>10459.514932823669</v>
      </c>
      <c r="L18" s="620">
        <v>29176.108791747305</v>
      </c>
      <c r="M18" s="620">
        <v>4705.0082551038449</v>
      </c>
      <c r="N18" s="617">
        <v>33881.117046851832</v>
      </c>
      <c r="O18" s="609" t="s">
        <v>355</v>
      </c>
      <c r="P18" s="619">
        <v>11735.38898996615</v>
      </c>
      <c r="Q18" s="620">
        <v>501.81093493054078</v>
      </c>
      <c r="R18" s="620">
        <v>17057.743885490967</v>
      </c>
      <c r="S18" s="620">
        <v>763.07277257128362</v>
      </c>
      <c r="T18" s="620">
        <v>1395.3242823671046</v>
      </c>
      <c r="U18" s="621">
        <v>31453.340865328639</v>
      </c>
      <c r="V18" s="620">
        <v>407.83139964125576</v>
      </c>
      <c r="W18" s="620">
        <v>2232.2622524021763</v>
      </c>
      <c r="X18" s="620">
        <v>1216.8569607259481</v>
      </c>
      <c r="Y18" s="617">
        <v>3856.9506127693453</v>
      </c>
      <c r="Z18" s="165">
        <v>20757.346053418012</v>
      </c>
      <c r="AA18" s="617">
        <v>753271.89849977603</v>
      </c>
      <c r="AB18" s="108"/>
    </row>
    <row r="19" spans="1:28" s="410" customFormat="1" ht="11.5" x14ac:dyDescent="0.25">
      <c r="A19" s="608" t="s">
        <v>271</v>
      </c>
      <c r="B19" s="622">
        <v>3286676.9418840399</v>
      </c>
      <c r="C19" s="623">
        <v>1734793.5356783434</v>
      </c>
      <c r="D19" s="623">
        <v>1511698.9944624335</v>
      </c>
      <c r="E19" s="623">
        <v>524564.68295023171</v>
      </c>
      <c r="F19" s="624">
        <v>48724.892209171107</v>
      </c>
      <c r="G19" s="625">
        <v>22071.848157377135</v>
      </c>
      <c r="H19" s="625">
        <v>43939.882099865543</v>
      </c>
      <c r="I19" s="625">
        <v>11692.75383766803</v>
      </c>
      <c r="J19" s="625">
        <v>16628.089471872172</v>
      </c>
      <c r="K19" s="622">
        <v>143057.46577593463</v>
      </c>
      <c r="L19" s="626">
        <v>309835.98704061669</v>
      </c>
      <c r="M19" s="627">
        <v>61236.380447626478</v>
      </c>
      <c r="N19" s="622">
        <v>371072.36748825025</v>
      </c>
      <c r="O19" s="608" t="s">
        <v>271</v>
      </c>
      <c r="P19" s="628">
        <v>160076.98189591532</v>
      </c>
      <c r="Q19" s="629">
        <v>5295.9926699061043</v>
      </c>
      <c r="R19" s="629">
        <v>178090.34326892591</v>
      </c>
      <c r="S19" s="629">
        <v>4580.7874639324809</v>
      </c>
      <c r="T19" s="629">
        <v>20458.192648279302</v>
      </c>
      <c r="U19" s="630">
        <v>368502.29794700589</v>
      </c>
      <c r="V19" s="628">
        <v>5265.1395760132509</v>
      </c>
      <c r="W19" s="629">
        <v>14687.104755139335</v>
      </c>
      <c r="X19" s="629">
        <v>10142.382262156825</v>
      </c>
      <c r="Y19" s="630">
        <v>30094.626593311237</v>
      </c>
      <c r="Z19" s="631">
        <v>213210.41763425455</v>
      </c>
      <c r="AA19" s="631">
        <v>8183671.3304138044</v>
      </c>
      <c r="AB19" s="108"/>
    </row>
    <row r="20" spans="1:28" s="47" customFormat="1" ht="11.5" x14ac:dyDescent="0.25">
      <c r="A20" s="610" t="s">
        <v>257</v>
      </c>
      <c r="B20" s="611"/>
      <c r="C20" s="612"/>
      <c r="D20" s="612"/>
      <c r="E20" s="612"/>
      <c r="F20" s="613"/>
      <c r="G20" s="614"/>
      <c r="H20" s="614"/>
      <c r="I20" s="614"/>
      <c r="J20" s="614"/>
      <c r="K20" s="611"/>
      <c r="L20" s="613"/>
      <c r="M20" s="614"/>
      <c r="N20" s="611"/>
      <c r="O20" s="610" t="s">
        <v>257</v>
      </c>
      <c r="P20" s="614"/>
      <c r="Q20" s="614"/>
      <c r="R20" s="614"/>
      <c r="S20" s="614"/>
      <c r="T20" s="614"/>
      <c r="U20" s="611"/>
      <c r="V20" s="614"/>
      <c r="W20" s="614"/>
      <c r="X20" s="614"/>
      <c r="Y20" s="611"/>
      <c r="Z20" s="612"/>
      <c r="AA20" s="611"/>
      <c r="AB20" s="4"/>
    </row>
    <row r="21" spans="1:28" s="401" customFormat="1" ht="11.5" x14ac:dyDescent="0.25">
      <c r="A21" s="632" t="s">
        <v>344</v>
      </c>
      <c r="B21" s="617">
        <v>226675.41674919741</v>
      </c>
      <c r="C21" s="618">
        <v>142603.8576512775</v>
      </c>
      <c r="D21" s="618">
        <v>711.08445907886778</v>
      </c>
      <c r="E21" s="618">
        <v>24318.307279767076</v>
      </c>
      <c r="F21" s="619">
        <v>2242.1936678349243</v>
      </c>
      <c r="G21" s="620">
        <v>573.603990403578</v>
      </c>
      <c r="H21" s="620">
        <v>2083.4469931840713</v>
      </c>
      <c r="I21" s="620">
        <v>370.69890201839843</v>
      </c>
      <c r="J21" s="620">
        <v>897.35065907624505</v>
      </c>
      <c r="K21" s="617">
        <v>6167.2942125173277</v>
      </c>
      <c r="L21" s="620">
        <v>8640.4249592798315</v>
      </c>
      <c r="M21" s="620">
        <v>1145.4668756189271</v>
      </c>
      <c r="N21" s="617">
        <v>9785.8918348989555</v>
      </c>
      <c r="O21" s="632" t="s">
        <v>344</v>
      </c>
      <c r="P21" s="619">
        <v>2628.1705301870215</v>
      </c>
      <c r="Q21" s="620">
        <v>211.1151396998454</v>
      </c>
      <c r="R21" s="620">
        <v>1106.8535105107355</v>
      </c>
      <c r="S21" s="620">
        <v>105.73983478400909</v>
      </c>
      <c r="T21" s="620">
        <v>232.53556652766639</v>
      </c>
      <c r="U21" s="621">
        <v>4284.4145817092713</v>
      </c>
      <c r="V21" s="620">
        <v>901.66824896483558</v>
      </c>
      <c r="W21" s="620">
        <v>1465.7412988922356</v>
      </c>
      <c r="X21" s="620">
        <v>522.2263320545095</v>
      </c>
      <c r="Y21" s="617">
        <v>2889.6358799115833</v>
      </c>
      <c r="Z21" s="111">
        <v>9155.698658118914</v>
      </c>
      <c r="AA21" s="617">
        <v>426591.60130647686</v>
      </c>
      <c r="AB21" s="108"/>
    </row>
    <row r="22" spans="1:28" s="400" customFormat="1" ht="11.5" x14ac:dyDescent="0.25">
      <c r="A22" s="632" t="s">
        <v>345</v>
      </c>
      <c r="B22" s="617">
        <v>218188.57218789012</v>
      </c>
      <c r="C22" s="618">
        <v>139939.91271123404</v>
      </c>
      <c r="D22" s="618">
        <v>657.23241863632222</v>
      </c>
      <c r="E22" s="618">
        <v>24793.360964376494</v>
      </c>
      <c r="F22" s="619">
        <v>2671.9380175939909</v>
      </c>
      <c r="G22" s="620">
        <v>1202.4916107170063</v>
      </c>
      <c r="H22" s="620">
        <v>3076.3099048465242</v>
      </c>
      <c r="I22" s="620">
        <v>408.86019521224938</v>
      </c>
      <c r="J22" s="620">
        <v>781.85984988076314</v>
      </c>
      <c r="K22" s="617">
        <v>8141.4595782508022</v>
      </c>
      <c r="L22" s="620">
        <v>2395.0457883114532</v>
      </c>
      <c r="M22" s="620">
        <v>467.17088151514747</v>
      </c>
      <c r="N22" s="617">
        <v>2862.2166698266287</v>
      </c>
      <c r="O22" s="632" t="s">
        <v>345</v>
      </c>
      <c r="P22" s="619">
        <v>3581.7670024102622</v>
      </c>
      <c r="Q22" s="620">
        <v>123.75489962387881</v>
      </c>
      <c r="R22" s="620">
        <v>933.7477443822703</v>
      </c>
      <c r="S22" s="620">
        <v>55.573967600043268</v>
      </c>
      <c r="T22" s="620">
        <v>196.83774324151173</v>
      </c>
      <c r="U22" s="621">
        <v>4891.6813572580322</v>
      </c>
      <c r="V22" s="620">
        <v>525.19859026054303</v>
      </c>
      <c r="W22" s="620">
        <v>1186.9777271468188</v>
      </c>
      <c r="X22" s="620">
        <v>497.79051273228242</v>
      </c>
      <c r="Y22" s="617">
        <v>2209.9668301396582</v>
      </c>
      <c r="Z22" s="111">
        <v>8640.6241196240335</v>
      </c>
      <c r="AA22" s="617">
        <v>410325.02683723613</v>
      </c>
      <c r="AB22" s="108"/>
    </row>
    <row r="23" spans="1:28" s="400" customFormat="1" ht="11.5" x14ac:dyDescent="0.25">
      <c r="A23" s="632" t="s">
        <v>346</v>
      </c>
      <c r="B23" s="617">
        <v>263143.88999155589</v>
      </c>
      <c r="C23" s="618">
        <v>161674.74029380138</v>
      </c>
      <c r="D23" s="618">
        <v>839.04721377269379</v>
      </c>
      <c r="E23" s="618">
        <v>28274.508602460912</v>
      </c>
      <c r="F23" s="619">
        <v>2568.6881730539189</v>
      </c>
      <c r="G23" s="620">
        <v>655.04319482118115</v>
      </c>
      <c r="H23" s="620">
        <v>2573.5146555827409</v>
      </c>
      <c r="I23" s="620">
        <v>309.33219937291187</v>
      </c>
      <c r="J23" s="620">
        <v>806.06107357886594</v>
      </c>
      <c r="K23" s="617">
        <v>6912.6392964094211</v>
      </c>
      <c r="L23" s="620">
        <v>2592.2519103950581</v>
      </c>
      <c r="M23" s="620">
        <v>405.22623389336849</v>
      </c>
      <c r="N23" s="617">
        <v>2997.4781442884332</v>
      </c>
      <c r="O23" s="632" t="s">
        <v>346</v>
      </c>
      <c r="P23" s="619">
        <v>2400.3213143496496</v>
      </c>
      <c r="Q23" s="620">
        <v>198.57194847986176</v>
      </c>
      <c r="R23" s="620">
        <v>706.08394013549287</v>
      </c>
      <c r="S23" s="620">
        <v>74.208540441938723</v>
      </c>
      <c r="T23" s="620">
        <v>214.51280003911165</v>
      </c>
      <c r="U23" s="621">
        <v>3593.6985434460717</v>
      </c>
      <c r="V23" s="620">
        <v>362.96117972155542</v>
      </c>
      <c r="W23" s="620">
        <v>989.90728893681762</v>
      </c>
      <c r="X23" s="620">
        <v>645.78269689839851</v>
      </c>
      <c r="Y23" s="617">
        <v>1998.6511655567915</v>
      </c>
      <c r="Z23" s="111">
        <v>9981.0198537629549</v>
      </c>
      <c r="AA23" s="617">
        <v>479415.67310505453</v>
      </c>
      <c r="AB23" s="108"/>
    </row>
    <row r="24" spans="1:28" s="400" customFormat="1" ht="11.5" x14ac:dyDescent="0.25">
      <c r="A24" s="632" t="s">
        <v>347</v>
      </c>
      <c r="B24" s="617">
        <v>270140.90669622284</v>
      </c>
      <c r="C24" s="618">
        <v>124129.73325255363</v>
      </c>
      <c r="D24" s="618">
        <v>512.78699513630966</v>
      </c>
      <c r="E24" s="618">
        <v>12152.90260341009</v>
      </c>
      <c r="F24" s="619">
        <v>3673.7673164966177</v>
      </c>
      <c r="G24" s="620">
        <v>788.93273520026992</v>
      </c>
      <c r="H24" s="620">
        <v>2879.4629109803259</v>
      </c>
      <c r="I24" s="620">
        <v>403.74568717221314</v>
      </c>
      <c r="J24" s="620">
        <v>1089.2650427751798</v>
      </c>
      <c r="K24" s="617">
        <v>8835.1736926248723</v>
      </c>
      <c r="L24" s="620">
        <v>4924.0231226495689</v>
      </c>
      <c r="M24" s="620">
        <v>904.1931798273356</v>
      </c>
      <c r="N24" s="617">
        <v>5828.2163024769234</v>
      </c>
      <c r="O24" s="632" t="s">
        <v>347</v>
      </c>
      <c r="P24" s="619">
        <v>2771.0861617725936</v>
      </c>
      <c r="Q24" s="620">
        <v>221.86987282536219</v>
      </c>
      <c r="R24" s="620">
        <v>880.13079367485227</v>
      </c>
      <c r="S24" s="620">
        <v>59.653052661363098</v>
      </c>
      <c r="T24" s="620">
        <v>125.97947707163306</v>
      </c>
      <c r="U24" s="621">
        <v>4058.7193580057597</v>
      </c>
      <c r="V24" s="620">
        <v>324.29884581457776</v>
      </c>
      <c r="W24" s="620">
        <v>945.04719618296406</v>
      </c>
      <c r="X24" s="620">
        <v>1246.5225154293653</v>
      </c>
      <c r="Y24" s="617">
        <v>2515.8685574268725</v>
      </c>
      <c r="Z24" s="111">
        <v>9522.4737950049039</v>
      </c>
      <c r="AA24" s="617">
        <v>437696.78125286213</v>
      </c>
      <c r="AB24" s="108"/>
    </row>
    <row r="25" spans="1:28" s="400" customFormat="1" ht="11.5" x14ac:dyDescent="0.25">
      <c r="A25" s="632" t="s">
        <v>348</v>
      </c>
      <c r="B25" s="617">
        <v>259454.69592970447</v>
      </c>
      <c r="C25" s="618">
        <v>139692.60826176259</v>
      </c>
      <c r="D25" s="618">
        <v>755.96037362075583</v>
      </c>
      <c r="E25" s="618">
        <v>13928.904121721414</v>
      </c>
      <c r="F25" s="619">
        <v>3454.9575469674055</v>
      </c>
      <c r="G25" s="620">
        <v>783.364827084534</v>
      </c>
      <c r="H25" s="620">
        <v>3153.1081202642781</v>
      </c>
      <c r="I25" s="620">
        <v>488.26057635471324</v>
      </c>
      <c r="J25" s="620">
        <v>1200.0278609202192</v>
      </c>
      <c r="K25" s="617">
        <v>9079.7189315910982</v>
      </c>
      <c r="L25" s="620">
        <v>5516.4806319212803</v>
      </c>
      <c r="M25" s="620">
        <v>997.85475582326296</v>
      </c>
      <c r="N25" s="617">
        <v>6514.3353877445043</v>
      </c>
      <c r="O25" s="632" t="s">
        <v>348</v>
      </c>
      <c r="P25" s="619">
        <v>6291.1947362488245</v>
      </c>
      <c r="Q25" s="620">
        <v>317.91754593099603</v>
      </c>
      <c r="R25" s="620">
        <v>1251.7702115868833</v>
      </c>
      <c r="S25" s="620">
        <v>152.5150618963379</v>
      </c>
      <c r="T25" s="620">
        <v>173.02345864190477</v>
      </c>
      <c r="U25" s="621">
        <v>8186.4210143048822</v>
      </c>
      <c r="V25" s="620">
        <v>307.26772514082347</v>
      </c>
      <c r="W25" s="620">
        <v>1026.8370529669551</v>
      </c>
      <c r="X25" s="620">
        <v>643.357441184923</v>
      </c>
      <c r="Y25" s="617">
        <v>1977.4622192926768</v>
      </c>
      <c r="Z25" s="111">
        <v>9948.3510495379996</v>
      </c>
      <c r="AA25" s="617">
        <v>449538.45728928031</v>
      </c>
      <c r="AB25" s="108"/>
    </row>
    <row r="26" spans="1:28" s="400" customFormat="1" ht="11.5" x14ac:dyDescent="0.25">
      <c r="A26" s="632" t="s">
        <v>349</v>
      </c>
      <c r="B26" s="617">
        <v>306856.03445954138</v>
      </c>
      <c r="C26" s="618">
        <v>163846.34055076799</v>
      </c>
      <c r="D26" s="618">
        <v>834.3678431011225</v>
      </c>
      <c r="E26" s="618">
        <v>6353.1984147322455</v>
      </c>
      <c r="F26" s="619">
        <v>2823.3982658878149</v>
      </c>
      <c r="G26" s="620">
        <v>738.30546049684688</v>
      </c>
      <c r="H26" s="620">
        <v>2264.0799013814249</v>
      </c>
      <c r="I26" s="620">
        <v>755.9315316320384</v>
      </c>
      <c r="J26" s="620">
        <v>1058.1130921131039</v>
      </c>
      <c r="K26" s="617">
        <v>7639.8282515108876</v>
      </c>
      <c r="L26" s="620">
        <v>5452.1076459841879</v>
      </c>
      <c r="M26" s="620">
        <v>1107.3302640665763</v>
      </c>
      <c r="N26" s="617">
        <v>6559.4379100506221</v>
      </c>
      <c r="O26" s="632" t="s">
        <v>349</v>
      </c>
      <c r="P26" s="619">
        <v>4615.232387842374</v>
      </c>
      <c r="Q26" s="620">
        <v>297.01875618110421</v>
      </c>
      <c r="R26" s="620">
        <v>873.75898251112039</v>
      </c>
      <c r="S26" s="620">
        <v>150.06591951922769</v>
      </c>
      <c r="T26" s="620">
        <v>157.79873897804208</v>
      </c>
      <c r="U26" s="621">
        <v>6093.8747850317859</v>
      </c>
      <c r="V26" s="620">
        <v>212.11094159277675</v>
      </c>
      <c r="W26" s="620">
        <v>743.01596605612542</v>
      </c>
      <c r="X26" s="620">
        <v>504.8030696152988</v>
      </c>
      <c r="Y26" s="617">
        <v>1459.9299772642073</v>
      </c>
      <c r="Z26" s="111">
        <v>12601.854275208265</v>
      </c>
      <c r="AA26" s="617">
        <v>512244.86646720849</v>
      </c>
      <c r="AB26" s="108"/>
    </row>
    <row r="27" spans="1:28" s="400" customFormat="1" ht="11.5" x14ac:dyDescent="0.25">
      <c r="A27" s="632" t="s">
        <v>350</v>
      </c>
      <c r="B27" s="617">
        <v>319228.01464283804</v>
      </c>
      <c r="C27" s="618">
        <v>165420.4470470222</v>
      </c>
      <c r="D27" s="618">
        <v>968.9998044825046</v>
      </c>
      <c r="E27" s="618">
        <v>12940.882543280801</v>
      </c>
      <c r="F27" s="619">
        <v>4361.5927155933114</v>
      </c>
      <c r="G27" s="620">
        <v>1685.5133586433833</v>
      </c>
      <c r="H27" s="620">
        <v>3228.7131133902622</v>
      </c>
      <c r="I27" s="620">
        <v>1271.0325507924551</v>
      </c>
      <c r="J27" s="620">
        <v>2303.6333079363085</v>
      </c>
      <c r="K27" s="617">
        <v>12850.485046356374</v>
      </c>
      <c r="L27" s="620">
        <v>7331.6129911876915</v>
      </c>
      <c r="M27" s="620">
        <v>1716.7386497361476</v>
      </c>
      <c r="N27" s="617">
        <v>9048.3516409239146</v>
      </c>
      <c r="O27" s="632" t="s">
        <v>350</v>
      </c>
      <c r="P27" s="619">
        <v>4370.2232132697318</v>
      </c>
      <c r="Q27" s="620">
        <v>433.80956327146811</v>
      </c>
      <c r="R27" s="620">
        <v>1017.9001573575684</v>
      </c>
      <c r="S27" s="620">
        <v>110.15661927698081</v>
      </c>
      <c r="T27" s="620">
        <v>290.63079354600137</v>
      </c>
      <c r="U27" s="621">
        <v>6222.7203467218405</v>
      </c>
      <c r="V27" s="620">
        <v>430.55122509911757</v>
      </c>
      <c r="W27" s="620">
        <v>1191.2184068057265</v>
      </c>
      <c r="X27" s="620">
        <v>1714.2847172784536</v>
      </c>
      <c r="Y27" s="617">
        <v>3336.0543491833209</v>
      </c>
      <c r="Z27" s="111">
        <v>13578.031472393104</v>
      </c>
      <c r="AA27" s="617">
        <v>543593.98689320206</v>
      </c>
      <c r="AB27" s="108"/>
    </row>
    <row r="28" spans="1:28" s="400" customFormat="1" ht="11.5" x14ac:dyDescent="0.25">
      <c r="A28" s="632" t="s">
        <v>351</v>
      </c>
      <c r="B28" s="617">
        <v>297090.67396613094</v>
      </c>
      <c r="C28" s="618">
        <v>134136.43589865768</v>
      </c>
      <c r="D28" s="618">
        <v>1142.8864663334807</v>
      </c>
      <c r="E28" s="618">
        <v>14229.131892761647</v>
      </c>
      <c r="F28" s="619">
        <v>4939.1891797682192</v>
      </c>
      <c r="G28" s="620">
        <v>2521.149938049331</v>
      </c>
      <c r="H28" s="620">
        <v>4993.9107450864658</v>
      </c>
      <c r="I28" s="620">
        <v>3203.7530775843925</v>
      </c>
      <c r="J28" s="620">
        <v>1114.7488709091108</v>
      </c>
      <c r="K28" s="617">
        <v>16772.751811396342</v>
      </c>
      <c r="L28" s="620">
        <v>5591.7495270734107</v>
      </c>
      <c r="M28" s="620">
        <v>1333.6050677361379</v>
      </c>
      <c r="N28" s="617">
        <v>6925.3545948094516</v>
      </c>
      <c r="O28" s="632" t="s">
        <v>351</v>
      </c>
      <c r="P28" s="619">
        <v>4439.4165132683502</v>
      </c>
      <c r="Q28" s="620">
        <v>298.38002593913347</v>
      </c>
      <c r="R28" s="620">
        <v>902.15594492481569</v>
      </c>
      <c r="S28" s="620">
        <v>124.76588567449741</v>
      </c>
      <c r="T28" s="620">
        <v>209.21298087925589</v>
      </c>
      <c r="U28" s="621">
        <v>5973.9313506859726</v>
      </c>
      <c r="V28" s="620">
        <v>324.9137798749336</v>
      </c>
      <c r="W28" s="620">
        <v>913.61695427234895</v>
      </c>
      <c r="X28" s="620">
        <v>768.13458243537741</v>
      </c>
      <c r="Y28" s="617">
        <v>2006.6653165826606</v>
      </c>
      <c r="Z28" s="111">
        <v>12512.581050725261</v>
      </c>
      <c r="AA28" s="617">
        <v>490790.41234808334</v>
      </c>
      <c r="AB28" s="108"/>
    </row>
    <row r="29" spans="1:28" s="400" customFormat="1" ht="11.5" x14ac:dyDescent="0.25">
      <c r="A29" s="632" t="s">
        <v>352</v>
      </c>
      <c r="B29" s="617">
        <v>227155.68490674987</v>
      </c>
      <c r="C29" s="618">
        <v>106960.16648149767</v>
      </c>
      <c r="D29" s="618">
        <v>946.87795096394257</v>
      </c>
      <c r="E29" s="618">
        <v>9419.0255467390543</v>
      </c>
      <c r="F29" s="619">
        <v>5027.2830001251305</v>
      </c>
      <c r="G29" s="620">
        <v>918.72950587318667</v>
      </c>
      <c r="H29" s="620">
        <v>4611.0929979030516</v>
      </c>
      <c r="I29" s="620">
        <v>1288.7456582719819</v>
      </c>
      <c r="J29" s="620">
        <v>1560.9392120685604</v>
      </c>
      <c r="K29" s="617">
        <v>13406.790374240463</v>
      </c>
      <c r="L29" s="620">
        <v>9794.4036236768061</v>
      </c>
      <c r="M29" s="620">
        <v>1660.7344049813407</v>
      </c>
      <c r="N29" s="617">
        <v>11455.138028657857</v>
      </c>
      <c r="O29" s="632" t="s">
        <v>352</v>
      </c>
      <c r="P29" s="619">
        <v>4221.4252464564815</v>
      </c>
      <c r="Q29" s="620">
        <v>233.97859962919313</v>
      </c>
      <c r="R29" s="620">
        <v>733.03420156496179</v>
      </c>
      <c r="S29" s="620">
        <v>96.822351219904846</v>
      </c>
      <c r="T29" s="620">
        <v>170.40035554655677</v>
      </c>
      <c r="U29" s="621">
        <v>5455.6607544170456</v>
      </c>
      <c r="V29" s="620">
        <v>416.79614983847159</v>
      </c>
      <c r="W29" s="620">
        <v>1316.5616231504719</v>
      </c>
      <c r="X29" s="620">
        <v>655.08275434872473</v>
      </c>
      <c r="Y29" s="617">
        <v>2388.4405273376992</v>
      </c>
      <c r="Z29" s="111">
        <v>8772.2100574587657</v>
      </c>
      <c r="AA29" s="617">
        <v>385959.99462806247</v>
      </c>
      <c r="AB29" s="108"/>
    </row>
    <row r="30" spans="1:28" s="400" customFormat="1" ht="11.5" x14ac:dyDescent="0.25">
      <c r="A30" s="632" t="s">
        <v>353</v>
      </c>
      <c r="B30" s="617">
        <v>251888.88292347576</v>
      </c>
      <c r="C30" s="618">
        <v>117772.30467465274</v>
      </c>
      <c r="D30" s="618">
        <v>967.11494488822768</v>
      </c>
      <c r="E30" s="618">
        <v>15509.896896354261</v>
      </c>
      <c r="F30" s="619">
        <v>4246.1247857868675</v>
      </c>
      <c r="G30" s="620">
        <v>1474.7102381819873</v>
      </c>
      <c r="H30" s="620">
        <v>4504.6283675477389</v>
      </c>
      <c r="I30" s="620">
        <v>1029.9694557544276</v>
      </c>
      <c r="J30" s="620">
        <v>1689.791215547895</v>
      </c>
      <c r="K30" s="617">
        <v>12945.224062818586</v>
      </c>
      <c r="L30" s="620">
        <v>7760.3441903180346</v>
      </c>
      <c r="M30" s="620">
        <v>1412.9262682619269</v>
      </c>
      <c r="N30" s="617">
        <v>9173.2704585798947</v>
      </c>
      <c r="O30" s="632" t="s">
        <v>353</v>
      </c>
      <c r="P30" s="619">
        <v>4261.0800132237646</v>
      </c>
      <c r="Q30" s="620">
        <v>249.5083217935495</v>
      </c>
      <c r="R30" s="620">
        <v>746.06467494273579</v>
      </c>
      <c r="S30" s="620">
        <v>100.0346656565651</v>
      </c>
      <c r="T30" s="620">
        <v>217.93561089379617</v>
      </c>
      <c r="U30" s="621">
        <v>5574.6232865104193</v>
      </c>
      <c r="V30" s="620">
        <v>647.46677182333838</v>
      </c>
      <c r="W30" s="620">
        <v>1380.4285955413491</v>
      </c>
      <c r="X30" s="620">
        <v>719.97303267717552</v>
      </c>
      <c r="Y30" s="617">
        <v>2747.8684000418798</v>
      </c>
      <c r="Z30" s="111">
        <v>10360.642218344265</v>
      </c>
      <c r="AA30" s="617">
        <v>426939.82786566601</v>
      </c>
      <c r="AB30" s="108"/>
    </row>
    <row r="31" spans="1:28" s="400" customFormat="1" ht="11.5" x14ac:dyDescent="0.25">
      <c r="A31" s="632" t="s">
        <v>354</v>
      </c>
      <c r="B31" s="617">
        <v>260541.30408262476</v>
      </c>
      <c r="C31" s="618">
        <v>103052.37252214449</v>
      </c>
      <c r="D31" s="618">
        <v>796.99787906178642</v>
      </c>
      <c r="E31" s="618">
        <v>19499.054877067178</v>
      </c>
      <c r="F31" s="619">
        <v>2356.2358663172836</v>
      </c>
      <c r="G31" s="620">
        <v>826.13990878452375</v>
      </c>
      <c r="H31" s="620">
        <v>3287.3973409583618</v>
      </c>
      <c r="I31" s="620">
        <v>446.23802981055866</v>
      </c>
      <c r="J31" s="620">
        <v>1071.5744395344343</v>
      </c>
      <c r="K31" s="617">
        <v>7987.5855854051861</v>
      </c>
      <c r="L31" s="620">
        <v>4019.4338580177973</v>
      </c>
      <c r="M31" s="620">
        <v>805.12561106143744</v>
      </c>
      <c r="N31" s="617">
        <v>4824.5594690792404</v>
      </c>
      <c r="O31" s="632" t="s">
        <v>354</v>
      </c>
      <c r="P31" s="619">
        <v>2908.675786912791</v>
      </c>
      <c r="Q31" s="620">
        <v>162.25706160124042</v>
      </c>
      <c r="R31" s="620">
        <v>656.09922183231367</v>
      </c>
      <c r="S31" s="620">
        <v>117.17879263035633</v>
      </c>
      <c r="T31" s="620">
        <v>216.0008405466354</v>
      </c>
      <c r="U31" s="621">
        <v>4060.2117035233482</v>
      </c>
      <c r="V31" s="620">
        <v>310.07471824102828</v>
      </c>
      <c r="W31" s="620">
        <v>720.4903927860604</v>
      </c>
      <c r="X31" s="620">
        <v>581.56764677662295</v>
      </c>
      <c r="Y31" s="617">
        <v>1612.1327578037146</v>
      </c>
      <c r="Z31" s="111">
        <v>9226.5850306106549</v>
      </c>
      <c r="AA31" s="617">
        <v>411600.80390732037</v>
      </c>
      <c r="AB31" s="108"/>
    </row>
    <row r="32" spans="1:28" s="400" customFormat="1" ht="11.5" x14ac:dyDescent="0.25">
      <c r="A32" s="632" t="s">
        <v>355</v>
      </c>
      <c r="B32" s="617">
        <v>287395.86533983657</v>
      </c>
      <c r="C32" s="618">
        <v>153780.61632779043</v>
      </c>
      <c r="D32" s="618">
        <v>1008.6381133992011</v>
      </c>
      <c r="E32" s="618">
        <v>22113.509207582938</v>
      </c>
      <c r="F32" s="619">
        <v>2592.5236737421319</v>
      </c>
      <c r="G32" s="620">
        <v>831.86338912158897</v>
      </c>
      <c r="H32" s="620">
        <v>2694.2170487362928</v>
      </c>
      <c r="I32" s="620">
        <v>696.18597369227621</v>
      </c>
      <c r="J32" s="620">
        <v>1174.7248475322672</v>
      </c>
      <c r="K32" s="617">
        <v>7989.5149328243251</v>
      </c>
      <c r="L32" s="620">
        <v>3929.1087917464715</v>
      </c>
      <c r="M32" s="620">
        <v>761.00825510388631</v>
      </c>
      <c r="N32" s="617">
        <v>4690.1170468503169</v>
      </c>
      <c r="O32" s="632" t="s">
        <v>355</v>
      </c>
      <c r="P32" s="619">
        <v>4626.3889899664482</v>
      </c>
      <c r="Q32" s="620">
        <v>279.81093493054044</v>
      </c>
      <c r="R32" s="620">
        <v>843.74388549068726</v>
      </c>
      <c r="S32" s="620">
        <v>222.07277257128351</v>
      </c>
      <c r="T32" s="620">
        <v>229.32428236711206</v>
      </c>
      <c r="U32" s="621">
        <v>6201.3408653259594</v>
      </c>
      <c r="V32" s="620">
        <v>402.8313996412557</v>
      </c>
      <c r="W32" s="620">
        <v>2127.2622524021785</v>
      </c>
      <c r="X32" s="620">
        <v>1179.8569607259481</v>
      </c>
      <c r="Y32" s="617">
        <v>3709.950612769353</v>
      </c>
      <c r="Z32" s="165">
        <v>11801.34605341844</v>
      </c>
      <c r="AA32" s="617">
        <v>498690.89849979745</v>
      </c>
      <c r="AB32" s="108"/>
    </row>
    <row r="33" spans="1:28" s="401" customFormat="1" ht="11.5" x14ac:dyDescent="0.25">
      <c r="A33" s="633" t="s">
        <v>271</v>
      </c>
      <c r="B33" s="622">
        <v>3187759.9418832907</v>
      </c>
      <c r="C33" s="623">
        <v>1653009.535677894</v>
      </c>
      <c r="D33" s="623">
        <v>10141.99446247483</v>
      </c>
      <c r="E33" s="623">
        <v>203532.68295025747</v>
      </c>
      <c r="F33" s="624">
        <v>40957.892209169098</v>
      </c>
      <c r="G33" s="625">
        <v>12999.848157376926</v>
      </c>
      <c r="H33" s="625">
        <v>39349.882099864233</v>
      </c>
      <c r="I33" s="625">
        <v>10672.753837668368</v>
      </c>
      <c r="J33" s="625">
        <v>14748.089471872196</v>
      </c>
      <c r="K33" s="622">
        <v>118728.4657759526</v>
      </c>
      <c r="L33" s="626">
        <v>67946.98704056615</v>
      </c>
      <c r="M33" s="627">
        <v>12717.380447624882</v>
      </c>
      <c r="N33" s="622">
        <v>80664.367488199816</v>
      </c>
      <c r="O33" s="634" t="s">
        <v>271</v>
      </c>
      <c r="P33" s="628">
        <v>47114.981895910925</v>
      </c>
      <c r="Q33" s="629">
        <v>3027.9926699061816</v>
      </c>
      <c r="R33" s="629">
        <v>10651.343268914057</v>
      </c>
      <c r="S33" s="629">
        <v>1368.7874639325055</v>
      </c>
      <c r="T33" s="629">
        <v>2434.192648279226</v>
      </c>
      <c r="U33" s="630">
        <v>64597.297946947445</v>
      </c>
      <c r="V33" s="628">
        <v>5166.1395760132591</v>
      </c>
      <c r="W33" s="629">
        <v>14007.104755139384</v>
      </c>
      <c r="X33" s="629">
        <v>9679.3822621568743</v>
      </c>
      <c r="Y33" s="630">
        <v>28852.626593310953</v>
      </c>
      <c r="Z33" s="631">
        <v>126101.41763421285</v>
      </c>
      <c r="AA33" s="631">
        <v>5473388.3304125415</v>
      </c>
      <c r="AB33" s="108"/>
    </row>
    <row r="34" spans="1:28" s="47" customFormat="1" ht="11.5" x14ac:dyDescent="0.25">
      <c r="A34" s="616" t="s">
        <v>258</v>
      </c>
      <c r="B34" s="611"/>
      <c r="C34" s="612"/>
      <c r="D34" s="612"/>
      <c r="E34" s="612"/>
      <c r="F34" s="613"/>
      <c r="G34" s="614"/>
      <c r="H34" s="614"/>
      <c r="I34" s="614"/>
      <c r="J34" s="614"/>
      <c r="K34" s="611"/>
      <c r="L34" s="613"/>
      <c r="M34" s="614"/>
      <c r="N34" s="611"/>
      <c r="O34" s="610" t="s">
        <v>258</v>
      </c>
      <c r="P34" s="614"/>
      <c r="Q34" s="614"/>
      <c r="R34" s="614"/>
      <c r="S34" s="614"/>
      <c r="T34" s="614"/>
      <c r="U34" s="611"/>
      <c r="V34" s="614"/>
      <c r="W34" s="614"/>
      <c r="X34" s="614"/>
      <c r="Y34" s="611"/>
      <c r="Z34" s="612"/>
      <c r="AA34" s="611"/>
      <c r="AB34" s="4"/>
    </row>
    <row r="35" spans="1:28" s="401" customFormat="1" ht="11.5" x14ac:dyDescent="0.25">
      <c r="A35" s="632" t="s">
        <v>344</v>
      </c>
      <c r="B35" s="617">
        <v>5700</v>
      </c>
      <c r="C35" s="618">
        <v>11543.999999999993</v>
      </c>
      <c r="D35" s="618">
        <v>115915.00000000231</v>
      </c>
      <c r="E35" s="618">
        <v>46801.999999996689</v>
      </c>
      <c r="F35" s="619">
        <v>595.00000000000011</v>
      </c>
      <c r="G35" s="620">
        <v>698</v>
      </c>
      <c r="H35" s="620">
        <v>269</v>
      </c>
      <c r="I35" s="620">
        <v>65</v>
      </c>
      <c r="J35" s="620">
        <v>133</v>
      </c>
      <c r="K35" s="617">
        <v>1760.0000000000011</v>
      </c>
      <c r="L35" s="620">
        <v>18010.000000000022</v>
      </c>
      <c r="M35" s="620">
        <v>2075</v>
      </c>
      <c r="N35" s="617">
        <v>20085.000000000029</v>
      </c>
      <c r="O35" s="632" t="s">
        <v>344</v>
      </c>
      <c r="P35" s="619">
        <v>12927</v>
      </c>
      <c r="Q35" s="620">
        <v>254</v>
      </c>
      <c r="R35" s="620">
        <v>17328.000000000062</v>
      </c>
      <c r="S35" s="620">
        <v>279</v>
      </c>
      <c r="T35" s="620">
        <v>3174.0000000000018</v>
      </c>
      <c r="U35" s="621">
        <v>33962.000000000335</v>
      </c>
      <c r="V35" s="620">
        <v>11</v>
      </c>
      <c r="W35" s="620">
        <v>52</v>
      </c>
      <c r="X35" s="620">
        <v>38</v>
      </c>
      <c r="Y35" s="617">
        <v>101</v>
      </c>
      <c r="Z35" s="111">
        <v>7727.9999999999991</v>
      </c>
      <c r="AA35" s="617">
        <v>243596.99999999936</v>
      </c>
      <c r="AB35" s="108"/>
    </row>
    <row r="36" spans="1:28" s="400" customFormat="1" ht="11.5" x14ac:dyDescent="0.25">
      <c r="A36" s="632" t="s">
        <v>345</v>
      </c>
      <c r="B36" s="617">
        <v>5937.9999999999991</v>
      </c>
      <c r="C36" s="618">
        <v>4770.9999999999991</v>
      </c>
      <c r="D36" s="618">
        <v>124248.00000000031</v>
      </c>
      <c r="E36" s="618">
        <v>42285.999999997854</v>
      </c>
      <c r="F36" s="619">
        <v>480</v>
      </c>
      <c r="G36" s="620">
        <v>584</v>
      </c>
      <c r="H36" s="620">
        <v>335</v>
      </c>
      <c r="I36" s="620">
        <v>43</v>
      </c>
      <c r="J36" s="620">
        <v>122</v>
      </c>
      <c r="K36" s="617">
        <v>1564.0000000000007</v>
      </c>
      <c r="L36" s="620">
        <v>12558.000000000025</v>
      </c>
      <c r="M36" s="620">
        <v>1530.9999999999995</v>
      </c>
      <c r="N36" s="617">
        <v>14089.000000000038</v>
      </c>
      <c r="O36" s="632" t="s">
        <v>345</v>
      </c>
      <c r="P36" s="619">
        <v>9469.0000000000455</v>
      </c>
      <c r="Q36" s="620">
        <v>99</v>
      </c>
      <c r="R36" s="620">
        <v>13553.000000000078</v>
      </c>
      <c r="S36" s="620">
        <v>199</v>
      </c>
      <c r="T36" s="620">
        <v>1547.0000000000005</v>
      </c>
      <c r="U36" s="621">
        <v>24867.000000000273</v>
      </c>
      <c r="V36" s="620">
        <v>15</v>
      </c>
      <c r="W36" s="620">
        <v>33</v>
      </c>
      <c r="X36" s="620">
        <v>17</v>
      </c>
      <c r="Y36" s="617">
        <v>65.000000000000014</v>
      </c>
      <c r="Z36" s="111">
        <v>6606.0000000000009</v>
      </c>
      <c r="AA36" s="617">
        <v>224433.99999999843</v>
      </c>
      <c r="AB36" s="108"/>
    </row>
    <row r="37" spans="1:28" s="400" customFormat="1" ht="11.5" x14ac:dyDescent="0.25">
      <c r="A37" s="632" t="s">
        <v>346</v>
      </c>
      <c r="B37" s="617">
        <v>6157.0000000000009</v>
      </c>
      <c r="C37" s="618">
        <v>7430.0000000000018</v>
      </c>
      <c r="D37" s="618">
        <v>134287.99999999555</v>
      </c>
      <c r="E37" s="618">
        <v>46725.000000001019</v>
      </c>
      <c r="F37" s="619">
        <v>2061.9999999999995</v>
      </c>
      <c r="G37" s="620">
        <v>688</v>
      </c>
      <c r="H37" s="620">
        <v>350</v>
      </c>
      <c r="I37" s="620">
        <v>82</v>
      </c>
      <c r="J37" s="620">
        <v>192.00000000000003</v>
      </c>
      <c r="K37" s="617">
        <v>3373.9999999999995</v>
      </c>
      <c r="L37" s="620">
        <v>14601</v>
      </c>
      <c r="M37" s="620">
        <v>1877.9999999999993</v>
      </c>
      <c r="N37" s="617">
        <v>16479.000000000007</v>
      </c>
      <c r="O37" s="632" t="s">
        <v>346</v>
      </c>
      <c r="P37" s="619">
        <v>5510.9999999999955</v>
      </c>
      <c r="Q37" s="620">
        <v>111</v>
      </c>
      <c r="R37" s="620">
        <v>11682.000000000051</v>
      </c>
      <c r="S37" s="620">
        <v>152</v>
      </c>
      <c r="T37" s="620">
        <v>1640.0000000000007</v>
      </c>
      <c r="U37" s="621">
        <v>19096.000000000098</v>
      </c>
      <c r="V37" s="620">
        <v>7</v>
      </c>
      <c r="W37" s="620">
        <v>54</v>
      </c>
      <c r="X37" s="620">
        <v>38</v>
      </c>
      <c r="Y37" s="617">
        <v>99</v>
      </c>
      <c r="Z37" s="111">
        <v>8072.0000000000036</v>
      </c>
      <c r="AA37" s="617">
        <v>241719.99999999665</v>
      </c>
      <c r="AB37" s="108"/>
    </row>
    <row r="38" spans="1:28" s="400" customFormat="1" ht="11.5" x14ac:dyDescent="0.25">
      <c r="A38" s="632" t="s">
        <v>347</v>
      </c>
      <c r="B38" s="617">
        <v>7000.0000000000018</v>
      </c>
      <c r="C38" s="618">
        <v>4667</v>
      </c>
      <c r="D38" s="618">
        <v>95888.000000001775</v>
      </c>
      <c r="E38" s="618">
        <v>37123.999999999556</v>
      </c>
      <c r="F38" s="619">
        <v>685</v>
      </c>
      <c r="G38" s="620">
        <v>690</v>
      </c>
      <c r="H38" s="620">
        <v>847</v>
      </c>
      <c r="I38" s="620">
        <v>100.00000000000001</v>
      </c>
      <c r="J38" s="620">
        <v>355</v>
      </c>
      <c r="K38" s="617">
        <v>2677.0000000000005</v>
      </c>
      <c r="L38" s="620">
        <v>21792.999999999945</v>
      </c>
      <c r="M38" s="620">
        <v>3994.9999999999968</v>
      </c>
      <c r="N38" s="617">
        <v>25787.999999999884</v>
      </c>
      <c r="O38" s="632" t="s">
        <v>347</v>
      </c>
      <c r="P38" s="619">
        <v>8844.9999999999673</v>
      </c>
      <c r="Q38" s="620">
        <v>160</v>
      </c>
      <c r="R38" s="620">
        <v>13222.000000000106</v>
      </c>
      <c r="S38" s="620">
        <v>213</v>
      </c>
      <c r="T38" s="620">
        <v>1060.9999999999998</v>
      </c>
      <c r="U38" s="621">
        <v>23501.000000000353</v>
      </c>
      <c r="V38" s="620">
        <v>10</v>
      </c>
      <c r="W38" s="620">
        <v>46</v>
      </c>
      <c r="X38" s="620">
        <v>83</v>
      </c>
      <c r="Y38" s="617">
        <v>139.00000000000003</v>
      </c>
      <c r="Z38" s="111">
        <v>8691.9999999999982</v>
      </c>
      <c r="AA38" s="617">
        <v>205476.00000000157</v>
      </c>
      <c r="AB38" s="108"/>
    </row>
    <row r="39" spans="1:28" s="400" customFormat="1" ht="11.5" x14ac:dyDescent="0.25">
      <c r="A39" s="632" t="s">
        <v>348</v>
      </c>
      <c r="B39" s="617">
        <v>3927.0000000000005</v>
      </c>
      <c r="C39" s="618">
        <v>5200.9999999999991</v>
      </c>
      <c r="D39" s="618">
        <v>107771.00000000217</v>
      </c>
      <c r="E39" s="618">
        <v>15623.00000000032</v>
      </c>
      <c r="F39" s="619">
        <v>503.00000000000006</v>
      </c>
      <c r="G39" s="620">
        <v>703</v>
      </c>
      <c r="H39" s="620">
        <v>377</v>
      </c>
      <c r="I39" s="620">
        <v>66</v>
      </c>
      <c r="J39" s="620">
        <v>157</v>
      </c>
      <c r="K39" s="617">
        <v>1806.0000000000005</v>
      </c>
      <c r="L39" s="620">
        <v>21514.999999999989</v>
      </c>
      <c r="M39" s="620">
        <v>4614.0000000000064</v>
      </c>
      <c r="N39" s="617">
        <v>26128.99999999992</v>
      </c>
      <c r="O39" s="632" t="s">
        <v>348</v>
      </c>
      <c r="P39" s="619">
        <v>9573.0000000000327</v>
      </c>
      <c r="Q39" s="620">
        <v>428</v>
      </c>
      <c r="R39" s="620">
        <v>13212.99999999998</v>
      </c>
      <c r="S39" s="620">
        <v>419</v>
      </c>
      <c r="T39" s="620">
        <v>1121</v>
      </c>
      <c r="U39" s="621">
        <v>24754.000000000047</v>
      </c>
      <c r="V39" s="620">
        <v>6</v>
      </c>
      <c r="W39" s="620">
        <v>55</v>
      </c>
      <c r="X39" s="620">
        <v>32</v>
      </c>
      <c r="Y39" s="617">
        <v>93</v>
      </c>
      <c r="Z39" s="111">
        <v>8092</v>
      </c>
      <c r="AA39" s="617">
        <v>193396.00000000247</v>
      </c>
      <c r="AB39" s="108"/>
    </row>
    <row r="40" spans="1:28" s="400" customFormat="1" ht="11.5" x14ac:dyDescent="0.25">
      <c r="A40" s="632" t="s">
        <v>349</v>
      </c>
      <c r="B40" s="617">
        <v>11502.000000000002</v>
      </c>
      <c r="C40" s="618">
        <v>8389.0000000000018</v>
      </c>
      <c r="D40" s="618">
        <v>120877.00000000119</v>
      </c>
      <c r="E40" s="618">
        <v>10779.000000000058</v>
      </c>
      <c r="F40" s="619">
        <v>424</v>
      </c>
      <c r="G40" s="620">
        <v>885.00000000000011</v>
      </c>
      <c r="H40" s="620">
        <v>257</v>
      </c>
      <c r="I40" s="620">
        <v>52</v>
      </c>
      <c r="J40" s="620">
        <v>117.00000000000001</v>
      </c>
      <c r="K40" s="617">
        <v>1734.9999999999995</v>
      </c>
      <c r="L40" s="620">
        <v>21838.000000000047</v>
      </c>
      <c r="M40" s="620">
        <v>4782.0000000000073</v>
      </c>
      <c r="N40" s="617">
        <v>26620.000000000058</v>
      </c>
      <c r="O40" s="632" t="s">
        <v>349</v>
      </c>
      <c r="P40" s="619">
        <v>8715.0000000000346</v>
      </c>
      <c r="Q40" s="620">
        <v>162</v>
      </c>
      <c r="R40" s="620">
        <v>13291.999999999991</v>
      </c>
      <c r="S40" s="620">
        <v>332</v>
      </c>
      <c r="T40" s="620">
        <v>1656</v>
      </c>
      <c r="U40" s="621">
        <v>24156.999999999985</v>
      </c>
      <c r="V40" s="620">
        <v>7</v>
      </c>
      <c r="W40" s="620">
        <v>59</v>
      </c>
      <c r="X40" s="620">
        <v>23</v>
      </c>
      <c r="Y40" s="617">
        <v>89</v>
      </c>
      <c r="Z40" s="111">
        <v>6713.0000000000009</v>
      </c>
      <c r="AA40" s="617">
        <v>210861.00000000128</v>
      </c>
      <c r="AB40" s="108"/>
    </row>
    <row r="41" spans="1:28" s="400" customFormat="1" ht="11.5" x14ac:dyDescent="0.25">
      <c r="A41" s="632" t="s">
        <v>350</v>
      </c>
      <c r="B41" s="617">
        <v>11499</v>
      </c>
      <c r="C41" s="618">
        <v>12021.999999999996</v>
      </c>
      <c r="D41" s="618">
        <v>129714.00000000067</v>
      </c>
      <c r="E41" s="618">
        <v>11701.999999999898</v>
      </c>
      <c r="F41" s="619">
        <v>605</v>
      </c>
      <c r="G41" s="620">
        <v>955</v>
      </c>
      <c r="H41" s="620">
        <v>354</v>
      </c>
      <c r="I41" s="620">
        <v>114</v>
      </c>
      <c r="J41" s="620">
        <v>255</v>
      </c>
      <c r="K41" s="617">
        <v>2282.9999999999995</v>
      </c>
      <c r="L41" s="620">
        <v>19138.000000000051</v>
      </c>
      <c r="M41" s="620">
        <v>6028.0000000000009</v>
      </c>
      <c r="N41" s="617">
        <v>25166.000000000058</v>
      </c>
      <c r="O41" s="632" t="s">
        <v>350</v>
      </c>
      <c r="P41" s="619">
        <v>12914.999999999958</v>
      </c>
      <c r="Q41" s="620">
        <v>264</v>
      </c>
      <c r="R41" s="620">
        <v>13537.000000000018</v>
      </c>
      <c r="S41" s="620">
        <v>218</v>
      </c>
      <c r="T41" s="620">
        <v>1859</v>
      </c>
      <c r="U41" s="621">
        <v>28793.000000000124</v>
      </c>
      <c r="V41" s="620">
        <v>5</v>
      </c>
      <c r="W41" s="620">
        <v>65</v>
      </c>
      <c r="X41" s="620">
        <v>56</v>
      </c>
      <c r="Y41" s="617">
        <v>126.00000000000001</v>
      </c>
      <c r="Z41" s="111">
        <v>7051.9999999999991</v>
      </c>
      <c r="AA41" s="617">
        <v>228357.00000000076</v>
      </c>
      <c r="AB41" s="108"/>
    </row>
    <row r="42" spans="1:28" s="400" customFormat="1" ht="11.5" x14ac:dyDescent="0.25">
      <c r="A42" s="632" t="s">
        <v>351</v>
      </c>
      <c r="B42" s="617">
        <v>7516.9999999999982</v>
      </c>
      <c r="C42" s="618">
        <v>8486.0000000000018</v>
      </c>
      <c r="D42" s="618">
        <v>155546.99999999831</v>
      </c>
      <c r="E42" s="618">
        <v>11695.000000000122</v>
      </c>
      <c r="F42" s="619">
        <v>580</v>
      </c>
      <c r="G42" s="620">
        <v>610</v>
      </c>
      <c r="H42" s="620">
        <v>379.00000000000006</v>
      </c>
      <c r="I42" s="620">
        <v>161</v>
      </c>
      <c r="J42" s="620">
        <v>109</v>
      </c>
      <c r="K42" s="617">
        <v>1838.9999999999998</v>
      </c>
      <c r="L42" s="620">
        <v>21190.999999999956</v>
      </c>
      <c r="M42" s="620">
        <v>5966.99999999999</v>
      </c>
      <c r="N42" s="617">
        <v>27158.000000000069</v>
      </c>
      <c r="O42" s="632" t="s">
        <v>351</v>
      </c>
      <c r="P42" s="619">
        <v>11052.000000000029</v>
      </c>
      <c r="Q42" s="620">
        <v>158</v>
      </c>
      <c r="R42" s="620">
        <v>12444.999999999982</v>
      </c>
      <c r="S42" s="620">
        <v>182</v>
      </c>
      <c r="T42" s="620">
        <v>1541</v>
      </c>
      <c r="U42" s="621">
        <v>25377.999999999854</v>
      </c>
      <c r="V42" s="620">
        <v>3</v>
      </c>
      <c r="W42" s="620">
        <v>55</v>
      </c>
      <c r="X42" s="620">
        <v>37.000000000000007</v>
      </c>
      <c r="Y42" s="617">
        <v>95</v>
      </c>
      <c r="Z42" s="111">
        <v>6179.9999999999973</v>
      </c>
      <c r="AA42" s="617">
        <v>243894.99999999834</v>
      </c>
      <c r="AB42" s="108"/>
    </row>
    <row r="43" spans="1:28" s="400" customFormat="1" ht="11.5" x14ac:dyDescent="0.25">
      <c r="A43" s="632" t="s">
        <v>352</v>
      </c>
      <c r="B43" s="617">
        <v>6840.9999999999982</v>
      </c>
      <c r="C43" s="618">
        <v>3539.0000000000005</v>
      </c>
      <c r="D43" s="618">
        <v>137126.99999999849</v>
      </c>
      <c r="E43" s="618">
        <v>10266.000000000191</v>
      </c>
      <c r="F43" s="619">
        <v>422</v>
      </c>
      <c r="G43" s="620">
        <v>682</v>
      </c>
      <c r="H43" s="620">
        <v>255.00000000000003</v>
      </c>
      <c r="I43" s="620">
        <v>79</v>
      </c>
      <c r="J43" s="620">
        <v>94</v>
      </c>
      <c r="K43" s="617">
        <v>1532</v>
      </c>
      <c r="L43" s="620">
        <v>25759.00000000012</v>
      </c>
      <c r="M43" s="620">
        <v>5831.0000000000118</v>
      </c>
      <c r="N43" s="617">
        <v>31590.00000000012</v>
      </c>
      <c r="O43" s="632" t="s">
        <v>352</v>
      </c>
      <c r="P43" s="619">
        <v>11985.999999999976</v>
      </c>
      <c r="Q43" s="620">
        <v>183</v>
      </c>
      <c r="R43" s="620">
        <v>13890.999999999958</v>
      </c>
      <c r="S43" s="620">
        <v>177</v>
      </c>
      <c r="T43" s="620">
        <v>1127</v>
      </c>
      <c r="U43" s="621">
        <v>27363.999999999822</v>
      </c>
      <c r="V43" s="620">
        <v>9</v>
      </c>
      <c r="W43" s="620">
        <v>47</v>
      </c>
      <c r="X43" s="620">
        <v>20</v>
      </c>
      <c r="Y43" s="617">
        <v>76</v>
      </c>
      <c r="Z43" s="111">
        <v>5692</v>
      </c>
      <c r="AA43" s="617">
        <v>224026.99999999863</v>
      </c>
      <c r="AB43" s="108"/>
    </row>
    <row r="44" spans="1:28" s="400" customFormat="1" ht="11.5" x14ac:dyDescent="0.25">
      <c r="A44" s="632" t="s">
        <v>353</v>
      </c>
      <c r="B44" s="617">
        <v>8998.9999999999982</v>
      </c>
      <c r="C44" s="618">
        <v>6260</v>
      </c>
      <c r="D44" s="618">
        <v>133827.00000000524</v>
      </c>
      <c r="E44" s="618">
        <v>14491.000000001686</v>
      </c>
      <c r="F44" s="619">
        <v>464.99999999999983</v>
      </c>
      <c r="G44" s="620">
        <v>634</v>
      </c>
      <c r="H44" s="620">
        <v>272</v>
      </c>
      <c r="I44" s="620">
        <v>71</v>
      </c>
      <c r="J44" s="620">
        <v>118</v>
      </c>
      <c r="K44" s="617">
        <v>1559.9999999999993</v>
      </c>
      <c r="L44" s="620">
        <v>20737.999999999771</v>
      </c>
      <c r="M44" s="620">
        <v>4316.0000000000045</v>
      </c>
      <c r="N44" s="617">
        <v>25053.999999999676</v>
      </c>
      <c r="O44" s="632" t="s">
        <v>353</v>
      </c>
      <c r="P44" s="619">
        <v>7865.9999999999945</v>
      </c>
      <c r="Q44" s="620">
        <v>127</v>
      </c>
      <c r="R44" s="620">
        <v>15885.999999999887</v>
      </c>
      <c r="S44" s="620">
        <v>208.00000000000003</v>
      </c>
      <c r="T44" s="620">
        <v>1139.0000000000002</v>
      </c>
      <c r="U44" s="621">
        <v>25225.999999999553</v>
      </c>
      <c r="V44" s="620">
        <v>14</v>
      </c>
      <c r="W44" s="620">
        <v>58</v>
      </c>
      <c r="X44" s="620">
        <v>48</v>
      </c>
      <c r="Y44" s="617">
        <v>120</v>
      </c>
      <c r="Z44" s="111">
        <v>6591</v>
      </c>
      <c r="AA44" s="617">
        <v>222128.00000000617</v>
      </c>
      <c r="AB44" s="108"/>
    </row>
    <row r="45" spans="1:28" s="400" customFormat="1" ht="11.5" x14ac:dyDescent="0.25">
      <c r="A45" s="632" t="s">
        <v>354</v>
      </c>
      <c r="B45" s="617">
        <v>11328.999999999998</v>
      </c>
      <c r="C45" s="618">
        <v>5803.0000000000027</v>
      </c>
      <c r="D45" s="618">
        <v>121650.00000000151</v>
      </c>
      <c r="E45" s="618">
        <v>25859.000000001568</v>
      </c>
      <c r="F45" s="619">
        <v>393</v>
      </c>
      <c r="G45" s="620">
        <v>741</v>
      </c>
      <c r="H45" s="620">
        <v>415</v>
      </c>
      <c r="I45" s="620">
        <v>72.000000000000014</v>
      </c>
      <c r="J45" s="620">
        <v>108</v>
      </c>
      <c r="K45" s="617">
        <v>1729.0000000000002</v>
      </c>
      <c r="L45" s="620">
        <v>19501.000000000113</v>
      </c>
      <c r="M45" s="620">
        <v>3558.0000000000059</v>
      </c>
      <c r="N45" s="617">
        <v>23059.000000000076</v>
      </c>
      <c r="O45" s="632" t="s">
        <v>354</v>
      </c>
      <c r="P45" s="619">
        <v>6993.9999999999754</v>
      </c>
      <c r="Q45" s="620">
        <v>100</v>
      </c>
      <c r="R45" s="620">
        <v>13175.999999999929</v>
      </c>
      <c r="S45" s="620">
        <v>292</v>
      </c>
      <c r="T45" s="620">
        <v>993</v>
      </c>
      <c r="U45" s="621">
        <v>21554.999999999993</v>
      </c>
      <c r="V45" s="620">
        <v>7</v>
      </c>
      <c r="W45" s="620">
        <v>51</v>
      </c>
      <c r="X45" s="620">
        <v>34</v>
      </c>
      <c r="Y45" s="617">
        <v>92</v>
      </c>
      <c r="Z45" s="111">
        <v>6735.0000000000009</v>
      </c>
      <c r="AA45" s="617">
        <v>217811.00000000317</v>
      </c>
      <c r="AB45" s="108"/>
    </row>
    <row r="46" spans="1:28" s="400" customFormat="1" ht="11.5" x14ac:dyDescent="0.25">
      <c r="A46" s="632" t="s">
        <v>355</v>
      </c>
      <c r="B46" s="617">
        <v>12507.999999999993</v>
      </c>
      <c r="C46" s="618">
        <v>3672.0000000000005</v>
      </c>
      <c r="D46" s="618">
        <v>124705.00000000413</v>
      </c>
      <c r="E46" s="618">
        <v>47679.999999999833</v>
      </c>
      <c r="F46" s="619">
        <v>553</v>
      </c>
      <c r="G46" s="620">
        <v>1202</v>
      </c>
      <c r="H46" s="620">
        <v>480</v>
      </c>
      <c r="I46" s="620">
        <v>115</v>
      </c>
      <c r="J46" s="620">
        <v>120</v>
      </c>
      <c r="K46" s="617">
        <v>2470</v>
      </c>
      <c r="L46" s="620">
        <v>25246.999999999814</v>
      </c>
      <c r="M46" s="620">
        <v>3944.0000000000032</v>
      </c>
      <c r="N46" s="617">
        <v>29190.999999999822</v>
      </c>
      <c r="O46" s="632" t="s">
        <v>355</v>
      </c>
      <c r="P46" s="619">
        <v>7108.9999999999818</v>
      </c>
      <c r="Q46" s="620">
        <v>222</v>
      </c>
      <c r="R46" s="620">
        <v>16214.000000000089</v>
      </c>
      <c r="S46" s="620">
        <v>541</v>
      </c>
      <c r="T46" s="620">
        <v>1166.0000000000002</v>
      </c>
      <c r="U46" s="621">
        <v>25252.000000000331</v>
      </c>
      <c r="V46" s="620">
        <v>5</v>
      </c>
      <c r="W46" s="620">
        <v>105</v>
      </c>
      <c r="X46" s="620">
        <v>37</v>
      </c>
      <c r="Y46" s="617">
        <v>147</v>
      </c>
      <c r="Z46" s="165">
        <v>8955.9999999999982</v>
      </c>
      <c r="AA46" s="617">
        <v>254581.0000000041</v>
      </c>
      <c r="AB46" s="108"/>
    </row>
    <row r="47" spans="1:28" s="411" customFormat="1" ht="11.5" x14ac:dyDescent="0.25">
      <c r="A47" s="635" t="s">
        <v>271</v>
      </c>
      <c r="B47" s="622">
        <v>98917.000000000116</v>
      </c>
      <c r="C47" s="623">
        <v>81783.999999999913</v>
      </c>
      <c r="D47" s="623">
        <v>1501556.9999999905</v>
      </c>
      <c r="E47" s="623">
        <v>321032.00000000105</v>
      </c>
      <c r="F47" s="624">
        <v>7766.9999999999936</v>
      </c>
      <c r="G47" s="625">
        <v>9072</v>
      </c>
      <c r="H47" s="625">
        <v>4589.9999999999991</v>
      </c>
      <c r="I47" s="625">
        <v>1020</v>
      </c>
      <c r="J47" s="625">
        <v>1879.9999999999995</v>
      </c>
      <c r="K47" s="622">
        <v>24328.999999999964</v>
      </c>
      <c r="L47" s="626">
        <v>241888.99999999502</v>
      </c>
      <c r="M47" s="627">
        <v>48519.000000000102</v>
      </c>
      <c r="N47" s="622">
        <v>290408.00000000303</v>
      </c>
      <c r="O47" s="636" t="s">
        <v>271</v>
      </c>
      <c r="P47" s="624">
        <v>112962.00000000041</v>
      </c>
      <c r="Q47" s="625">
        <v>2268</v>
      </c>
      <c r="R47" s="625">
        <v>167439.00000000605</v>
      </c>
      <c r="S47" s="625">
        <v>3212</v>
      </c>
      <c r="T47" s="625">
        <v>18023.99999999996</v>
      </c>
      <c r="U47" s="622">
        <v>303905.00000002194</v>
      </c>
      <c r="V47" s="624">
        <v>99.000000000000028</v>
      </c>
      <c r="W47" s="625">
        <v>680.00000000000011</v>
      </c>
      <c r="X47" s="625">
        <v>463</v>
      </c>
      <c r="Y47" s="622">
        <v>1242.0000000000007</v>
      </c>
      <c r="Z47" s="623">
        <v>87108.999999999971</v>
      </c>
      <c r="AA47" s="623">
        <v>2710283.0000000163</v>
      </c>
      <c r="AB47" s="108"/>
    </row>
    <row r="48" spans="1:28" s="409" customFormat="1" ht="11.5" x14ac:dyDescent="0.25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</row>
    <row r="49" spans="1:28" s="409" customFormat="1" ht="11.5" x14ac:dyDescent="0.25">
      <c r="A49" s="1537" t="s">
        <v>722</v>
      </c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537" t="s">
        <v>722</v>
      </c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</row>
    <row r="50" spans="1:28" s="409" customFormat="1" ht="11.5" x14ac:dyDescent="0.25">
      <c r="A50" s="108" t="s">
        <v>724</v>
      </c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 t="s">
        <v>724</v>
      </c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</row>
    <row r="51" spans="1:28" s="44" customFormat="1" ht="11.5" x14ac:dyDescent="0.25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</row>
    <row r="52" spans="1:28" s="44" customFormat="1" ht="11.5" x14ac:dyDescent="0.25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</row>
    <row r="53" spans="1:28" s="44" customFormat="1" ht="11.5" x14ac:dyDescent="0.25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</row>
    <row r="54" spans="1:28" s="44" customFormat="1" ht="11.5" x14ac:dyDescent="0.25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</row>
    <row r="55" spans="1:28" x14ac:dyDescent="0.25">
      <c r="A55" s="525"/>
      <c r="B55" s="525"/>
      <c r="C55" s="525"/>
      <c r="D55" s="525"/>
      <c r="E55" s="525"/>
      <c r="F55" s="525"/>
      <c r="G55" s="525"/>
      <c r="H55" s="525"/>
      <c r="I55" s="525"/>
      <c r="J55" s="525"/>
      <c r="K55" s="525"/>
      <c r="L55" s="525"/>
      <c r="M55" s="525"/>
      <c r="N55" s="525"/>
      <c r="O55" s="525"/>
      <c r="P55" s="525"/>
      <c r="Q55" s="525"/>
      <c r="R55" s="525"/>
      <c r="S55" s="525"/>
      <c r="T55" s="525"/>
      <c r="U55" s="525"/>
      <c r="V55" s="525"/>
      <c r="W55" s="525"/>
      <c r="X55" s="525"/>
      <c r="Y55" s="525"/>
      <c r="Z55" s="525"/>
      <c r="AA55" s="525"/>
      <c r="AB55" s="525"/>
    </row>
    <row r="56" spans="1:28" x14ac:dyDescent="0.25">
      <c r="A56" s="525"/>
      <c r="B56" s="525"/>
      <c r="C56" s="525"/>
      <c r="D56" s="525"/>
      <c r="E56" s="525"/>
      <c r="F56" s="525"/>
      <c r="G56" s="525"/>
      <c r="H56" s="525"/>
      <c r="I56" s="525"/>
      <c r="J56" s="525"/>
      <c r="K56" s="525"/>
      <c r="L56" s="525"/>
      <c r="M56" s="525"/>
      <c r="N56" s="525"/>
      <c r="O56" s="525"/>
      <c r="P56" s="525"/>
      <c r="Q56" s="525"/>
      <c r="R56" s="525"/>
      <c r="S56" s="525"/>
      <c r="T56" s="525"/>
      <c r="U56" s="525"/>
      <c r="V56" s="525"/>
      <c r="W56" s="525"/>
      <c r="X56" s="525"/>
      <c r="Y56" s="525"/>
      <c r="Z56" s="525"/>
      <c r="AA56" s="525"/>
      <c r="AB56" s="525"/>
    </row>
    <row r="57" spans="1:28" x14ac:dyDescent="0.25">
      <c r="A57" s="525"/>
      <c r="B57" s="525"/>
      <c r="C57" s="525"/>
      <c r="D57" s="525"/>
      <c r="E57" s="525"/>
      <c r="F57" s="525"/>
      <c r="G57" s="525"/>
      <c r="H57" s="525"/>
      <c r="I57" s="525"/>
      <c r="J57" s="525"/>
      <c r="K57" s="525"/>
      <c r="L57" s="525"/>
      <c r="M57" s="525"/>
      <c r="N57" s="525"/>
      <c r="O57" s="525"/>
      <c r="P57" s="525"/>
      <c r="Q57" s="525"/>
      <c r="R57" s="525"/>
      <c r="S57" s="525"/>
      <c r="T57" s="525"/>
      <c r="U57" s="525"/>
      <c r="V57" s="525"/>
      <c r="W57" s="525"/>
      <c r="X57" s="525"/>
      <c r="Y57" s="525"/>
      <c r="Z57" s="525"/>
      <c r="AA57" s="525"/>
      <c r="AB57" s="525"/>
    </row>
    <row r="58" spans="1:28" x14ac:dyDescent="0.25">
      <c r="A58" s="525"/>
      <c r="B58" s="525"/>
      <c r="C58" s="525"/>
      <c r="D58" s="525"/>
      <c r="E58" s="525"/>
      <c r="F58" s="525"/>
      <c r="G58" s="525"/>
      <c r="H58" s="525"/>
      <c r="I58" s="525"/>
      <c r="J58" s="525"/>
      <c r="K58" s="525"/>
      <c r="L58" s="525"/>
      <c r="M58" s="525"/>
      <c r="N58" s="525"/>
      <c r="O58" s="525"/>
      <c r="P58" s="525"/>
      <c r="Q58" s="525"/>
      <c r="R58" s="525"/>
      <c r="S58" s="525"/>
      <c r="T58" s="525"/>
      <c r="U58" s="525"/>
      <c r="V58" s="525"/>
      <c r="W58" s="525"/>
      <c r="X58" s="525"/>
      <c r="Y58" s="525"/>
      <c r="Z58" s="525"/>
      <c r="AA58" s="525"/>
      <c r="AB58" s="525"/>
    </row>
    <row r="59" spans="1:28" x14ac:dyDescent="0.25">
      <c r="A59" s="525"/>
      <c r="B59" s="525"/>
      <c r="C59" s="525"/>
      <c r="D59" s="525"/>
      <c r="E59" s="525"/>
      <c r="F59" s="525"/>
      <c r="G59" s="525"/>
      <c r="H59" s="525"/>
      <c r="I59" s="525"/>
      <c r="J59" s="525"/>
      <c r="K59" s="525"/>
      <c r="L59" s="525"/>
      <c r="M59" s="525"/>
      <c r="N59" s="525"/>
      <c r="O59" s="525"/>
      <c r="P59" s="525"/>
      <c r="Q59" s="525"/>
      <c r="R59" s="525"/>
      <c r="S59" s="525"/>
      <c r="T59" s="525"/>
      <c r="U59" s="525"/>
      <c r="V59" s="525"/>
      <c r="W59" s="525"/>
      <c r="X59" s="525"/>
      <c r="Y59" s="525"/>
      <c r="Z59" s="525"/>
      <c r="AA59" s="525"/>
      <c r="AB59" s="525"/>
    </row>
    <row r="60" spans="1:28" x14ac:dyDescent="0.25">
      <c r="A60" s="525"/>
      <c r="B60" s="525"/>
      <c r="C60" s="525"/>
      <c r="D60" s="525"/>
      <c r="E60" s="525"/>
      <c r="F60" s="525"/>
      <c r="G60" s="525"/>
      <c r="H60" s="525"/>
      <c r="I60" s="525"/>
      <c r="J60" s="525"/>
      <c r="K60" s="525"/>
      <c r="L60" s="525"/>
      <c r="M60" s="525"/>
      <c r="N60" s="525"/>
      <c r="O60" s="525"/>
      <c r="P60" s="525"/>
      <c r="Q60" s="525"/>
      <c r="R60" s="525"/>
      <c r="S60" s="525"/>
      <c r="T60" s="525"/>
      <c r="U60" s="525"/>
      <c r="V60" s="525"/>
      <c r="W60" s="525"/>
      <c r="X60" s="525"/>
      <c r="Y60" s="525"/>
      <c r="Z60" s="525"/>
      <c r="AA60" s="525"/>
      <c r="AB60" s="525"/>
    </row>
    <row r="61" spans="1:28" x14ac:dyDescent="0.25">
      <c r="A61" s="525"/>
      <c r="B61" s="525"/>
      <c r="C61" s="525"/>
      <c r="D61" s="525"/>
      <c r="E61" s="525"/>
      <c r="F61" s="525"/>
      <c r="G61" s="525"/>
      <c r="H61" s="525"/>
      <c r="I61" s="525"/>
      <c r="J61" s="525"/>
      <c r="K61" s="525"/>
      <c r="L61" s="525"/>
      <c r="M61" s="525"/>
      <c r="N61" s="525"/>
      <c r="O61" s="525"/>
      <c r="P61" s="525"/>
      <c r="Q61" s="525"/>
      <c r="R61" s="525"/>
      <c r="S61" s="525"/>
      <c r="T61" s="525"/>
      <c r="U61" s="525"/>
      <c r="V61" s="525"/>
      <c r="W61" s="525"/>
      <c r="X61" s="525"/>
      <c r="Y61" s="525"/>
      <c r="Z61" s="525"/>
      <c r="AA61" s="525"/>
      <c r="AB61" s="525"/>
    </row>
    <row r="62" spans="1:28" x14ac:dyDescent="0.25">
      <c r="A62" s="525"/>
      <c r="B62" s="525"/>
      <c r="C62" s="525"/>
      <c r="D62" s="525"/>
      <c r="E62" s="525"/>
      <c r="F62" s="525"/>
      <c r="G62" s="525"/>
      <c r="H62" s="525"/>
      <c r="I62" s="525"/>
      <c r="J62" s="525"/>
      <c r="K62" s="525"/>
      <c r="L62" s="525"/>
      <c r="M62" s="525"/>
      <c r="N62" s="525"/>
      <c r="O62" s="525"/>
      <c r="P62" s="525"/>
      <c r="Q62" s="525"/>
      <c r="R62" s="525"/>
      <c r="S62" s="525"/>
      <c r="T62" s="525"/>
      <c r="U62" s="525"/>
      <c r="V62" s="525"/>
      <c r="W62" s="525"/>
      <c r="X62" s="525"/>
      <c r="Y62" s="525"/>
      <c r="Z62" s="525"/>
      <c r="AA62" s="525"/>
      <c r="AB62" s="525"/>
    </row>
  </sheetData>
  <sheetProtection formatCells="0" formatColumns="0" formatRows="0" insertColumns="0" insertRows="0" insertHyperlinks="0" deleteColumns="0" deleteRows="0" sort="0" autoFilter="0" pivotTables="0"/>
  <mergeCells count="28">
    <mergeCell ref="G5:G6"/>
    <mergeCell ref="E5:E6"/>
    <mergeCell ref="I5:I6"/>
    <mergeCell ref="L5:L6"/>
    <mergeCell ref="M5:M6"/>
    <mergeCell ref="K5:K6"/>
    <mergeCell ref="AA5:AA6"/>
    <mergeCell ref="Z5:Z6"/>
    <mergeCell ref="Y5:Y6"/>
    <mergeCell ref="U5:U6"/>
    <mergeCell ref="X5:X6"/>
    <mergeCell ref="W5:W6"/>
    <mergeCell ref="A1:N1"/>
    <mergeCell ref="S5:S6"/>
    <mergeCell ref="V5:V6"/>
    <mergeCell ref="P5:P6"/>
    <mergeCell ref="T5:T6"/>
    <mergeCell ref="N5:N6"/>
    <mergeCell ref="Q5:Q6"/>
    <mergeCell ref="O5:O6"/>
    <mergeCell ref="R5:R6"/>
    <mergeCell ref="A5:A6"/>
    <mergeCell ref="B5:B6"/>
    <mergeCell ref="C5:C6"/>
    <mergeCell ref="D5:D6"/>
    <mergeCell ref="J5:J6"/>
    <mergeCell ref="F5:F6"/>
    <mergeCell ref="H5:H6"/>
  </mergeCells>
  <phoneticPr fontId="43" type="noConversion"/>
  <printOptions horizontalCentered="1"/>
  <pageMargins left="0.25" right="0.25" top="0.25" bottom="0.5" header="0.3" footer="0.3"/>
  <pageSetup scale="73" fitToWidth="2" orientation="portrait" r:id="rId1"/>
  <headerFooter alignWithMargins="0">
    <oddFooter>&amp;L&amp;"Garamond,Italic"&amp;12Hawai‘i Tourism Authority&amp;R&amp;"Garamond,Italic"&amp;12 2014 Annual Visitor Research Report</oddFooter>
  </headerFooter>
  <rowBreaks count="1" manualBreakCount="1">
    <brk id="51" max="16383" man="1"/>
  </rowBreaks>
  <colBreaks count="1" manualBreakCount="1">
    <brk id="14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AN75"/>
  <sheetViews>
    <sheetView showGridLines="0" zoomScaleNormal="100" workbookViewId="0">
      <selection sqref="A1:N1"/>
    </sheetView>
  </sheetViews>
  <sheetFormatPr defaultColWidth="9.1796875" defaultRowHeight="12.5" x14ac:dyDescent="0.25"/>
  <cols>
    <col min="1" max="1" width="15.1796875" style="427" customWidth="1"/>
    <col min="2" max="14" width="9.7265625" style="427" customWidth="1"/>
    <col min="15" max="15" width="15.1796875" style="427" customWidth="1"/>
    <col min="16" max="20" width="9.7265625" style="427" customWidth="1"/>
    <col min="21" max="21" width="12.7265625" style="427" customWidth="1"/>
    <col min="22" max="24" width="9.7265625" style="427" customWidth="1"/>
    <col min="25" max="25" width="12.7265625" style="427" customWidth="1"/>
    <col min="26" max="26" width="9.7265625" style="427" customWidth="1"/>
    <col min="27" max="27" width="12.7265625" style="427" customWidth="1"/>
    <col min="28" max="28" width="9.1796875" style="427"/>
    <col min="29" max="16384" width="9.1796875" style="13"/>
  </cols>
  <sheetData>
    <row r="1" spans="1:34" s="103" customFormat="1" ht="15.5" x14ac:dyDescent="0.35">
      <c r="A1" s="1717" t="str">
        <f>CONCATENATE('List of Tables'!A17,":  ",'List of Tables'!C17)</f>
        <v>TABLE 12:  2014 Visitor Arrivals Growth by Month and MMA</v>
      </c>
      <c r="B1" s="1717"/>
      <c r="C1" s="1717"/>
      <c r="D1" s="1717"/>
      <c r="E1" s="1717"/>
      <c r="F1" s="1717"/>
      <c r="G1" s="1717"/>
      <c r="H1" s="1717"/>
      <c r="I1" s="1717"/>
      <c r="J1" s="1717"/>
      <c r="K1" s="1717"/>
      <c r="L1" s="1717"/>
      <c r="M1" s="1717"/>
      <c r="N1" s="1717"/>
      <c r="O1" s="596" t="str">
        <f>CONCATENATE('List of Tables'!A17,":  ",'List of Tables'!C17, " (continued)")</f>
        <v>TABLE 12:  2014 Visitor Arrivals Growth by Month and MMA (continued)</v>
      </c>
      <c r="P1" s="596"/>
      <c r="Q1" s="596"/>
      <c r="R1" s="596"/>
      <c r="S1" s="596"/>
      <c r="T1" s="596"/>
      <c r="U1" s="596"/>
      <c r="V1" s="596"/>
      <c r="W1" s="596"/>
      <c r="X1" s="596"/>
      <c r="Y1" s="596"/>
      <c r="Z1" s="596"/>
      <c r="AA1" s="596"/>
    </row>
    <row r="2" spans="1:34" s="146" customFormat="1" ht="15.5" x14ac:dyDescent="0.35">
      <c r="A2" s="1717" t="s">
        <v>1066</v>
      </c>
      <c r="B2" s="1717"/>
      <c r="C2" s="1717"/>
      <c r="D2" s="1717"/>
      <c r="E2" s="1717"/>
      <c r="F2" s="1717"/>
      <c r="G2" s="1717"/>
      <c r="H2" s="1717"/>
      <c r="I2" s="1717"/>
      <c r="J2" s="1717"/>
      <c r="K2" s="1717"/>
      <c r="L2" s="1717"/>
      <c r="M2" s="1717"/>
      <c r="N2" s="1717"/>
      <c r="O2" s="1717" t="s">
        <v>1066</v>
      </c>
      <c r="P2" s="1717"/>
      <c r="Q2" s="1717"/>
      <c r="R2" s="1717"/>
      <c r="S2" s="1717"/>
      <c r="T2" s="1717"/>
      <c r="U2" s="1717"/>
      <c r="V2" s="1717"/>
      <c r="W2" s="1717"/>
      <c r="X2" s="1717"/>
      <c r="Y2" s="1717"/>
      <c r="Z2" s="1717"/>
      <c r="AA2" s="1717"/>
      <c r="AB2" s="519"/>
    </row>
    <row r="3" spans="1:34" s="29" customFormat="1" ht="14" x14ac:dyDescent="0.25">
      <c r="A3" s="676"/>
      <c r="B3" s="676"/>
      <c r="C3" s="676"/>
      <c r="D3" s="676"/>
      <c r="E3" s="677"/>
      <c r="F3" s="678"/>
      <c r="G3" s="676"/>
      <c r="H3" s="676"/>
      <c r="I3" s="676"/>
      <c r="J3" s="676"/>
      <c r="K3" s="676"/>
      <c r="L3" s="676"/>
      <c r="M3" s="676"/>
      <c r="N3" s="676"/>
      <c r="O3" s="676"/>
      <c r="P3" s="676"/>
      <c r="Q3" s="676"/>
      <c r="R3" s="676"/>
      <c r="S3" s="678"/>
      <c r="T3" s="676"/>
      <c r="U3" s="676"/>
      <c r="V3" s="676"/>
      <c r="W3" s="676"/>
      <c r="X3" s="676"/>
      <c r="Y3" s="676"/>
      <c r="Z3" s="676"/>
      <c r="AA3" s="676"/>
      <c r="AB3" s="427"/>
    </row>
    <row r="4" spans="1:34" s="48" customFormat="1" ht="23.5" x14ac:dyDescent="0.3">
      <c r="A4" s="679" t="s">
        <v>504</v>
      </c>
      <c r="B4" s="488" t="s">
        <v>380</v>
      </c>
      <c r="C4" s="488" t="s">
        <v>381</v>
      </c>
      <c r="D4" s="459" t="s">
        <v>373</v>
      </c>
      <c r="E4" s="488" t="s">
        <v>378</v>
      </c>
      <c r="F4" s="680" t="s">
        <v>375</v>
      </c>
      <c r="G4" s="681"/>
      <c r="H4" s="681"/>
      <c r="I4" s="681"/>
      <c r="J4" s="681"/>
      <c r="K4" s="682"/>
      <c r="L4" s="681" t="s">
        <v>376</v>
      </c>
      <c r="M4" s="681"/>
      <c r="N4" s="682"/>
      <c r="O4" s="679" t="s">
        <v>504</v>
      </c>
      <c r="P4" s="680" t="s">
        <v>374</v>
      </c>
      <c r="Q4" s="681"/>
      <c r="R4" s="681"/>
      <c r="S4" s="681"/>
      <c r="T4" s="681"/>
      <c r="U4" s="682"/>
      <c r="V4" s="681" t="s">
        <v>377</v>
      </c>
      <c r="W4" s="681"/>
      <c r="X4" s="681"/>
      <c r="Y4" s="681"/>
      <c r="Z4" s="459" t="s">
        <v>379</v>
      </c>
      <c r="AA4" s="683" t="s">
        <v>388</v>
      </c>
      <c r="AB4" s="525"/>
    </row>
    <row r="5" spans="1:34" s="18" customFormat="1" ht="12.75" customHeight="1" x14ac:dyDescent="0.25">
      <c r="A5" s="1701" t="s">
        <v>271</v>
      </c>
      <c r="B5" s="1711" t="s">
        <v>389</v>
      </c>
      <c r="C5" s="1704" t="s">
        <v>383</v>
      </c>
      <c r="D5" s="1704" t="s">
        <v>332</v>
      </c>
      <c r="E5" s="1704" t="s">
        <v>342</v>
      </c>
      <c r="F5" s="1715" t="s">
        <v>215</v>
      </c>
      <c r="G5" s="1706" t="s">
        <v>339</v>
      </c>
      <c r="H5" s="1706" t="s">
        <v>338</v>
      </c>
      <c r="I5" s="1706" t="s">
        <v>340</v>
      </c>
      <c r="J5" s="1709" t="s">
        <v>384</v>
      </c>
      <c r="K5" s="1711" t="s">
        <v>1157</v>
      </c>
      <c r="L5" s="1715" t="s">
        <v>646</v>
      </c>
      <c r="M5" s="1709" t="s">
        <v>216</v>
      </c>
      <c r="N5" s="1711" t="s">
        <v>1158</v>
      </c>
      <c r="O5" s="1701" t="s">
        <v>271</v>
      </c>
      <c r="P5" s="1713" t="s">
        <v>330</v>
      </c>
      <c r="Q5" s="1709" t="s">
        <v>217</v>
      </c>
      <c r="R5" s="1706" t="s">
        <v>333</v>
      </c>
      <c r="S5" s="1709" t="s">
        <v>386</v>
      </c>
      <c r="T5" s="1706" t="s">
        <v>335</v>
      </c>
      <c r="U5" s="1711" t="s">
        <v>1159</v>
      </c>
      <c r="V5" s="1715" t="s">
        <v>385</v>
      </c>
      <c r="W5" s="1709" t="s">
        <v>261</v>
      </c>
      <c r="X5" s="1709" t="s">
        <v>263</v>
      </c>
      <c r="Y5" s="1709" t="s">
        <v>1160</v>
      </c>
      <c r="Z5" s="1708" t="s">
        <v>329</v>
      </c>
      <c r="AA5" s="1704" t="s">
        <v>387</v>
      </c>
      <c r="AB5" s="427"/>
    </row>
    <row r="6" spans="1:34" s="18" customFormat="1" x14ac:dyDescent="0.25">
      <c r="A6" s="1702"/>
      <c r="B6" s="1712" t="s">
        <v>265</v>
      </c>
      <c r="C6" s="1705" t="s">
        <v>264</v>
      </c>
      <c r="D6" s="1705"/>
      <c r="E6" s="1705"/>
      <c r="F6" s="1716" t="s">
        <v>337</v>
      </c>
      <c r="G6" s="1707"/>
      <c r="H6" s="1707"/>
      <c r="I6" s="1707"/>
      <c r="J6" s="1710" t="s">
        <v>336</v>
      </c>
      <c r="K6" s="1711"/>
      <c r="L6" s="1716"/>
      <c r="M6" s="1710" t="s">
        <v>341</v>
      </c>
      <c r="N6" s="1712" t="s">
        <v>376</v>
      </c>
      <c r="O6" s="1702"/>
      <c r="P6" s="1714" t="s">
        <v>330</v>
      </c>
      <c r="Q6" s="1710" t="s">
        <v>331</v>
      </c>
      <c r="R6" s="1707" t="s">
        <v>333</v>
      </c>
      <c r="S6" s="1710" t="s">
        <v>334</v>
      </c>
      <c r="T6" s="1707" t="s">
        <v>335</v>
      </c>
      <c r="U6" s="1712"/>
      <c r="V6" s="1716"/>
      <c r="W6" s="1710" t="s">
        <v>261</v>
      </c>
      <c r="X6" s="1710" t="s">
        <v>263</v>
      </c>
      <c r="Y6" s="1710" t="s">
        <v>382</v>
      </c>
      <c r="Z6" s="1702"/>
      <c r="AA6" s="1705" t="s">
        <v>343</v>
      </c>
      <c r="AB6" s="427"/>
    </row>
    <row r="7" spans="1:34" s="410" customFormat="1" ht="11.5" x14ac:dyDescent="0.25">
      <c r="A7" s="609" t="s">
        <v>344</v>
      </c>
      <c r="B7" s="688">
        <v>-2.3884099017618121E-2</v>
      </c>
      <c r="C7" s="688">
        <v>9.477392360685899E-3</v>
      </c>
      <c r="D7" s="688">
        <v>8.6113782199470634E-3</v>
      </c>
      <c r="E7" s="688">
        <v>4.6745115674000637E-2</v>
      </c>
      <c r="F7" s="689">
        <v>0.24995481652211859</v>
      </c>
      <c r="G7" s="690">
        <v>0.25456495344120933</v>
      </c>
      <c r="H7" s="690">
        <v>0.11932566785075149</v>
      </c>
      <c r="I7" s="690">
        <v>0.12922702901907068</v>
      </c>
      <c r="J7" s="690">
        <v>0.22099841736140724</v>
      </c>
      <c r="K7" s="691">
        <v>0.19842137438187102</v>
      </c>
      <c r="L7" s="689">
        <v>0.15423854424393713</v>
      </c>
      <c r="M7" s="690">
        <v>1.2134693873166524</v>
      </c>
      <c r="N7" s="691">
        <v>0.21702824344229765</v>
      </c>
      <c r="O7" s="692" t="s">
        <v>344</v>
      </c>
      <c r="P7" s="689">
        <v>0.62873069167525797</v>
      </c>
      <c r="Q7" s="690">
        <v>-4.8642391891977055E-2</v>
      </c>
      <c r="R7" s="690">
        <v>0.21614039082169323</v>
      </c>
      <c r="S7" s="690">
        <v>-1.9942688869927006E-2</v>
      </c>
      <c r="T7" s="690">
        <v>1.9069051271435757</v>
      </c>
      <c r="U7" s="691">
        <v>0.42911432193668531</v>
      </c>
      <c r="V7" s="689">
        <v>0.23064236159597717</v>
      </c>
      <c r="W7" s="690">
        <v>-8.6336659739010391E-2</v>
      </c>
      <c r="X7" s="690">
        <v>-5.173963061995035E-2</v>
      </c>
      <c r="Y7" s="691">
        <v>-9.8131446064375627E-4</v>
      </c>
      <c r="Z7" s="689">
        <v>0.17602081209098586</v>
      </c>
      <c r="AA7" s="688">
        <v>3.168161207560205E-2</v>
      </c>
      <c r="AB7" s="108"/>
    </row>
    <row r="8" spans="1:34" s="409" customFormat="1" ht="11.5" x14ac:dyDescent="0.25">
      <c r="A8" s="609" t="s">
        <v>345</v>
      </c>
      <c r="B8" s="688">
        <v>-5.3372722241144199E-2</v>
      </c>
      <c r="C8" s="688">
        <v>1.8269375546606792E-2</v>
      </c>
      <c r="D8" s="688">
        <v>1.853371418218952E-3</v>
      </c>
      <c r="E8" s="688">
        <v>1.7831881723403553E-2</v>
      </c>
      <c r="F8" s="689">
        <v>0.23428939354277922</v>
      </c>
      <c r="G8" s="690">
        <v>0.38735785327748173</v>
      </c>
      <c r="H8" s="690">
        <v>8.5762622178836345E-2</v>
      </c>
      <c r="I8" s="690">
        <v>0.12340988594476099</v>
      </c>
      <c r="J8" s="690">
        <v>4.1692796569320345E-2</v>
      </c>
      <c r="K8" s="691">
        <v>0.17597730118028854</v>
      </c>
      <c r="L8" s="689">
        <v>-3.5679241313199439E-2</v>
      </c>
      <c r="M8" s="690">
        <v>1.0276068475927986</v>
      </c>
      <c r="N8" s="691">
        <v>2.7858452146939383E-2</v>
      </c>
      <c r="O8" s="692" t="s">
        <v>345</v>
      </c>
      <c r="P8" s="689">
        <v>-0.10578359817355498</v>
      </c>
      <c r="Q8" s="690">
        <v>-0.62134722421800637</v>
      </c>
      <c r="R8" s="690">
        <v>0.22427692974699598</v>
      </c>
      <c r="S8" s="690">
        <v>-0.20911853109669787</v>
      </c>
      <c r="T8" s="690">
        <v>-8.2430815421039583E-2</v>
      </c>
      <c r="U8" s="691">
        <v>1.7801135764795806E-2</v>
      </c>
      <c r="V8" s="689">
        <v>0.16683741554670917</v>
      </c>
      <c r="W8" s="690">
        <v>-6.2934422833687442E-2</v>
      </c>
      <c r="X8" s="690">
        <v>-1.6417128780423007E-2</v>
      </c>
      <c r="Y8" s="691">
        <v>-5.8073043872418628E-3</v>
      </c>
      <c r="Z8" s="689">
        <v>0.15671499549089285</v>
      </c>
      <c r="AA8" s="688">
        <v>-6.4946062177738684E-3</v>
      </c>
      <c r="AB8" s="108"/>
      <c r="AD8" s="410"/>
      <c r="AF8" s="410"/>
    </row>
    <row r="9" spans="1:34" s="409" customFormat="1" ht="11.5" x14ac:dyDescent="0.25">
      <c r="A9" s="609" t="s">
        <v>346</v>
      </c>
      <c r="B9" s="688">
        <v>-7.2403784222557332E-2</v>
      </c>
      <c r="C9" s="688">
        <v>3.5499574927758459E-2</v>
      </c>
      <c r="D9" s="688">
        <v>-8.3217189516471279E-4</v>
      </c>
      <c r="E9" s="688">
        <v>-4.5219977151562674E-3</v>
      </c>
      <c r="F9" s="689">
        <v>0.34005111123148124</v>
      </c>
      <c r="G9" s="690">
        <v>-4.5120191523728703E-2</v>
      </c>
      <c r="H9" s="690">
        <v>-0.11921891122887096</v>
      </c>
      <c r="I9" s="690">
        <v>0.2855588981655206</v>
      </c>
      <c r="J9" s="690">
        <v>0.13219495353504707</v>
      </c>
      <c r="K9" s="691">
        <v>9.8146508571216318E-2</v>
      </c>
      <c r="L9" s="689">
        <v>-0.16796244532432669</v>
      </c>
      <c r="M9" s="690">
        <v>0.10020700106716607</v>
      </c>
      <c r="N9" s="691">
        <v>-0.14348834789000942</v>
      </c>
      <c r="O9" s="692" t="s">
        <v>346</v>
      </c>
      <c r="P9" s="689">
        <v>0.2246110467319864</v>
      </c>
      <c r="Q9" s="690">
        <v>-0.34461845531231028</v>
      </c>
      <c r="R9" s="690">
        <v>7.2642412200603745E-2</v>
      </c>
      <c r="S9" s="690">
        <v>-0.28646189393256816</v>
      </c>
      <c r="T9" s="690">
        <v>1.1844803530083756</v>
      </c>
      <c r="U9" s="691">
        <v>0.15482562800241384</v>
      </c>
      <c r="V9" s="689">
        <v>-0.30100576715263183</v>
      </c>
      <c r="W9" s="690">
        <v>0.22469890796647873</v>
      </c>
      <c r="X9" s="690">
        <v>-0.23474187832207061</v>
      </c>
      <c r="Y9" s="691">
        <v>-7.8031421782744026E-2</v>
      </c>
      <c r="Z9" s="689">
        <v>0.12017805945804594</v>
      </c>
      <c r="AA9" s="688">
        <v>-1.8000109159608146E-2</v>
      </c>
      <c r="AB9" s="108"/>
      <c r="AD9" s="410"/>
      <c r="AF9" s="410"/>
    </row>
    <row r="10" spans="1:34" s="409" customFormat="1" ht="11.5" x14ac:dyDescent="0.25">
      <c r="A10" s="684" t="s">
        <v>347</v>
      </c>
      <c r="B10" s="688">
        <v>1.7743011992821245E-4</v>
      </c>
      <c r="C10" s="688">
        <v>6.9755646453040221E-3</v>
      </c>
      <c r="D10" s="688">
        <v>-1.5532350159016661E-2</v>
      </c>
      <c r="E10" s="688">
        <v>0.14125645353056115</v>
      </c>
      <c r="F10" s="689">
        <v>7.4680565355364603E-2</v>
      </c>
      <c r="G10" s="690">
        <v>-0.10165862925024916</v>
      </c>
      <c r="H10" s="690">
        <v>0.15565316219792069</v>
      </c>
      <c r="I10" s="690">
        <v>-8.0714700065074863E-2</v>
      </c>
      <c r="J10" s="690">
        <v>0.24336687264510037</v>
      </c>
      <c r="K10" s="691">
        <v>8.2350884274613012E-2</v>
      </c>
      <c r="L10" s="689">
        <v>-6.6658958452737727E-3</v>
      </c>
      <c r="M10" s="690">
        <v>0.32177460354057419</v>
      </c>
      <c r="N10" s="691">
        <v>3.3113864352891431E-2</v>
      </c>
      <c r="O10" s="692" t="s">
        <v>347</v>
      </c>
      <c r="P10" s="689">
        <v>0.17416723909799536</v>
      </c>
      <c r="Q10" s="690">
        <v>-0.43163284424255088</v>
      </c>
      <c r="R10" s="690">
        <v>0.15495072184795555</v>
      </c>
      <c r="S10" s="690">
        <v>-0.19902054063154406</v>
      </c>
      <c r="T10" s="690">
        <v>0.24858350270709351</v>
      </c>
      <c r="U10" s="691">
        <v>0.14516610908869243</v>
      </c>
      <c r="V10" s="689">
        <v>-0.37216747874916467</v>
      </c>
      <c r="W10" s="690">
        <v>-0.33665325720271033</v>
      </c>
      <c r="X10" s="690">
        <v>0.30577337377148184</v>
      </c>
      <c r="Y10" s="691">
        <v>-0.12802565164898116</v>
      </c>
      <c r="Z10" s="689">
        <v>0.16072802272500963</v>
      </c>
      <c r="AA10" s="688">
        <v>2.0685660091609881E-2</v>
      </c>
      <c r="AB10" s="108"/>
      <c r="AD10" s="410"/>
      <c r="AF10" s="410"/>
    </row>
    <row r="11" spans="1:34" s="409" customFormat="1" ht="11.5" x14ac:dyDescent="0.25">
      <c r="A11" s="684" t="s">
        <v>348</v>
      </c>
      <c r="B11" s="688">
        <v>-9.3921894528679051E-3</v>
      </c>
      <c r="C11" s="688">
        <v>1.6748656072333779E-2</v>
      </c>
      <c r="D11" s="688">
        <v>-8.7282915795574567E-3</v>
      </c>
      <c r="E11" s="688">
        <v>9.4451384401218919E-2</v>
      </c>
      <c r="F11" s="689">
        <v>0.12698832304388041</v>
      </c>
      <c r="G11" s="690">
        <v>0.12057462851494449</v>
      </c>
      <c r="H11" s="690">
        <v>-0.10203276189423705</v>
      </c>
      <c r="I11" s="690">
        <v>0.12966190446126857</v>
      </c>
      <c r="J11" s="690">
        <v>0.18199327622100903</v>
      </c>
      <c r="K11" s="691">
        <v>4.5863334195585415E-2</v>
      </c>
      <c r="L11" s="689">
        <v>2.144081780551832E-2</v>
      </c>
      <c r="M11" s="690">
        <v>0.37168928484367814</v>
      </c>
      <c r="N11" s="691">
        <v>6.8337358417423832E-2</v>
      </c>
      <c r="O11" s="692" t="s">
        <v>348</v>
      </c>
      <c r="P11" s="689">
        <v>0.20594398958695415</v>
      </c>
      <c r="Q11" s="690">
        <v>0.76190511165616037</v>
      </c>
      <c r="R11" s="690">
        <v>2.417735600965365E-3</v>
      </c>
      <c r="S11" s="690">
        <v>0.40210501586946901</v>
      </c>
      <c r="T11" s="690">
        <v>0.21594197513588487</v>
      </c>
      <c r="U11" s="691">
        <v>0.11737935940196098</v>
      </c>
      <c r="V11" s="689">
        <v>-0.42538701496505338</v>
      </c>
      <c r="W11" s="690">
        <v>-0.32043891793683965</v>
      </c>
      <c r="X11" s="690">
        <v>-8.9638168747146585E-2</v>
      </c>
      <c r="Y11" s="691">
        <v>-0.28084000940131582</v>
      </c>
      <c r="Z11" s="689">
        <v>0.18427588327110755</v>
      </c>
      <c r="AA11" s="688">
        <v>1.5011564624110241E-2</v>
      </c>
      <c r="AB11" s="108"/>
      <c r="AD11" s="410"/>
      <c r="AF11" s="410"/>
    </row>
    <row r="12" spans="1:34" s="409" customFormat="1" ht="11.5" x14ac:dyDescent="0.25">
      <c r="A12" s="684" t="s">
        <v>349</v>
      </c>
      <c r="B12" s="688">
        <v>6.4309984077024485E-3</v>
      </c>
      <c r="C12" s="688">
        <v>7.9587515822800992E-3</v>
      </c>
      <c r="D12" s="688">
        <v>3.07966828933115E-2</v>
      </c>
      <c r="E12" s="688">
        <v>-5.3330584901486899E-2</v>
      </c>
      <c r="F12" s="689">
        <v>-1.181700242653394E-2</v>
      </c>
      <c r="G12" s="690">
        <v>0.15403779180796584</v>
      </c>
      <c r="H12" s="690">
        <v>2.5193424706426937E-2</v>
      </c>
      <c r="I12" s="690">
        <v>-3.0877289177617007E-2</v>
      </c>
      <c r="J12" s="690">
        <v>0.11654247306017251</v>
      </c>
      <c r="K12" s="691">
        <v>3.7254337818848793E-2</v>
      </c>
      <c r="L12" s="689">
        <v>4.3208053285666459E-2</v>
      </c>
      <c r="M12" s="690">
        <v>0.14766976582128977</v>
      </c>
      <c r="N12" s="691">
        <v>6.0339018316661663E-2</v>
      </c>
      <c r="O12" s="692" t="s">
        <v>349</v>
      </c>
      <c r="P12" s="689">
        <v>0.18370183747577529</v>
      </c>
      <c r="Q12" s="690">
        <v>3.7946494855377155E-2</v>
      </c>
      <c r="R12" s="690">
        <v>-2.9661763692339083E-2</v>
      </c>
      <c r="S12" s="690">
        <v>0.16365966513813923</v>
      </c>
      <c r="T12" s="690">
        <v>8.0960187992636046E-2</v>
      </c>
      <c r="U12" s="691">
        <v>6.536976055719923E-2</v>
      </c>
      <c r="V12" s="689">
        <v>-0.34569958332163764</v>
      </c>
      <c r="W12" s="690">
        <v>7.4985052245355455E-3</v>
      </c>
      <c r="X12" s="690">
        <v>-0.30142207727816694</v>
      </c>
      <c r="Y12" s="691">
        <v>-0.17892430590853636</v>
      </c>
      <c r="Z12" s="689">
        <v>0.11347418147441779</v>
      </c>
      <c r="AA12" s="688">
        <v>1.6556633270098597E-2</v>
      </c>
      <c r="AB12" s="108"/>
      <c r="AD12" s="410"/>
      <c r="AF12" s="410"/>
    </row>
    <row r="13" spans="1:34" s="409" customFormat="1" ht="11.5" x14ac:dyDescent="0.25">
      <c r="A13" s="684" t="s">
        <v>350</v>
      </c>
      <c r="B13" s="688">
        <v>6.1630864688445142E-2</v>
      </c>
      <c r="C13" s="688">
        <v>2.4026683815181471E-5</v>
      </c>
      <c r="D13" s="688">
        <v>1.1389748422656831E-2</v>
      </c>
      <c r="E13" s="688">
        <v>-7.9690912003479442E-2</v>
      </c>
      <c r="F13" s="689">
        <v>3.7486384367002357E-2</v>
      </c>
      <c r="G13" s="690">
        <v>9.7031710029520601E-2</v>
      </c>
      <c r="H13" s="690">
        <v>-4.1988357905809903E-2</v>
      </c>
      <c r="I13" s="690">
        <v>0.12596769594757573</v>
      </c>
      <c r="J13" s="690">
        <v>-3.1624776805661003E-2</v>
      </c>
      <c r="K13" s="691">
        <v>2.2110497922604111E-2</v>
      </c>
      <c r="L13" s="689">
        <v>6.5624526582882092E-2</v>
      </c>
      <c r="M13" s="690">
        <v>0.21628076094749038</v>
      </c>
      <c r="N13" s="691">
        <v>9.6364733062143548E-2</v>
      </c>
      <c r="O13" s="692" t="s">
        <v>350</v>
      </c>
      <c r="P13" s="689">
        <v>0.45500137783958561</v>
      </c>
      <c r="Q13" s="690">
        <v>0.28107006932029166</v>
      </c>
      <c r="R13" s="690">
        <v>-5.728690808139314E-2</v>
      </c>
      <c r="S13" s="690">
        <v>-0.3128584927080329</v>
      </c>
      <c r="T13" s="690">
        <v>-0.24027009871185323</v>
      </c>
      <c r="U13" s="691">
        <v>0.12334341503153756</v>
      </c>
      <c r="V13" s="689">
        <v>-4.7799273261274866E-2</v>
      </c>
      <c r="W13" s="690">
        <v>-0.10319687926735099</v>
      </c>
      <c r="X13" s="690">
        <v>0.1586918630005556</v>
      </c>
      <c r="Y13" s="691">
        <v>2.2455464426315741E-2</v>
      </c>
      <c r="Z13" s="689">
        <v>-0.24545196346972853</v>
      </c>
      <c r="AA13" s="688">
        <v>2.5351574939378452E-2</v>
      </c>
      <c r="AB13" s="108"/>
      <c r="AD13" s="410"/>
      <c r="AF13" s="410"/>
    </row>
    <row r="14" spans="1:34" s="409" customFormat="1" ht="11.5" x14ac:dyDescent="0.25">
      <c r="A14" s="684" t="s">
        <v>351</v>
      </c>
      <c r="B14" s="688">
        <v>1.9760623963909874E-2</v>
      </c>
      <c r="C14" s="688">
        <v>-3.4916802626162702E-2</v>
      </c>
      <c r="D14" s="688">
        <v>-4.4707217631059337E-2</v>
      </c>
      <c r="E14" s="688">
        <v>-8.1424508600774437E-2</v>
      </c>
      <c r="F14" s="689">
        <v>-0.10033319473521973</v>
      </c>
      <c r="G14" s="690">
        <v>0.17531631761489219</v>
      </c>
      <c r="H14" s="690">
        <v>1.3145564516392483E-4</v>
      </c>
      <c r="I14" s="690">
        <v>7.8437221300398097E-3</v>
      </c>
      <c r="J14" s="690">
        <v>-9.2631828303655905E-2</v>
      </c>
      <c r="K14" s="691">
        <v>-1.3070855390377556E-2</v>
      </c>
      <c r="L14" s="689">
        <v>5.5795468522912728E-2</v>
      </c>
      <c r="M14" s="690">
        <v>0.1217854261567699</v>
      </c>
      <c r="N14" s="691">
        <v>6.9268689369521352E-2</v>
      </c>
      <c r="O14" s="692" t="s">
        <v>351</v>
      </c>
      <c r="P14" s="689">
        <v>0.31999369465509275</v>
      </c>
      <c r="Q14" s="690">
        <v>-6.2599877011058291E-2</v>
      </c>
      <c r="R14" s="690">
        <v>7.7426791140087214E-3</v>
      </c>
      <c r="S14" s="690">
        <v>4.4372153547957982E-3</v>
      </c>
      <c r="T14" s="690">
        <v>-0.47162536994644244</v>
      </c>
      <c r="U14" s="691">
        <v>7.7930484337399131E-2</v>
      </c>
      <c r="V14" s="689">
        <v>-3.7122843040429565E-2</v>
      </c>
      <c r="W14" s="690">
        <v>0.10782183903969877</v>
      </c>
      <c r="X14" s="690">
        <v>-3.9133386893589583E-2</v>
      </c>
      <c r="Y14" s="691">
        <v>2.3791631556586479E-2</v>
      </c>
      <c r="Z14" s="689">
        <v>3.3178815084989433E-2</v>
      </c>
      <c r="AA14" s="688">
        <v>-5.4301682921210626E-3</v>
      </c>
      <c r="AB14" s="108"/>
      <c r="AD14" s="410"/>
      <c r="AF14" s="410"/>
    </row>
    <row r="15" spans="1:34" s="409" customFormat="1" ht="11.5" x14ac:dyDescent="0.25">
      <c r="A15" s="684" t="s">
        <v>352</v>
      </c>
      <c r="B15" s="688">
        <v>8.5360558968402556E-2</v>
      </c>
      <c r="C15" s="688">
        <v>1.8783757875510787E-2</v>
      </c>
      <c r="D15" s="688">
        <v>2.6636166595268795E-2</v>
      </c>
      <c r="E15" s="688">
        <v>3.1900530961550544E-3</v>
      </c>
      <c r="F15" s="689">
        <v>-5.5172095665389276E-2</v>
      </c>
      <c r="G15" s="690">
        <v>-6.8999411640651931E-2</v>
      </c>
      <c r="H15" s="690">
        <v>-5.0086353506195391E-2</v>
      </c>
      <c r="I15" s="690">
        <v>-3.3099849538672843E-2</v>
      </c>
      <c r="J15" s="690">
        <v>-5.0933211486372199E-2</v>
      </c>
      <c r="K15" s="691">
        <v>-5.257867611519873E-2</v>
      </c>
      <c r="L15" s="689">
        <v>-3.8543686814873968E-2</v>
      </c>
      <c r="M15" s="690">
        <v>3.098498710133768E-2</v>
      </c>
      <c r="N15" s="691">
        <v>-2.7124713868313499E-2</v>
      </c>
      <c r="O15" s="692" t="s">
        <v>352</v>
      </c>
      <c r="P15" s="689">
        <v>0.29180962566445223</v>
      </c>
      <c r="Q15" s="690">
        <v>0.22041431590131055</v>
      </c>
      <c r="R15" s="690">
        <v>-3.2866577424159882E-2</v>
      </c>
      <c r="S15" s="690">
        <v>-0.12487495310976571</v>
      </c>
      <c r="T15" s="690">
        <v>-0.52705010609472458</v>
      </c>
      <c r="U15" s="691">
        <v>5.6480832233460676E-2</v>
      </c>
      <c r="V15" s="689">
        <v>-8.1560225136008802E-2</v>
      </c>
      <c r="W15" s="690">
        <v>0.27803092555764319</v>
      </c>
      <c r="X15" s="690">
        <v>3.8074587597965115E-2</v>
      </c>
      <c r="Y15" s="691">
        <v>0.13003464637839635</v>
      </c>
      <c r="Z15" s="689">
        <v>7.6365670794054097E-5</v>
      </c>
      <c r="AA15" s="688">
        <v>4.1126248363442031E-2</v>
      </c>
      <c r="AB15" s="108"/>
      <c r="AD15" s="410"/>
      <c r="AF15" s="410"/>
    </row>
    <row r="16" spans="1:34" s="409" customFormat="1" ht="11.5" x14ac:dyDescent="0.25">
      <c r="A16" s="684" t="s">
        <v>353</v>
      </c>
      <c r="B16" s="688">
        <v>9.8653467047767895E-2</v>
      </c>
      <c r="C16" s="688">
        <v>8.0206386795760753E-2</v>
      </c>
      <c r="D16" s="688">
        <v>-2.2830240377788025E-2</v>
      </c>
      <c r="E16" s="688">
        <v>-1.9445553026108287E-2</v>
      </c>
      <c r="F16" s="689">
        <v>-3.3128731697541491E-2</v>
      </c>
      <c r="G16" s="690">
        <v>0.15314768805553891</v>
      </c>
      <c r="H16" s="690">
        <v>-4.1094778273841337E-3</v>
      </c>
      <c r="I16" s="690">
        <v>0.27729259702484055</v>
      </c>
      <c r="J16" s="690">
        <v>4.7646525096914027E-2</v>
      </c>
      <c r="K16" s="691">
        <v>2.9829754437064038E-2</v>
      </c>
      <c r="L16" s="689">
        <v>-1.068821564881306E-3</v>
      </c>
      <c r="M16" s="690">
        <v>6.3751637941935835E-2</v>
      </c>
      <c r="N16" s="691">
        <v>9.2246215092746109E-3</v>
      </c>
      <c r="O16" s="692" t="s">
        <v>353</v>
      </c>
      <c r="P16" s="689">
        <v>0.28875109326914972</v>
      </c>
      <c r="Q16" s="690">
        <v>0.27543129821676238</v>
      </c>
      <c r="R16" s="690">
        <v>-9.2864200314394796E-2</v>
      </c>
      <c r="S16" s="690">
        <v>0.21738654731644691</v>
      </c>
      <c r="T16" s="690">
        <v>-0.3545631514407015</v>
      </c>
      <c r="U16" s="691">
        <v>1.333733031233697E-2</v>
      </c>
      <c r="V16" s="689">
        <v>0.53414386399062974</v>
      </c>
      <c r="W16" s="690">
        <v>0.29417725853215049</v>
      </c>
      <c r="X16" s="690">
        <v>4.7067681692602115E-2</v>
      </c>
      <c r="Y16" s="691">
        <v>0.26000530399978472</v>
      </c>
      <c r="Z16" s="689">
        <v>0.20068076300552051</v>
      </c>
      <c r="AA16" s="688">
        <v>5.4344484424420525E-2</v>
      </c>
      <c r="AB16" s="108"/>
      <c r="AD16" s="410"/>
      <c r="AF16" s="410"/>
      <c r="AG16" s="400"/>
      <c r="AH16" s="400"/>
    </row>
    <row r="17" spans="1:40" s="409" customFormat="1" ht="11.5" x14ac:dyDescent="0.25">
      <c r="A17" s="684" t="s">
        <v>354</v>
      </c>
      <c r="B17" s="688">
        <v>5.9605002013606967E-2</v>
      </c>
      <c r="C17" s="688">
        <v>-2.0112043356428355E-3</v>
      </c>
      <c r="D17" s="688">
        <v>2.0040452456333124E-2</v>
      </c>
      <c r="E17" s="688">
        <v>-3.7266279088018495E-3</v>
      </c>
      <c r="F17" s="689">
        <v>1.5994089095446418E-2</v>
      </c>
      <c r="G17" s="690">
        <v>0.13073196536079523</v>
      </c>
      <c r="H17" s="690">
        <v>9.7971186465779736E-2</v>
      </c>
      <c r="I17" s="690">
        <v>8.7798034572521999E-2</v>
      </c>
      <c r="J17" s="690">
        <v>6.582279976081673E-2</v>
      </c>
      <c r="K17" s="691">
        <v>7.4002384194403525E-2</v>
      </c>
      <c r="L17" s="689">
        <v>1.1955046196570285E-2</v>
      </c>
      <c r="M17" s="690">
        <v>0.31521147364385671</v>
      </c>
      <c r="N17" s="691">
        <v>4.9832786371120541E-2</v>
      </c>
      <c r="O17" s="692" t="s">
        <v>354</v>
      </c>
      <c r="P17" s="689">
        <v>0.56017714416821307</v>
      </c>
      <c r="Q17" s="690">
        <v>-0.12772311953626581</v>
      </c>
      <c r="R17" s="690">
        <v>-0.2287030877573778</v>
      </c>
      <c r="S17" s="690">
        <v>-3.857586331860352E-2</v>
      </c>
      <c r="T17" s="690">
        <v>-0.46061020781138506</v>
      </c>
      <c r="U17" s="691">
        <v>-5.9936549227429081E-2</v>
      </c>
      <c r="V17" s="689">
        <v>0.10711913571616183</v>
      </c>
      <c r="W17" s="690">
        <v>-0.16360779484232191</v>
      </c>
      <c r="X17" s="690">
        <v>0.46451161835613308</v>
      </c>
      <c r="Y17" s="691">
        <v>4.6043878386146764E-2</v>
      </c>
      <c r="Z17" s="689">
        <v>0.19615509539883824</v>
      </c>
      <c r="AA17" s="688">
        <v>3.3432965349867283E-2</v>
      </c>
      <c r="AB17" s="108"/>
      <c r="AD17" s="410"/>
      <c r="AF17" s="410"/>
      <c r="AG17" s="400"/>
      <c r="AH17" s="400"/>
    </row>
    <row r="18" spans="1:40" s="409" customFormat="1" ht="11.5" x14ac:dyDescent="0.25">
      <c r="A18" s="684" t="s">
        <v>355</v>
      </c>
      <c r="B18" s="693">
        <v>0.12271157629947482</v>
      </c>
      <c r="C18" s="693">
        <v>8.691190983382735E-2</v>
      </c>
      <c r="D18" s="693">
        <v>-4.6054640928729684E-2</v>
      </c>
      <c r="E18" s="693">
        <v>1.443426184857155E-2</v>
      </c>
      <c r="F18" s="694">
        <v>-2.147536520768778E-2</v>
      </c>
      <c r="G18" s="695">
        <v>0.17261707634371803</v>
      </c>
      <c r="H18" s="695">
        <v>7.5874493953026256E-2</v>
      </c>
      <c r="I18" s="695">
        <v>0.11488459572293475</v>
      </c>
      <c r="J18" s="695">
        <v>-1.0518199484786939E-3</v>
      </c>
      <c r="K18" s="696">
        <v>5.4060698242545113E-2</v>
      </c>
      <c r="L18" s="694">
        <v>6.768603954997765E-2</v>
      </c>
      <c r="M18" s="695">
        <v>0.11637835754919545</v>
      </c>
      <c r="N18" s="696">
        <v>7.4192334681965733E-2</v>
      </c>
      <c r="O18" s="692" t="s">
        <v>355</v>
      </c>
      <c r="P18" s="694">
        <v>0.43526384136347329</v>
      </c>
      <c r="Q18" s="695">
        <v>0.2835728688662984</v>
      </c>
      <c r="R18" s="695">
        <v>-1.1741250288399785E-2</v>
      </c>
      <c r="S18" s="695">
        <v>-0.10629648903133393</v>
      </c>
      <c r="T18" s="695">
        <v>-0.23993287538711472</v>
      </c>
      <c r="U18" s="696">
        <v>0.10295098132766167</v>
      </c>
      <c r="V18" s="694">
        <v>0.36380094955220765</v>
      </c>
      <c r="W18" s="695">
        <v>0.25363832526857455</v>
      </c>
      <c r="X18" s="695">
        <v>-5.9097864476710171E-2</v>
      </c>
      <c r="Y18" s="696">
        <v>0.14349313571391842</v>
      </c>
      <c r="Z18" s="694">
        <v>0.17466023673762154</v>
      </c>
      <c r="AA18" s="693">
        <v>7.0603434818689026E-2</v>
      </c>
      <c r="AB18" s="108"/>
      <c r="AD18" s="410"/>
      <c r="AF18" s="410"/>
      <c r="AG18" s="400"/>
      <c r="AH18" s="400"/>
      <c r="AJ18" s="412"/>
      <c r="AK18" s="412"/>
      <c r="AL18" s="412"/>
      <c r="AM18" s="412"/>
      <c r="AN18" s="410"/>
    </row>
    <row r="19" spans="1:40" s="410" customFormat="1" ht="11.5" x14ac:dyDescent="0.25">
      <c r="A19" s="697" t="s">
        <v>271</v>
      </c>
      <c r="B19" s="688">
        <v>2.3431234649950783E-2</v>
      </c>
      <c r="C19" s="688">
        <v>1.9356417645642665E-2</v>
      </c>
      <c r="D19" s="688">
        <v>-4.489751749105042E-3</v>
      </c>
      <c r="E19" s="688">
        <v>1.4611168116330564E-2</v>
      </c>
      <c r="F19" s="689">
        <v>4.5249502944638031E-2</v>
      </c>
      <c r="G19" s="690">
        <v>0.11324283433243876</v>
      </c>
      <c r="H19" s="690">
        <v>9.3930140131368578E-3</v>
      </c>
      <c r="I19" s="690">
        <v>6.1632651168633812E-2</v>
      </c>
      <c r="J19" s="690">
        <v>5.1199729629247681E-2</v>
      </c>
      <c r="K19" s="691">
        <v>4.5701053184080909E-2</v>
      </c>
      <c r="L19" s="689">
        <v>1.564531981130135E-2</v>
      </c>
      <c r="M19" s="690">
        <v>0.21248917331004913</v>
      </c>
      <c r="N19" s="691">
        <v>4.3604923142096519E-2</v>
      </c>
      <c r="O19" s="697" t="s">
        <v>271</v>
      </c>
      <c r="P19" s="689">
        <v>0.28050700398685713</v>
      </c>
      <c r="Q19" s="690">
        <v>-2.7730728602474719E-2</v>
      </c>
      <c r="R19" s="690">
        <v>5.5181855800385815E-3</v>
      </c>
      <c r="S19" s="690">
        <v>-5.00409485359532E-2</v>
      </c>
      <c r="T19" s="690">
        <v>-9.7917156736921251E-2</v>
      </c>
      <c r="U19" s="691">
        <v>9.9771805855415563E-2</v>
      </c>
      <c r="V19" s="689">
        <v>-2.938839078106259E-2</v>
      </c>
      <c r="W19" s="690">
        <v>-1.1236157779732303E-2</v>
      </c>
      <c r="X19" s="690">
        <v>1.5616275877942565E-2</v>
      </c>
      <c r="Y19" s="691">
        <v>-5.6292801089498079E-3</v>
      </c>
      <c r="Z19" s="689">
        <v>8.2530966938490602E-2</v>
      </c>
      <c r="AA19" s="688">
        <v>2.2514946833016136E-2</v>
      </c>
      <c r="AB19" s="108"/>
      <c r="AF19" s="401"/>
      <c r="AG19" s="401"/>
      <c r="AH19" s="401"/>
      <c r="AJ19" s="412"/>
      <c r="AK19" s="412"/>
      <c r="AL19" s="412"/>
      <c r="AM19" s="412"/>
    </row>
    <row r="20" spans="1:40" s="47" customFormat="1" ht="11.5" x14ac:dyDescent="0.25">
      <c r="A20" s="610" t="s">
        <v>257</v>
      </c>
      <c r="B20" s="650"/>
      <c r="C20" s="651"/>
      <c r="D20" s="651"/>
      <c r="E20" s="651"/>
      <c r="F20" s="652"/>
      <c r="G20" s="653"/>
      <c r="H20" s="653"/>
      <c r="I20" s="653"/>
      <c r="J20" s="653"/>
      <c r="K20" s="650"/>
      <c r="L20" s="652"/>
      <c r="M20" s="653"/>
      <c r="N20" s="653"/>
      <c r="O20" s="685" t="s">
        <v>257</v>
      </c>
      <c r="P20" s="653"/>
      <c r="Q20" s="653"/>
      <c r="R20" s="653"/>
      <c r="S20" s="653"/>
      <c r="T20" s="653"/>
      <c r="U20" s="650"/>
      <c r="V20" s="653"/>
      <c r="W20" s="653"/>
      <c r="X20" s="653"/>
      <c r="Y20" s="650"/>
      <c r="Z20" s="651"/>
      <c r="AA20" s="651"/>
      <c r="AB20" s="4"/>
    </row>
    <row r="21" spans="1:40" s="410" customFormat="1" ht="11.5" x14ac:dyDescent="0.25">
      <c r="A21" s="609" t="s">
        <v>344</v>
      </c>
      <c r="B21" s="688">
        <v>-2.8587895667411822E-2</v>
      </c>
      <c r="C21" s="688">
        <v>-2.1361978290442285E-2</v>
      </c>
      <c r="D21" s="688">
        <v>0.68364664924972507</v>
      </c>
      <c r="E21" s="688">
        <v>4.1012480633984882E-2</v>
      </c>
      <c r="F21" s="689">
        <v>0.22870902468471743</v>
      </c>
      <c r="G21" s="690">
        <v>-4.9666255683407989E-2</v>
      </c>
      <c r="H21" s="690">
        <v>0.12396122392807452</v>
      </c>
      <c r="I21" s="690">
        <v>0.13767791632343163</v>
      </c>
      <c r="J21" s="690">
        <v>0.20149922001488196</v>
      </c>
      <c r="K21" s="691">
        <v>0.15173616045598259</v>
      </c>
      <c r="L21" s="689">
        <v>0.17012606186734303</v>
      </c>
      <c r="M21" s="690">
        <v>1.9375406114332492</v>
      </c>
      <c r="N21" s="691">
        <v>0.25877746846814942</v>
      </c>
      <c r="O21" s="692" t="s">
        <v>344</v>
      </c>
      <c r="P21" s="689">
        <v>0.10173354502511156</v>
      </c>
      <c r="Q21" s="690">
        <v>0.20708805566106059</v>
      </c>
      <c r="R21" s="690">
        <v>0.34573281970982928</v>
      </c>
      <c r="S21" s="690">
        <v>-3.4944973223224873E-2</v>
      </c>
      <c r="T21" s="690">
        <v>0.18715030970907387</v>
      </c>
      <c r="U21" s="691">
        <v>0.1616168768833226</v>
      </c>
      <c r="V21" s="689">
        <v>0.23920314635281836</v>
      </c>
      <c r="W21" s="690">
        <v>-9.3632666687164079E-2</v>
      </c>
      <c r="X21" s="690">
        <v>-3.9661086231567055E-2</v>
      </c>
      <c r="Y21" s="691">
        <v>3.6778119464764281E-4</v>
      </c>
      <c r="Z21" s="689">
        <v>-9.211380561845417E-2</v>
      </c>
      <c r="AA21" s="688">
        <v>-1.3971034664467918E-2</v>
      </c>
      <c r="AB21" s="108"/>
    </row>
    <row r="22" spans="1:40" s="409" customFormat="1" ht="11.5" x14ac:dyDescent="0.25">
      <c r="A22" s="609" t="s">
        <v>345</v>
      </c>
      <c r="B22" s="688">
        <v>-6.133357855012378E-2</v>
      </c>
      <c r="C22" s="688">
        <v>2.8474781827194651E-3</v>
      </c>
      <c r="D22" s="688">
        <v>0.66740479404343245</v>
      </c>
      <c r="E22" s="688">
        <v>-2.760325290582899E-2</v>
      </c>
      <c r="F22" s="689">
        <v>0.38109927661562004</v>
      </c>
      <c r="G22" s="690">
        <v>0.48511961058696773</v>
      </c>
      <c r="H22" s="690">
        <v>0.1034679723437868</v>
      </c>
      <c r="I22" s="690">
        <v>0.18778047238528672</v>
      </c>
      <c r="J22" s="690">
        <v>6.4212885367104011E-2</v>
      </c>
      <c r="K22" s="691">
        <v>0.23148314234485956</v>
      </c>
      <c r="L22" s="689">
        <v>-1.2066571952522698E-2</v>
      </c>
      <c r="M22" s="690">
        <v>1.8061275852056156</v>
      </c>
      <c r="N22" s="691">
        <v>0.1047697503129239</v>
      </c>
      <c r="O22" s="692" t="s">
        <v>345</v>
      </c>
      <c r="P22" s="689">
        <v>-1.0803081090023925E-3</v>
      </c>
      <c r="Q22" s="690">
        <v>-0.36627841451724741</v>
      </c>
      <c r="R22" s="690">
        <v>0.50871899936737552</v>
      </c>
      <c r="S22" s="690">
        <v>-0.26766868267987454</v>
      </c>
      <c r="T22" s="690">
        <v>9.6605691043834874E-2</v>
      </c>
      <c r="U22" s="691">
        <v>5.0797581676018E-2</v>
      </c>
      <c r="V22" s="689">
        <v>0.14682295837497494</v>
      </c>
      <c r="W22" s="690">
        <v>-6.2354319099679256E-2</v>
      </c>
      <c r="X22" s="690">
        <v>-7.1650728591884372E-3</v>
      </c>
      <c r="Y22" s="691">
        <v>-6.8704902798997214E-3</v>
      </c>
      <c r="Z22" s="689">
        <v>-6.028781320212373E-2</v>
      </c>
      <c r="AA22" s="688">
        <v>-3.0323200644631343E-2</v>
      </c>
      <c r="AB22" s="108"/>
      <c r="AD22" s="410"/>
      <c r="AF22" s="410"/>
    </row>
    <row r="23" spans="1:40" s="409" customFormat="1" ht="11.5" x14ac:dyDescent="0.25">
      <c r="A23" s="609" t="s">
        <v>346</v>
      </c>
      <c r="B23" s="688">
        <v>-7.8967247400970275E-2</v>
      </c>
      <c r="C23" s="688">
        <v>1.9557777259852305E-2</v>
      </c>
      <c r="D23" s="688">
        <v>0.46280009597363203</v>
      </c>
      <c r="E23" s="688">
        <v>-8.6840505140688418E-3</v>
      </c>
      <c r="F23" s="689">
        <v>-3.5996870249369817E-2</v>
      </c>
      <c r="G23" s="690">
        <v>1.7930283393276403E-2</v>
      </c>
      <c r="H23" s="690">
        <v>-0.11295725749948216</v>
      </c>
      <c r="I23" s="690">
        <v>0.21589845098913818</v>
      </c>
      <c r="J23" s="690">
        <v>8.1195517008670226E-2</v>
      </c>
      <c r="K23" s="691">
        <v>-4.1146272794204131E-2</v>
      </c>
      <c r="L23" s="689">
        <v>-2.8039242159845434E-2</v>
      </c>
      <c r="M23" s="690">
        <v>0.983780601925899</v>
      </c>
      <c r="N23" s="691">
        <v>4.3943444661348918E-2</v>
      </c>
      <c r="O23" s="692" t="s">
        <v>346</v>
      </c>
      <c r="P23" s="689">
        <v>-6.3206147587988926E-2</v>
      </c>
      <c r="Q23" s="690">
        <v>-8.2188669990675312E-2</v>
      </c>
      <c r="R23" s="690">
        <v>0.16683506194810582</v>
      </c>
      <c r="S23" s="690">
        <v>-0.13734842799331581</v>
      </c>
      <c r="T23" s="690">
        <v>-6.3054945578192911E-2</v>
      </c>
      <c r="U23" s="691">
        <v>-2.8395809892540091E-2</v>
      </c>
      <c r="V23" s="689">
        <v>-0.30236860399998888</v>
      </c>
      <c r="W23" s="690">
        <v>0.21107543339665535</v>
      </c>
      <c r="X23" s="690">
        <v>-0.24339963721412883</v>
      </c>
      <c r="Y23" s="691">
        <v>-8.7868389986666129E-2</v>
      </c>
      <c r="Z23" s="689">
        <v>-9.3557938543860741E-2</v>
      </c>
      <c r="AA23" s="688">
        <v>-4.1851100255170692E-2</v>
      </c>
      <c r="AB23" s="108"/>
      <c r="AD23" s="410"/>
      <c r="AF23" s="410"/>
    </row>
    <row r="24" spans="1:40" s="409" customFormat="1" ht="11.5" x14ac:dyDescent="0.25">
      <c r="A24" s="684" t="s">
        <v>347</v>
      </c>
      <c r="B24" s="688">
        <v>-4.9462835883009593E-3</v>
      </c>
      <c r="C24" s="688">
        <v>1.4989847560015868E-2</v>
      </c>
      <c r="D24" s="688">
        <v>0.20729116699055417</v>
      </c>
      <c r="E24" s="688">
        <v>-0.1534479099915258</v>
      </c>
      <c r="F24" s="689">
        <v>0.13532512584280831</v>
      </c>
      <c r="G24" s="690">
        <v>-0.31295146617043146</v>
      </c>
      <c r="H24" s="690">
        <v>5.8022645721119481E-2</v>
      </c>
      <c r="I24" s="690">
        <v>-0.17091145517994588</v>
      </c>
      <c r="J24" s="690">
        <v>9.6307790755856937E-2</v>
      </c>
      <c r="K24" s="691">
        <v>2.8988852470018145E-2</v>
      </c>
      <c r="L24" s="689">
        <v>-7.5181182833362614E-2</v>
      </c>
      <c r="M24" s="690">
        <v>0.49818196384792923</v>
      </c>
      <c r="N24" s="691">
        <v>-1.6805751097500599E-2</v>
      </c>
      <c r="O24" s="692" t="s">
        <v>347</v>
      </c>
      <c r="P24" s="689">
        <v>0.14222499897001994</v>
      </c>
      <c r="Q24" s="690">
        <v>0.18728376560278859</v>
      </c>
      <c r="R24" s="690">
        <v>0.29400932761898169</v>
      </c>
      <c r="S24" s="690">
        <v>-0.41170302145081783</v>
      </c>
      <c r="T24" s="690">
        <v>-0.27036462766587366</v>
      </c>
      <c r="U24" s="691">
        <v>0.13781008025632135</v>
      </c>
      <c r="V24" s="689">
        <v>-0.37329318227879127</v>
      </c>
      <c r="W24" s="690">
        <v>-0.34824816625211241</v>
      </c>
      <c r="X24" s="690">
        <v>0.29685636741993959</v>
      </c>
      <c r="Y24" s="691">
        <v>-0.14094996825811534</v>
      </c>
      <c r="Z24" s="689">
        <v>-3.7870007364076752E-2</v>
      </c>
      <c r="AA24" s="688">
        <v>-4.0302831401416439E-3</v>
      </c>
      <c r="AB24" s="108"/>
      <c r="AD24" s="410"/>
      <c r="AF24" s="410"/>
    </row>
    <row r="25" spans="1:40" s="409" customFormat="1" ht="11.5" x14ac:dyDescent="0.25">
      <c r="A25" s="684" t="s">
        <v>348</v>
      </c>
      <c r="B25" s="688">
        <v>-7.8513305741380046E-3</v>
      </c>
      <c r="C25" s="688">
        <v>1.6768451146889296E-2</v>
      </c>
      <c r="D25" s="688">
        <v>0.44389579659650047</v>
      </c>
      <c r="E25" s="688">
        <v>-3.36926119531753E-2</v>
      </c>
      <c r="F25" s="689">
        <v>0.12686985905270021</v>
      </c>
      <c r="G25" s="690">
        <v>0.10890507927206672</v>
      </c>
      <c r="H25" s="690">
        <v>-8.4522260664653959E-2</v>
      </c>
      <c r="I25" s="690">
        <v>0.10057118551942912</v>
      </c>
      <c r="J25" s="690">
        <v>0.23703468454446686</v>
      </c>
      <c r="K25" s="691">
        <v>5.2067597627795559E-2</v>
      </c>
      <c r="L25" s="689">
        <v>2.0801229969354518E-2</v>
      </c>
      <c r="M25" s="690">
        <v>0.39132070348610037</v>
      </c>
      <c r="N25" s="691">
        <v>6.4213216126189687E-2</v>
      </c>
      <c r="O25" s="692" t="s">
        <v>348</v>
      </c>
      <c r="P25" s="689">
        <v>0.10275080033791961</v>
      </c>
      <c r="Q25" s="690">
        <v>0.24012863732399992</v>
      </c>
      <c r="R25" s="690">
        <v>0.21427041941620928</v>
      </c>
      <c r="S25" s="690">
        <v>0.14147586208499674</v>
      </c>
      <c r="T25" s="690">
        <v>-0.44403848143725</v>
      </c>
      <c r="U25" s="691">
        <v>0.10075899797229027</v>
      </c>
      <c r="V25" s="689">
        <v>-0.41935162913935065</v>
      </c>
      <c r="W25" s="690">
        <v>-0.324877656381935</v>
      </c>
      <c r="X25" s="690">
        <v>-9.2400449666389939E-2</v>
      </c>
      <c r="Y25" s="691">
        <v>-0.28326871512092444</v>
      </c>
      <c r="Z25" s="689">
        <v>-1.3474741850482141E-2</v>
      </c>
      <c r="AA25" s="688">
        <v>1.496460861787563E-3</v>
      </c>
      <c r="AB25" s="108"/>
      <c r="AD25" s="410"/>
      <c r="AF25" s="410"/>
    </row>
    <row r="26" spans="1:40" s="409" customFormat="1" ht="11.5" x14ac:dyDescent="0.25">
      <c r="A26" s="684" t="s">
        <v>349</v>
      </c>
      <c r="B26" s="688">
        <v>-7.4130326751736808E-3</v>
      </c>
      <c r="C26" s="688">
        <v>7.8982277528867328E-3</v>
      </c>
      <c r="D26" s="688">
        <v>0.37220712869628203</v>
      </c>
      <c r="E26" s="688">
        <v>-0.1231331748246034</v>
      </c>
      <c r="F26" s="689">
        <v>1.2612507301004161E-2</v>
      </c>
      <c r="G26" s="690">
        <v>0.30527732114522488</v>
      </c>
      <c r="H26" s="690">
        <v>5.1043348120134668E-2</v>
      </c>
      <c r="I26" s="690">
        <v>-1.9128169066983447E-2</v>
      </c>
      <c r="J26" s="690">
        <v>0.15331065827829682</v>
      </c>
      <c r="K26" s="691">
        <v>6.16595050490365E-2</v>
      </c>
      <c r="L26" s="689">
        <v>8.0739427152965559E-2</v>
      </c>
      <c r="M26" s="690">
        <v>0.40603587549416753</v>
      </c>
      <c r="N26" s="691">
        <v>0.12466491681695069</v>
      </c>
      <c r="O26" s="692" t="s">
        <v>349</v>
      </c>
      <c r="P26" s="689">
        <v>8.7093659775859367E-2</v>
      </c>
      <c r="Q26" s="690">
        <v>7.5230071428624035E-2</v>
      </c>
      <c r="R26" s="690">
        <v>-3.8541254170457728E-2</v>
      </c>
      <c r="S26" s="690">
        <v>0.26887286864072779</v>
      </c>
      <c r="T26" s="690">
        <v>-0.10823720822697602</v>
      </c>
      <c r="U26" s="691">
        <v>6.4298646496625977E-2</v>
      </c>
      <c r="V26" s="689">
        <v>-0.33062310410320839</v>
      </c>
      <c r="W26" s="690">
        <v>-8.0513511766658885E-3</v>
      </c>
      <c r="X26" s="690">
        <v>-0.31648447872922225</v>
      </c>
      <c r="Y26" s="691">
        <v>-0.19093440396941885</v>
      </c>
      <c r="Z26" s="689">
        <v>9.9976395797084505E-2</v>
      </c>
      <c r="AA26" s="688">
        <v>1.3022586569313432E-3</v>
      </c>
      <c r="AB26" s="108"/>
      <c r="AD26" s="410"/>
      <c r="AF26" s="410"/>
    </row>
    <row r="27" spans="1:40" s="409" customFormat="1" ht="11.5" x14ac:dyDescent="0.25">
      <c r="A27" s="684" t="s">
        <v>350</v>
      </c>
      <c r="B27" s="688">
        <v>5.2823549189794816E-2</v>
      </c>
      <c r="C27" s="688">
        <v>-3.3002515080866601E-3</v>
      </c>
      <c r="D27" s="688">
        <v>0.46748018116248868</v>
      </c>
      <c r="E27" s="688">
        <v>-9.8871138887762555E-2</v>
      </c>
      <c r="F27" s="689">
        <v>5.1964614805012799E-2</v>
      </c>
      <c r="G27" s="690">
        <v>7.1553942389434244E-2</v>
      </c>
      <c r="H27" s="690">
        <v>-7.2672165260382227E-2</v>
      </c>
      <c r="I27" s="690">
        <v>0.11977160691588429</v>
      </c>
      <c r="J27" s="690">
        <v>-5.7507238057765919E-2</v>
      </c>
      <c r="K27" s="691">
        <v>5.506254549575873E-3</v>
      </c>
      <c r="L27" s="689">
        <v>0.20933212976016535</v>
      </c>
      <c r="M27" s="690">
        <v>0.43114232575705347</v>
      </c>
      <c r="N27" s="691">
        <v>0.24597093522202873</v>
      </c>
      <c r="O27" s="692" t="s">
        <v>350</v>
      </c>
      <c r="P27" s="689">
        <v>0.50964546559222623</v>
      </c>
      <c r="Q27" s="690">
        <v>0.26582723674172581</v>
      </c>
      <c r="R27" s="690">
        <v>2.4689580376065612E-2</v>
      </c>
      <c r="S27" s="690">
        <v>-0.17527528592484465</v>
      </c>
      <c r="T27" s="690">
        <v>0.1466211740841239</v>
      </c>
      <c r="U27" s="691">
        <v>0.34749697502962174</v>
      </c>
      <c r="V27" s="689">
        <v>-3.769231715099064E-2</v>
      </c>
      <c r="W27" s="690">
        <v>-0.13414667553693882</v>
      </c>
      <c r="X27" s="690">
        <v>0.14757649405586215</v>
      </c>
      <c r="Y27" s="691">
        <v>5.7384781253637662E-3</v>
      </c>
      <c r="Z27" s="689">
        <v>-0.35274628536053776</v>
      </c>
      <c r="AA27" s="688">
        <v>1.9578344101810252E-2</v>
      </c>
      <c r="AB27" s="108"/>
      <c r="AD27" s="410"/>
      <c r="AF27" s="410"/>
    </row>
    <row r="28" spans="1:40" s="409" customFormat="1" ht="11.5" x14ac:dyDescent="0.25">
      <c r="A28" s="684" t="s">
        <v>351</v>
      </c>
      <c r="B28" s="688">
        <v>1.6177251585955066E-2</v>
      </c>
      <c r="C28" s="688">
        <v>-3.4514076331988663E-2</v>
      </c>
      <c r="D28" s="688">
        <v>0.22117127492145716</v>
      </c>
      <c r="E28" s="688">
        <v>-0.12785520756591584</v>
      </c>
      <c r="F28" s="689">
        <v>-0.10533338739527776</v>
      </c>
      <c r="G28" s="690">
        <v>0.17915917651954905</v>
      </c>
      <c r="H28" s="690">
        <v>2.7521372882723938E-3</v>
      </c>
      <c r="I28" s="690">
        <v>1.4627337018718878E-2</v>
      </c>
      <c r="J28" s="690">
        <v>-8.9018936703173623E-2</v>
      </c>
      <c r="K28" s="691">
        <v>-1.4541118121710994E-2</v>
      </c>
      <c r="L28" s="689">
        <v>2.4812128658003196E-2</v>
      </c>
      <c r="M28" s="690">
        <v>0.21014296169830371</v>
      </c>
      <c r="N28" s="691">
        <v>5.595374243741702E-2</v>
      </c>
      <c r="O28" s="692" t="s">
        <v>351</v>
      </c>
      <c r="P28" s="689">
        <v>0.13049191933073478</v>
      </c>
      <c r="Q28" s="690">
        <v>-0.10626459334849625</v>
      </c>
      <c r="R28" s="690">
        <v>-0.20905641851232748</v>
      </c>
      <c r="S28" s="690">
        <v>4.4846672363241913E-2</v>
      </c>
      <c r="T28" s="690">
        <v>-0.34302112227072579</v>
      </c>
      <c r="U28" s="691">
        <v>2.3056103930181315E-2</v>
      </c>
      <c r="V28" s="689">
        <v>-2.8821508342496971E-2</v>
      </c>
      <c r="W28" s="690">
        <v>9.37019630621998E-2</v>
      </c>
      <c r="X28" s="690">
        <v>-3.3702356346408058E-2</v>
      </c>
      <c r="Y28" s="691">
        <v>2.1294546173630913E-2</v>
      </c>
      <c r="Z28" s="689">
        <v>3.5355438112186111E-2</v>
      </c>
      <c r="AA28" s="688">
        <v>-2.4821508890188193E-3</v>
      </c>
      <c r="AB28" s="108"/>
      <c r="AD28" s="410"/>
      <c r="AF28" s="410"/>
    </row>
    <row r="29" spans="1:40" s="409" customFormat="1" ht="11.5" x14ac:dyDescent="0.25">
      <c r="A29" s="684" t="s">
        <v>352</v>
      </c>
      <c r="B29" s="688">
        <v>7.0466567143896652E-2</v>
      </c>
      <c r="C29" s="688">
        <v>1.9077383258823355E-2</v>
      </c>
      <c r="D29" s="688">
        <v>0.16820788454533053</v>
      </c>
      <c r="E29" s="688">
        <v>-4.9872088852520036E-2</v>
      </c>
      <c r="F29" s="689">
        <v>-2.2972433174560103E-2</v>
      </c>
      <c r="G29" s="690">
        <v>-8.7987154543649249E-2</v>
      </c>
      <c r="H29" s="690">
        <v>-3.5874489236373375E-2</v>
      </c>
      <c r="I29" s="690">
        <v>-3.0703196139909239E-2</v>
      </c>
      <c r="J29" s="690">
        <v>-1.4405645755580676E-2</v>
      </c>
      <c r="K29" s="691">
        <v>-3.191980032188102E-2</v>
      </c>
      <c r="L29" s="689">
        <v>0.1078766061785601</v>
      </c>
      <c r="M29" s="690">
        <v>3.7583182758559763E-2</v>
      </c>
      <c r="N29" s="691">
        <v>9.7101085324179381E-2</v>
      </c>
      <c r="O29" s="692" t="s">
        <v>352</v>
      </c>
      <c r="P29" s="689">
        <v>0.33619197537619283</v>
      </c>
      <c r="Q29" s="690">
        <v>0.31693019507795572</v>
      </c>
      <c r="R29" s="690">
        <v>-7.0944403781346033E-2</v>
      </c>
      <c r="S29" s="690">
        <v>-0.19244122572047495</v>
      </c>
      <c r="T29" s="690">
        <v>-0.34514015761423478</v>
      </c>
      <c r="U29" s="691">
        <v>0.21073342930880568</v>
      </c>
      <c r="V29" s="689">
        <v>-8.5187205602909599E-2</v>
      </c>
      <c r="W29" s="690">
        <v>0.2820441123063353</v>
      </c>
      <c r="X29" s="690">
        <v>0.11537238692417362</v>
      </c>
      <c r="Y29" s="691">
        <v>0.15391741629036271</v>
      </c>
      <c r="Z29" s="689">
        <v>1.5407206642086502E-2</v>
      </c>
      <c r="AA29" s="688">
        <v>5.0547224584952311E-2</v>
      </c>
      <c r="AB29" s="108"/>
      <c r="AD29" s="410"/>
      <c r="AF29" s="410"/>
    </row>
    <row r="30" spans="1:40" s="409" customFormat="1" ht="11.5" x14ac:dyDescent="0.25">
      <c r="A30" s="684" t="s">
        <v>353</v>
      </c>
      <c r="B30" s="688">
        <v>9.556686978378659E-2</v>
      </c>
      <c r="C30" s="688">
        <v>7.6196950538081065E-2</v>
      </c>
      <c r="D30" s="688">
        <v>0.20528411097844357</v>
      </c>
      <c r="E30" s="688">
        <v>-6.8410323689955588E-2</v>
      </c>
      <c r="F30" s="689">
        <v>1.4473315591079894E-2</v>
      </c>
      <c r="G30" s="690">
        <v>0.18674069451949227</v>
      </c>
      <c r="H30" s="690">
        <v>-5.8946040237343178E-3</v>
      </c>
      <c r="I30" s="690">
        <v>0.29726335785389435</v>
      </c>
      <c r="J30" s="690">
        <v>4.3355600486854939E-2</v>
      </c>
      <c r="K30" s="691">
        <v>4.6241893174885584E-2</v>
      </c>
      <c r="L30" s="689">
        <v>2.421957583524792E-2</v>
      </c>
      <c r="M30" s="690">
        <v>-1.9200550852001452E-2</v>
      </c>
      <c r="N30" s="691">
        <v>1.7282955223201224E-2</v>
      </c>
      <c r="O30" s="692" t="s">
        <v>353</v>
      </c>
      <c r="P30" s="689">
        <v>0.22270998984535129</v>
      </c>
      <c r="Q30" s="690">
        <v>0.22789053446493224</v>
      </c>
      <c r="R30" s="690">
        <v>-0.1431459131869699</v>
      </c>
      <c r="S30" s="690">
        <v>0.12361302721795009</v>
      </c>
      <c r="T30" s="690">
        <v>2.6839416223765067E-3</v>
      </c>
      <c r="U30" s="691">
        <v>0.14580830764415098</v>
      </c>
      <c r="V30" s="689">
        <v>0.62205923559744258</v>
      </c>
      <c r="W30" s="690">
        <v>0.31161870687279358</v>
      </c>
      <c r="X30" s="690">
        <v>9.1776083289617727E-2</v>
      </c>
      <c r="Y30" s="691">
        <v>0.30164324427226963</v>
      </c>
      <c r="Z30" s="689">
        <v>0.11580414585433196</v>
      </c>
      <c r="AA30" s="688">
        <v>8.2357334972093854E-2</v>
      </c>
      <c r="AB30" s="108"/>
      <c r="AD30" s="410"/>
      <c r="AF30" s="410"/>
      <c r="AG30" s="400"/>
      <c r="AH30" s="400"/>
    </row>
    <row r="31" spans="1:40" s="409" customFormat="1" ht="11.5" x14ac:dyDescent="0.25">
      <c r="A31" s="684" t="s">
        <v>354</v>
      </c>
      <c r="B31" s="688">
        <v>4.3045422711142978E-2</v>
      </c>
      <c r="C31" s="688">
        <v>1.9409146874627137E-3</v>
      </c>
      <c r="D31" s="688">
        <v>0.14131472639914366</v>
      </c>
      <c r="E31" s="688">
        <v>-8.1347765424578999E-2</v>
      </c>
      <c r="F31" s="689">
        <v>-1.2870234137981384E-2</v>
      </c>
      <c r="G31" s="690">
        <v>0.20612867791894129</v>
      </c>
      <c r="H31" s="690">
        <v>6.3526382583137586E-2</v>
      </c>
      <c r="I31" s="690">
        <v>7.9407520252930297E-2</v>
      </c>
      <c r="J31" s="690">
        <v>5.1876375203540492E-2</v>
      </c>
      <c r="K31" s="691">
        <v>5.1678914768560791E-2</v>
      </c>
      <c r="L31" s="689">
        <v>3.4718397716388738E-2</v>
      </c>
      <c r="M31" s="690">
        <v>0.29559572740662587</v>
      </c>
      <c r="N31" s="691">
        <v>7.0696580745798432E-2</v>
      </c>
      <c r="O31" s="692" t="s">
        <v>354</v>
      </c>
      <c r="P31" s="689">
        <v>0.37451411966748283</v>
      </c>
      <c r="Q31" s="690">
        <v>-0.11652625084494106</v>
      </c>
      <c r="R31" s="690">
        <v>-0.13278592268938472</v>
      </c>
      <c r="S31" s="690">
        <v>1.3687656101622148E-2</v>
      </c>
      <c r="T31" s="690">
        <v>0.1052973509653754</v>
      </c>
      <c r="U31" s="691">
        <v>0.20574587833259361</v>
      </c>
      <c r="V31" s="689">
        <v>0.10584492023053649</v>
      </c>
      <c r="W31" s="690">
        <v>-0.17413090554439847</v>
      </c>
      <c r="X31" s="690">
        <v>0.44194085831519136</v>
      </c>
      <c r="Y31" s="691">
        <v>3.5994023606274128E-2</v>
      </c>
      <c r="Z31" s="689">
        <v>3.4245708982373779E-2</v>
      </c>
      <c r="AA31" s="688">
        <v>2.768792077166049E-2</v>
      </c>
      <c r="AB31" s="108"/>
      <c r="AD31" s="410"/>
      <c r="AF31" s="410"/>
      <c r="AG31" s="400"/>
      <c r="AH31" s="400"/>
    </row>
    <row r="32" spans="1:40" s="409" customFormat="1" ht="11.5" x14ac:dyDescent="0.25">
      <c r="A32" s="684" t="s">
        <v>355</v>
      </c>
      <c r="B32" s="693">
        <v>9.6677182214494506E-2</v>
      </c>
      <c r="C32" s="693">
        <v>9.4895268614456407E-2</v>
      </c>
      <c r="D32" s="693">
        <v>0.15556873815920569</v>
      </c>
      <c r="E32" s="693">
        <v>-0.15717687635711641</v>
      </c>
      <c r="F32" s="694">
        <v>1.6453738003505469E-2</v>
      </c>
      <c r="G32" s="695">
        <v>0.17252193882659861</v>
      </c>
      <c r="H32" s="695">
        <v>2.583692673444693E-2</v>
      </c>
      <c r="I32" s="695">
        <v>5.2282049540655295E-2</v>
      </c>
      <c r="J32" s="695">
        <v>-5.3876178445569911E-3</v>
      </c>
      <c r="K32" s="696">
        <v>3.3697201844498537E-2</v>
      </c>
      <c r="L32" s="694">
        <v>-7.0580537720336345E-2</v>
      </c>
      <c r="M32" s="695">
        <v>0.19932897543275496</v>
      </c>
      <c r="N32" s="696">
        <v>-3.5355383999167933E-2</v>
      </c>
      <c r="O32" s="692" t="s">
        <v>355</v>
      </c>
      <c r="P32" s="694">
        <v>0.41243598544283255</v>
      </c>
      <c r="Q32" s="695">
        <v>0.17100920015728116</v>
      </c>
      <c r="R32" s="695">
        <v>1.3624769056533426E-2</v>
      </c>
      <c r="S32" s="695">
        <v>5.6180336269653353E-3</v>
      </c>
      <c r="T32" s="695">
        <v>-8.1934863702803895E-2</v>
      </c>
      <c r="U32" s="696">
        <v>0.28726834718596095</v>
      </c>
      <c r="V32" s="694">
        <v>0.40830311874780278</v>
      </c>
      <c r="W32" s="695">
        <v>0.24428442591534938</v>
      </c>
      <c r="X32" s="695">
        <v>8.6136931630919289E-2</v>
      </c>
      <c r="Y32" s="696">
        <v>0.20376543595280161</v>
      </c>
      <c r="Z32" s="694">
        <v>1.7187639233331664E-2</v>
      </c>
      <c r="AA32" s="693">
        <v>8.0082340289910237E-2</v>
      </c>
      <c r="AB32" s="108"/>
      <c r="AD32" s="410"/>
      <c r="AF32" s="410"/>
      <c r="AG32" s="400"/>
      <c r="AH32" s="400"/>
      <c r="AJ32" s="412"/>
      <c r="AK32" s="412"/>
      <c r="AL32" s="412"/>
      <c r="AM32" s="412"/>
      <c r="AN32" s="410"/>
    </row>
    <row r="33" spans="1:40" s="410" customFormat="1" ht="11.5" x14ac:dyDescent="0.25">
      <c r="A33" s="697" t="s">
        <v>271</v>
      </c>
      <c r="B33" s="688">
        <v>1.4183976347475813E-2</v>
      </c>
      <c r="C33" s="688">
        <v>1.494019816042047E-2</v>
      </c>
      <c r="D33" s="688">
        <v>0.31258088001816109</v>
      </c>
      <c r="E33" s="688">
        <v>-6.6777175265310795E-2</v>
      </c>
      <c r="F33" s="689">
        <v>3.8234417015972744E-2</v>
      </c>
      <c r="G33" s="690">
        <v>9.8644485864554765E-2</v>
      </c>
      <c r="H33" s="690">
        <v>-1.5531954767400435E-4</v>
      </c>
      <c r="I33" s="690">
        <v>5.4939368399955057E-2</v>
      </c>
      <c r="J33" s="690">
        <v>4.0121275060407635E-2</v>
      </c>
      <c r="K33" s="691">
        <v>3.3011438079191713E-2</v>
      </c>
      <c r="L33" s="689">
        <v>5.6764716190304432E-2</v>
      </c>
      <c r="M33" s="690">
        <v>0.34324115362463914</v>
      </c>
      <c r="N33" s="691">
        <v>9.3533822056857563E-2</v>
      </c>
      <c r="O33" s="697" t="s">
        <v>271</v>
      </c>
      <c r="P33" s="689">
        <v>0.18475722301306696</v>
      </c>
      <c r="Q33" s="690">
        <v>8.684342354457697E-2</v>
      </c>
      <c r="R33" s="690">
        <v>5.9940526990515774E-2</v>
      </c>
      <c r="S33" s="690">
        <v>-3.815777659084163E-2</v>
      </c>
      <c r="T33" s="690">
        <v>-0.11799507467963077</v>
      </c>
      <c r="U33" s="691">
        <v>0.13756478131835093</v>
      </c>
      <c r="V33" s="689">
        <v>-2.0183568595866674E-2</v>
      </c>
      <c r="W33" s="690">
        <v>-2.0002926520838793E-2</v>
      </c>
      <c r="X33" s="690">
        <v>3.7176899891073534E-2</v>
      </c>
      <c r="Y33" s="691">
        <v>-1.5700100094839797E-3</v>
      </c>
      <c r="Z33" s="689">
        <v>-5.3573252877289201E-2</v>
      </c>
      <c r="AA33" s="688">
        <v>1.2596671251094094E-2</v>
      </c>
      <c r="AB33" s="108"/>
      <c r="AF33" s="401"/>
      <c r="AG33" s="401"/>
      <c r="AH33" s="401"/>
      <c r="AJ33" s="412"/>
      <c r="AK33" s="412"/>
      <c r="AL33" s="412"/>
      <c r="AM33" s="412"/>
    </row>
    <row r="34" spans="1:40" s="47" customFormat="1" ht="11.5" x14ac:dyDescent="0.25">
      <c r="A34" s="616" t="s">
        <v>258</v>
      </c>
      <c r="B34" s="651"/>
      <c r="C34" s="651"/>
      <c r="D34" s="651"/>
      <c r="E34" s="651"/>
      <c r="F34" s="652"/>
      <c r="G34" s="653"/>
      <c r="H34" s="653"/>
      <c r="I34" s="653"/>
      <c r="J34" s="653"/>
      <c r="K34" s="650"/>
      <c r="L34" s="652"/>
      <c r="M34" s="653"/>
      <c r="N34" s="653"/>
      <c r="O34" s="686" t="s">
        <v>258</v>
      </c>
      <c r="P34" s="653"/>
      <c r="Q34" s="653"/>
      <c r="R34" s="653"/>
      <c r="S34" s="653"/>
      <c r="T34" s="653"/>
      <c r="U34" s="653"/>
      <c r="V34" s="652"/>
      <c r="W34" s="653"/>
      <c r="X34" s="653"/>
      <c r="Y34" s="650"/>
      <c r="Z34" s="651"/>
      <c r="AA34" s="651"/>
      <c r="AB34" s="4"/>
      <c r="AF34" s="175"/>
      <c r="AG34" s="175"/>
      <c r="AH34" s="175"/>
      <c r="AJ34" s="172"/>
      <c r="AK34" s="172"/>
      <c r="AL34" s="172"/>
      <c r="AM34" s="104"/>
    </row>
    <row r="35" spans="1:40" s="410" customFormat="1" ht="11.5" x14ac:dyDescent="0.25">
      <c r="A35" s="609" t="s">
        <v>344</v>
      </c>
      <c r="B35" s="688">
        <v>0.20890774125132583</v>
      </c>
      <c r="C35" s="688">
        <v>0.65292096219931151</v>
      </c>
      <c r="D35" s="688">
        <v>6.136726616251087E-3</v>
      </c>
      <c r="E35" s="688">
        <v>4.9748788803144706E-2</v>
      </c>
      <c r="F35" s="689">
        <v>0.33707865168539342</v>
      </c>
      <c r="G35" s="690">
        <v>0.70243902439024386</v>
      </c>
      <c r="H35" s="690">
        <v>8.4677419354838745E-2</v>
      </c>
      <c r="I35" s="690">
        <v>8.3333333333333259E-2</v>
      </c>
      <c r="J35" s="690">
        <v>0.37113402061855649</v>
      </c>
      <c r="K35" s="691">
        <v>0.39682539682539808</v>
      </c>
      <c r="L35" s="689">
        <v>0.14676854504934744</v>
      </c>
      <c r="M35" s="690">
        <v>0.94835680751173701</v>
      </c>
      <c r="N35" s="691">
        <v>0.1976744186046524</v>
      </c>
      <c r="O35" s="692" t="s">
        <v>344</v>
      </c>
      <c r="P35" s="689">
        <v>0.80418702023726651</v>
      </c>
      <c r="Q35" s="690">
        <v>-0.19108280254777066</v>
      </c>
      <c r="R35" s="690">
        <v>0.2087053571428592</v>
      </c>
      <c r="S35" s="690">
        <v>-1.4134275618374548E-2</v>
      </c>
      <c r="T35" s="690">
        <v>2.2520491803278722</v>
      </c>
      <c r="U35" s="691">
        <v>0.47187310392649806</v>
      </c>
      <c r="V35" s="689">
        <v>-0.21428571428571441</v>
      </c>
      <c r="W35" s="690">
        <v>0.18181818181818188</v>
      </c>
      <c r="X35" s="690">
        <v>-0.19148936170212771</v>
      </c>
      <c r="Y35" s="691">
        <v>-3.8095238095238071E-2</v>
      </c>
      <c r="Z35" s="689">
        <v>0.80898876404494313</v>
      </c>
      <c r="AA35" s="688">
        <v>0.12271168630055995</v>
      </c>
      <c r="AB35" s="108"/>
    </row>
    <row r="36" spans="1:40" s="409" customFormat="1" ht="11.5" x14ac:dyDescent="0.25">
      <c r="A36" s="609" t="s">
        <v>345</v>
      </c>
      <c r="B36" s="688">
        <v>0.37517369152385349</v>
      </c>
      <c r="C36" s="688">
        <v>0.85497667185069948</v>
      </c>
      <c r="D36" s="688">
        <v>-2.5748310268891572E-4</v>
      </c>
      <c r="E36" s="688">
        <v>4.650184373995736E-2</v>
      </c>
      <c r="F36" s="689">
        <v>-0.2245557350565428</v>
      </c>
      <c r="G36" s="690">
        <v>0.22175732217573252</v>
      </c>
      <c r="H36" s="690">
        <v>-5.3672316384180796E-2</v>
      </c>
      <c r="I36" s="690">
        <v>-0.25862068965517249</v>
      </c>
      <c r="J36" s="690">
        <v>-8.2706766917293284E-2</v>
      </c>
      <c r="K36" s="691">
        <v>-4.7503045066991434E-2</v>
      </c>
      <c r="L36" s="689">
        <v>-4.0055037456042775E-2</v>
      </c>
      <c r="M36" s="690">
        <v>0.86935286935286871</v>
      </c>
      <c r="N36" s="691">
        <v>1.3524206891595503E-2</v>
      </c>
      <c r="O36" s="692" t="s">
        <v>345</v>
      </c>
      <c r="P36" s="689">
        <v>-0.13988554818784293</v>
      </c>
      <c r="Q36" s="690">
        <v>-0.74809160305343514</v>
      </c>
      <c r="R36" s="690">
        <v>0.20857856251115781</v>
      </c>
      <c r="S36" s="690">
        <v>-0.19105691056910568</v>
      </c>
      <c r="T36" s="690">
        <v>-0.10110400929691965</v>
      </c>
      <c r="U36" s="691">
        <v>1.1552699019659274E-2</v>
      </c>
      <c r="V36" s="689">
        <v>2</v>
      </c>
      <c r="W36" s="690">
        <v>-8.333333333333337E-2</v>
      </c>
      <c r="X36" s="690">
        <v>-0.22727272727272729</v>
      </c>
      <c r="Y36" s="691">
        <v>3.1746031746031855E-2</v>
      </c>
      <c r="Z36" s="689">
        <v>0.6573005519317614</v>
      </c>
      <c r="AA36" s="688">
        <v>4.0240646668390001E-2</v>
      </c>
      <c r="AB36" s="108"/>
      <c r="AD36" s="410"/>
      <c r="AF36" s="410"/>
    </row>
    <row r="37" spans="1:40" s="409" customFormat="1" ht="11.5" x14ac:dyDescent="0.25">
      <c r="A37" s="609" t="s">
        <v>346</v>
      </c>
      <c r="B37" s="688">
        <v>0.33383882149046751</v>
      </c>
      <c r="C37" s="688">
        <v>0.56949725390790107</v>
      </c>
      <c r="D37" s="688">
        <v>-2.8069445888676547E-3</v>
      </c>
      <c r="E37" s="688">
        <v>-1.9864154812203605E-3</v>
      </c>
      <c r="F37" s="689">
        <v>1.6068268015170664</v>
      </c>
      <c r="G37" s="690">
        <v>-9.829619921363042E-2</v>
      </c>
      <c r="H37" s="690">
        <v>-0.16267942583732053</v>
      </c>
      <c r="I37" s="690">
        <v>0.6399999999999999</v>
      </c>
      <c r="J37" s="690">
        <v>0.41176470588235325</v>
      </c>
      <c r="K37" s="691">
        <v>0.5634847080630212</v>
      </c>
      <c r="L37" s="689">
        <v>-0.18869811635272682</v>
      </c>
      <c r="M37" s="690">
        <v>3.7413148049167955E-3</v>
      </c>
      <c r="N37" s="691">
        <v>-0.17057580028186081</v>
      </c>
      <c r="O37" s="692" t="s">
        <v>346</v>
      </c>
      <c r="P37" s="689">
        <v>0.41380194971780293</v>
      </c>
      <c r="Q37" s="690">
        <v>-0.56640624999999989</v>
      </c>
      <c r="R37" s="690">
        <v>6.7434210526326366E-2</v>
      </c>
      <c r="S37" s="690">
        <v>-0.34199134199134196</v>
      </c>
      <c r="T37" s="690">
        <v>1.6451612903225823</v>
      </c>
      <c r="U37" s="691">
        <v>0.19731644617217992</v>
      </c>
      <c r="V37" s="689">
        <v>-0.22222222222222221</v>
      </c>
      <c r="W37" s="690">
        <v>0.54285714285714293</v>
      </c>
      <c r="X37" s="690">
        <v>-5.0000000000000044E-2</v>
      </c>
      <c r="Y37" s="691">
        <v>0.1785714285714286</v>
      </c>
      <c r="Z37" s="689">
        <v>0.58119490695396703</v>
      </c>
      <c r="AA37" s="688">
        <v>3.3000282053674779E-2</v>
      </c>
      <c r="AB37" s="108"/>
      <c r="AD37" s="410"/>
      <c r="AF37" s="410"/>
    </row>
    <row r="38" spans="1:40" s="409" customFormat="1" ht="11.5" x14ac:dyDescent="0.25">
      <c r="A38" s="684" t="s">
        <v>347</v>
      </c>
      <c r="B38" s="688">
        <v>0.24821683309557807</v>
      </c>
      <c r="C38" s="688">
        <v>-0.16779600570613418</v>
      </c>
      <c r="D38" s="688">
        <v>-1.6503071889356513E-2</v>
      </c>
      <c r="E38" s="688">
        <v>0.28804385538823163</v>
      </c>
      <c r="F38" s="689">
        <v>-0.16463414634146345</v>
      </c>
      <c r="G38" s="690">
        <v>0.3855421686746987</v>
      </c>
      <c r="H38" s="690">
        <v>0.68389662027833009</v>
      </c>
      <c r="I38" s="690">
        <v>0.63934426229508223</v>
      </c>
      <c r="J38" s="690">
        <v>1.1130952380952381</v>
      </c>
      <c r="K38" s="691">
        <v>0.30585365853658497</v>
      </c>
      <c r="L38" s="689">
        <v>1.0244761728160912E-2</v>
      </c>
      <c r="M38" s="690">
        <v>0.28746374476313141</v>
      </c>
      <c r="N38" s="691">
        <v>4.5106382978716164E-2</v>
      </c>
      <c r="O38" s="692" t="s">
        <v>347</v>
      </c>
      <c r="P38" s="689">
        <v>0.18454533279763607</v>
      </c>
      <c r="Q38" s="690">
        <v>-0.67010309278350499</v>
      </c>
      <c r="R38" s="690">
        <v>0.14674761491761013</v>
      </c>
      <c r="S38" s="690">
        <v>-0.10878661087866104</v>
      </c>
      <c r="T38" s="690">
        <v>0.36375321336760891</v>
      </c>
      <c r="U38" s="691">
        <v>0.14644616810578559</v>
      </c>
      <c r="V38" s="689">
        <v>-0.33333333333333337</v>
      </c>
      <c r="W38" s="690">
        <v>4.5454545454545414E-2</v>
      </c>
      <c r="X38" s="690">
        <v>0.45614035087719307</v>
      </c>
      <c r="Y38" s="691">
        <v>0.19827586206896552</v>
      </c>
      <c r="Z38" s="689">
        <v>0.49991371872303758</v>
      </c>
      <c r="AA38" s="688">
        <v>7.765248859287488E-2</v>
      </c>
      <c r="AB38" s="108"/>
      <c r="AD38" s="410"/>
      <c r="AF38" s="410"/>
    </row>
    <row r="39" spans="1:40" s="409" customFormat="1" ht="11.5" x14ac:dyDescent="0.25">
      <c r="A39" s="684" t="s">
        <v>348</v>
      </c>
      <c r="B39" s="688">
        <v>-0.10157858613589543</v>
      </c>
      <c r="C39" s="688">
        <v>1.6217272372020197E-2</v>
      </c>
      <c r="D39" s="688">
        <v>-1.0903183766331037E-2</v>
      </c>
      <c r="E39" s="688">
        <v>0.24120123937395554</v>
      </c>
      <c r="F39" s="689">
        <v>0.12780269058295946</v>
      </c>
      <c r="G39" s="690">
        <v>0.13387096774193541</v>
      </c>
      <c r="H39" s="690">
        <v>-0.22587268993839837</v>
      </c>
      <c r="I39" s="690">
        <v>0.40425531914893642</v>
      </c>
      <c r="J39" s="690">
        <v>-0.1179775280898876</v>
      </c>
      <c r="K39" s="691">
        <v>1.574803149606363E-2</v>
      </c>
      <c r="L39" s="689">
        <v>2.160493827160348E-2</v>
      </c>
      <c r="M39" s="690">
        <v>0.36751630112626188</v>
      </c>
      <c r="N39" s="691">
        <v>6.9370549234667678E-2</v>
      </c>
      <c r="O39" s="692" t="s">
        <v>348</v>
      </c>
      <c r="P39" s="689">
        <v>0.28496644295302742</v>
      </c>
      <c r="Q39" s="690">
        <v>1.5628742514970062</v>
      </c>
      <c r="R39" s="690">
        <v>-1.3881632957686407E-2</v>
      </c>
      <c r="S39" s="690">
        <v>0.52919708029197077</v>
      </c>
      <c r="T39" s="690">
        <v>0.48871181938911001</v>
      </c>
      <c r="U39" s="691">
        <v>0.1229868892619006</v>
      </c>
      <c r="V39" s="689">
        <v>-0.625</v>
      </c>
      <c r="W39" s="690">
        <v>-0.22535211267605637</v>
      </c>
      <c r="X39" s="690">
        <v>-3.0303030303030276E-2</v>
      </c>
      <c r="Y39" s="691">
        <v>-0.22500000000000009</v>
      </c>
      <c r="Z39" s="689">
        <v>0.57156729462031408</v>
      </c>
      <c r="AA39" s="688">
        <v>4.7881707204766366E-2</v>
      </c>
      <c r="AB39" s="108"/>
      <c r="AD39" s="410"/>
      <c r="AF39" s="410"/>
    </row>
    <row r="40" spans="1:40" s="409" customFormat="1" ht="11.5" x14ac:dyDescent="0.25">
      <c r="A40" s="684" t="s">
        <v>349</v>
      </c>
      <c r="B40" s="688">
        <v>0.60284280936454815</v>
      </c>
      <c r="C40" s="688">
        <v>9.1423072296408225E-3</v>
      </c>
      <c r="D40" s="688">
        <v>2.9029429541929552E-2</v>
      </c>
      <c r="E40" s="688">
        <v>-6.7268706229410835E-3</v>
      </c>
      <c r="F40" s="689">
        <v>-0.14859437751004023</v>
      </c>
      <c r="G40" s="690">
        <v>5.2318668252081091E-2</v>
      </c>
      <c r="H40" s="690">
        <v>-0.15737704918032791</v>
      </c>
      <c r="I40" s="690">
        <v>-0.17460317460317465</v>
      </c>
      <c r="J40" s="690">
        <v>-0.13333333333333319</v>
      </c>
      <c r="K40" s="691">
        <v>-5.808903365906648E-2</v>
      </c>
      <c r="L40" s="689">
        <v>3.4241060857215011E-2</v>
      </c>
      <c r="M40" s="690">
        <v>0.10082872928177</v>
      </c>
      <c r="N40" s="691">
        <v>4.5602733807301954E-2</v>
      </c>
      <c r="O40" s="692" t="s">
        <v>349</v>
      </c>
      <c r="P40" s="689">
        <v>0.24216077537057945</v>
      </c>
      <c r="Q40" s="690">
        <v>-2.4096385542168641E-2</v>
      </c>
      <c r="R40" s="690">
        <v>-2.9072315558797301E-2</v>
      </c>
      <c r="S40" s="690">
        <v>0.12162162162162171</v>
      </c>
      <c r="T40" s="690">
        <v>0.10326449033977347</v>
      </c>
      <c r="U40" s="691">
        <v>6.5640301733649986E-2</v>
      </c>
      <c r="V40" s="689">
        <v>-0.61111111111111116</v>
      </c>
      <c r="W40" s="690">
        <v>0.25531914893616992</v>
      </c>
      <c r="X40" s="690">
        <v>0.35294117647058831</v>
      </c>
      <c r="Y40" s="691">
        <v>8.5365853658536661E-2</v>
      </c>
      <c r="Z40" s="689">
        <v>0.13972835314091725</v>
      </c>
      <c r="AA40" s="688">
        <v>5.5624530663338723E-2</v>
      </c>
      <c r="AB40" s="108"/>
      <c r="AD40" s="410"/>
      <c r="AF40" s="410"/>
    </row>
    <row r="41" spans="1:40" s="409" customFormat="1" ht="11.5" x14ac:dyDescent="0.25">
      <c r="A41" s="684" t="s">
        <v>350</v>
      </c>
      <c r="B41" s="688">
        <v>0.38275613275613285</v>
      </c>
      <c r="C41" s="688">
        <v>4.8125544899738193E-2</v>
      </c>
      <c r="D41" s="688">
        <v>9.0469930222176753E-3</v>
      </c>
      <c r="E41" s="688">
        <v>-5.7506443299010224E-2</v>
      </c>
      <c r="F41" s="689">
        <v>-5.6162246489859458E-2</v>
      </c>
      <c r="G41" s="690">
        <v>0.14508393285371723</v>
      </c>
      <c r="H41" s="690">
        <v>0.37209302325581395</v>
      </c>
      <c r="I41" s="690">
        <v>0.19999999999999996</v>
      </c>
      <c r="J41" s="690">
        <v>0.28787878787878785</v>
      </c>
      <c r="K41" s="691">
        <v>0.12685093780848922</v>
      </c>
      <c r="L41" s="689">
        <v>1.9225648399637585E-2</v>
      </c>
      <c r="M41" s="690">
        <v>0.1664086687306503</v>
      </c>
      <c r="N41" s="691">
        <v>5.0991856337440078E-2</v>
      </c>
      <c r="O41" s="692" t="s">
        <v>350</v>
      </c>
      <c r="P41" s="689">
        <v>0.43739565943237935</v>
      </c>
      <c r="Q41" s="690">
        <v>0.30693069306930698</v>
      </c>
      <c r="R41" s="690">
        <v>-6.292399280077321E-2</v>
      </c>
      <c r="S41" s="690">
        <v>-0.36627906976744184</v>
      </c>
      <c r="T41" s="690">
        <v>-0.27833850931677018</v>
      </c>
      <c r="U41" s="691">
        <v>8.4359582721360127E-2</v>
      </c>
      <c r="V41" s="689">
        <v>-0.5</v>
      </c>
      <c r="W41" s="690">
        <v>1.6</v>
      </c>
      <c r="X41" s="690">
        <v>0.64705882352941169</v>
      </c>
      <c r="Y41" s="691">
        <v>0.82608695652173925</v>
      </c>
      <c r="Z41" s="689">
        <v>0.10828225679710757</v>
      </c>
      <c r="AA41" s="688">
        <v>3.9361154982266333E-2</v>
      </c>
      <c r="AB41" s="108"/>
      <c r="AD41" s="410"/>
      <c r="AF41" s="410"/>
    </row>
    <row r="42" spans="1:40" s="409" customFormat="1" ht="11.5" x14ac:dyDescent="0.25">
      <c r="A42" s="684" t="s">
        <v>351</v>
      </c>
      <c r="B42" s="688">
        <v>0.18489911727616626</v>
      </c>
      <c r="C42" s="688">
        <v>-4.1238278160659836E-2</v>
      </c>
      <c r="D42" s="688">
        <v>-4.6232992206631018E-2</v>
      </c>
      <c r="E42" s="688">
        <v>-1.7804652725204373E-2</v>
      </c>
      <c r="F42" s="689">
        <v>-5.5374592833876246E-2</v>
      </c>
      <c r="G42" s="690">
        <v>0.15969581749049433</v>
      </c>
      <c r="H42" s="690">
        <v>-3.3163265306122347E-2</v>
      </c>
      <c r="I42" s="690">
        <v>-0.11049723756906082</v>
      </c>
      <c r="J42" s="690">
        <v>-0.128</v>
      </c>
      <c r="K42" s="691">
        <v>5.4406964091380239E-4</v>
      </c>
      <c r="L42" s="689">
        <v>6.4286073024967472E-2</v>
      </c>
      <c r="M42" s="690">
        <v>0.10377358490565891</v>
      </c>
      <c r="N42" s="691">
        <v>7.2717936564372865E-2</v>
      </c>
      <c r="O42" s="692" t="s">
        <v>351</v>
      </c>
      <c r="P42" s="689">
        <v>0.4152900499423815</v>
      </c>
      <c r="Q42" s="690">
        <v>3.2679738562091609E-2</v>
      </c>
      <c r="R42" s="690">
        <v>2.8172504957036271E-2</v>
      </c>
      <c r="S42" s="690">
        <v>-2.1505376344086002E-2</v>
      </c>
      <c r="T42" s="690">
        <v>-0.48530394121576492</v>
      </c>
      <c r="U42" s="691">
        <v>9.171470360491063E-2</v>
      </c>
      <c r="V42" s="689">
        <v>-0.5</v>
      </c>
      <c r="W42" s="690">
        <v>0.41025641025641035</v>
      </c>
      <c r="X42" s="690">
        <v>-0.13953488372093004</v>
      </c>
      <c r="Y42" s="691">
        <v>7.9545454545454586E-2</v>
      </c>
      <c r="Z42" s="689">
        <v>2.8799733644081504E-2</v>
      </c>
      <c r="AA42" s="688">
        <v>-1.1309970204924968E-2</v>
      </c>
      <c r="AB42" s="108"/>
      <c r="AD42" s="410"/>
      <c r="AF42" s="410"/>
    </row>
    <row r="43" spans="1:40" s="409" customFormat="1" ht="11.5" x14ac:dyDescent="0.25">
      <c r="A43" s="684" t="s">
        <v>352</v>
      </c>
      <c r="B43" s="688">
        <v>1.0173989973459152</v>
      </c>
      <c r="C43" s="688">
        <v>9.9885844748859309E-3</v>
      </c>
      <c r="D43" s="688">
        <v>2.5777784427083006E-2</v>
      </c>
      <c r="E43" s="688">
        <v>5.7369451024869011E-2</v>
      </c>
      <c r="F43" s="689">
        <v>-0.32154340836012862</v>
      </c>
      <c r="G43" s="690">
        <v>-4.2134831460674205E-2</v>
      </c>
      <c r="H43" s="690">
        <v>-0.24999999999999978</v>
      </c>
      <c r="I43" s="690">
        <v>-7.0588235294117618E-2</v>
      </c>
      <c r="J43" s="690">
        <v>-0.41249999999999998</v>
      </c>
      <c r="K43" s="691">
        <v>-0.20166753517457014</v>
      </c>
      <c r="L43" s="689">
        <v>-8.4547586893158E-2</v>
      </c>
      <c r="M43" s="690">
        <v>2.9121073067421399E-2</v>
      </c>
      <c r="N43" s="691">
        <v>-6.5495207667721433E-2</v>
      </c>
      <c r="O43" s="692" t="s">
        <v>352</v>
      </c>
      <c r="P43" s="689">
        <v>0.27687227016085814</v>
      </c>
      <c r="Q43" s="690">
        <v>0.11585365853658547</v>
      </c>
      <c r="R43" s="690">
        <v>-3.0770304214347566E-2</v>
      </c>
      <c r="S43" s="690">
        <v>-8.2901554404144928E-2</v>
      </c>
      <c r="T43" s="690">
        <v>-0.54611357229158264</v>
      </c>
      <c r="U43" s="691">
        <v>3.0309876124849033E-2</v>
      </c>
      <c r="V43" s="689">
        <v>0.125</v>
      </c>
      <c r="W43" s="690">
        <v>0.17500000000000004</v>
      </c>
      <c r="X43" s="690">
        <v>-0.68253968253968256</v>
      </c>
      <c r="Y43" s="691">
        <v>-0.31531531531531531</v>
      </c>
      <c r="Z43" s="689">
        <v>-2.2664835164834751E-2</v>
      </c>
      <c r="AA43" s="688">
        <v>2.528580974086081E-2</v>
      </c>
      <c r="AB43" s="108"/>
      <c r="AD43" s="410"/>
      <c r="AF43" s="410"/>
    </row>
    <row r="44" spans="1:40" s="409" customFormat="1" ht="11.5" x14ac:dyDescent="0.25">
      <c r="A44" s="684" t="s">
        <v>353</v>
      </c>
      <c r="B44" s="688">
        <v>0.19271040424121932</v>
      </c>
      <c r="C44" s="688">
        <v>0.16162553349415476</v>
      </c>
      <c r="D44" s="688">
        <v>-2.4164910566478071E-2</v>
      </c>
      <c r="E44" s="688">
        <v>3.900480390057437E-2</v>
      </c>
      <c r="F44" s="689">
        <v>-0.32314410480349365</v>
      </c>
      <c r="G44" s="690">
        <v>8.1911262798634699E-2</v>
      </c>
      <c r="H44" s="690">
        <v>2.6415094339622636E-2</v>
      </c>
      <c r="I44" s="690">
        <v>4.4117647058823595E-2</v>
      </c>
      <c r="J44" s="690">
        <v>0.11320754716981107</v>
      </c>
      <c r="K44" s="691">
        <v>-8.8785046728972472E-2</v>
      </c>
      <c r="L44" s="689">
        <v>-1.0213822069507383E-2</v>
      </c>
      <c r="M44" s="690">
        <v>9.4043092522180238E-2</v>
      </c>
      <c r="N44" s="691">
        <v>6.3059806402192553E-3</v>
      </c>
      <c r="O44" s="692" t="s">
        <v>353</v>
      </c>
      <c r="P44" s="689">
        <v>0.32759493670885953</v>
      </c>
      <c r="Q44" s="690">
        <v>0.38043478260869557</v>
      </c>
      <c r="R44" s="690">
        <v>-9.035730645901241E-2</v>
      </c>
      <c r="S44" s="690">
        <v>0.26829268292682951</v>
      </c>
      <c r="T44" s="690">
        <v>-0.39575596816976089</v>
      </c>
      <c r="U44" s="691">
        <v>-1.1907559733675077E-2</v>
      </c>
      <c r="V44" s="689">
        <v>-0.5625</v>
      </c>
      <c r="W44" s="690">
        <v>-1.6949152542372836E-2</v>
      </c>
      <c r="X44" s="690">
        <v>-0.35135135135135132</v>
      </c>
      <c r="Y44" s="691">
        <v>-0.27272727272727282</v>
      </c>
      <c r="Z44" s="689">
        <v>0.36374922408441956</v>
      </c>
      <c r="AA44" s="688">
        <v>4.3814631102632173E-3</v>
      </c>
      <c r="AB44" s="108"/>
      <c r="AD44" s="410"/>
      <c r="AF44" s="410"/>
      <c r="AG44" s="400"/>
      <c r="AH44" s="400"/>
    </row>
    <row r="45" spans="1:40" s="409" customFormat="1" ht="11.5" x14ac:dyDescent="0.25">
      <c r="A45" s="684" t="s">
        <v>354</v>
      </c>
      <c r="B45" s="688">
        <v>0.66897466116676485</v>
      </c>
      <c r="C45" s="688">
        <v>-6.7341690774669782E-2</v>
      </c>
      <c r="D45" s="688">
        <v>1.9330836328940615E-2</v>
      </c>
      <c r="E45" s="688">
        <v>6.406880092167877E-2</v>
      </c>
      <c r="F45" s="689">
        <v>0.23197492163009414</v>
      </c>
      <c r="G45" s="690">
        <v>5.7061340941512162E-2</v>
      </c>
      <c r="H45" s="690">
        <v>0.47686832740213525</v>
      </c>
      <c r="I45" s="690">
        <v>0.14285714285714302</v>
      </c>
      <c r="J45" s="690">
        <v>0.22727272727272729</v>
      </c>
      <c r="K45" s="691">
        <v>0.19077134986225919</v>
      </c>
      <c r="L45" s="689">
        <v>7.3871267692999787E-3</v>
      </c>
      <c r="M45" s="690">
        <v>0.31973293768546229</v>
      </c>
      <c r="N45" s="691">
        <v>4.5569964632270699E-2</v>
      </c>
      <c r="O45" s="692" t="s">
        <v>354</v>
      </c>
      <c r="P45" s="689">
        <v>0.65303710706688456</v>
      </c>
      <c r="Q45" s="690">
        <v>-0.14529914529914556</v>
      </c>
      <c r="R45" s="690">
        <v>-0.23292775222682371</v>
      </c>
      <c r="S45" s="690">
        <v>-5.8064516129032295E-2</v>
      </c>
      <c r="T45" s="690">
        <v>-0.51466275659824023</v>
      </c>
      <c r="U45" s="691">
        <v>-9.7399606381649351E-2</v>
      </c>
      <c r="V45" s="689">
        <v>0.16666666666666674</v>
      </c>
      <c r="W45" s="690">
        <v>2.0000000000000018E-2</v>
      </c>
      <c r="X45" s="690">
        <v>1</v>
      </c>
      <c r="Y45" s="691">
        <v>0.26027397260273966</v>
      </c>
      <c r="Z45" s="689">
        <v>0.52272213429798842</v>
      </c>
      <c r="AA45" s="688">
        <v>4.4466715898318077E-2</v>
      </c>
      <c r="AB45" s="108"/>
      <c r="AD45" s="410"/>
      <c r="AF45" s="410"/>
      <c r="AG45" s="400"/>
      <c r="AH45" s="400"/>
    </row>
    <row r="46" spans="1:40" s="409" customFormat="1" ht="11.5" x14ac:dyDescent="0.25">
      <c r="A46" s="684" t="s">
        <v>355</v>
      </c>
      <c r="B46" s="693">
        <v>1.4699842022116889</v>
      </c>
      <c r="C46" s="693">
        <v>-0.1673469387755101</v>
      </c>
      <c r="D46" s="693">
        <v>-4.7398976395996995E-2</v>
      </c>
      <c r="E46" s="693">
        <v>0.12022178887773549</v>
      </c>
      <c r="F46" s="694">
        <v>-0.16716867469879515</v>
      </c>
      <c r="G46" s="695">
        <v>0.17268292682926822</v>
      </c>
      <c r="H46" s="695">
        <v>0.4814814814814814</v>
      </c>
      <c r="I46" s="695">
        <v>0.74242424242424243</v>
      </c>
      <c r="J46" s="695">
        <v>4.3478260869565188E-2</v>
      </c>
      <c r="K46" s="696">
        <v>0.12579762989972654</v>
      </c>
      <c r="L46" s="694">
        <v>9.2991038573088769E-2</v>
      </c>
      <c r="M46" s="695">
        <v>0.10167597765363223</v>
      </c>
      <c r="N46" s="696">
        <v>9.415645264064576E-2</v>
      </c>
      <c r="O46" s="692" t="s">
        <v>355</v>
      </c>
      <c r="P46" s="694">
        <v>0.45052030197918724</v>
      </c>
      <c r="Q46" s="695">
        <v>0.46052631578947389</v>
      </c>
      <c r="R46" s="695">
        <v>-1.3026540053568181E-2</v>
      </c>
      <c r="S46" s="695">
        <v>-0.14533965244865699</v>
      </c>
      <c r="T46" s="695">
        <v>-0.26481715006305162</v>
      </c>
      <c r="U46" s="696">
        <v>6.548523206751522E-2</v>
      </c>
      <c r="V46" s="694">
        <v>-0.61538461538461542</v>
      </c>
      <c r="W46" s="695">
        <v>0.47887323943661975</v>
      </c>
      <c r="X46" s="695">
        <v>-0.82125603864734298</v>
      </c>
      <c r="Y46" s="696">
        <v>-0.49484536082474229</v>
      </c>
      <c r="Z46" s="694">
        <v>0.47569616081726829</v>
      </c>
      <c r="AA46" s="693">
        <v>5.2509508847372155E-2</v>
      </c>
      <c r="AB46" s="108"/>
      <c r="AD46" s="410"/>
      <c r="AF46" s="410"/>
      <c r="AG46" s="400"/>
      <c r="AH46" s="400"/>
      <c r="AJ46" s="412"/>
      <c r="AK46" s="412"/>
      <c r="AL46" s="412"/>
      <c r="AM46" s="412"/>
      <c r="AN46" s="410"/>
    </row>
    <row r="47" spans="1:40" s="410" customFormat="1" ht="11.5" x14ac:dyDescent="0.25">
      <c r="A47" s="698" t="s">
        <v>271</v>
      </c>
      <c r="B47" s="699">
        <v>0.44929086327140544</v>
      </c>
      <c r="C47" s="699">
        <v>0.11764947044755525</v>
      </c>
      <c r="D47" s="699">
        <v>-6.1113721961897349E-3</v>
      </c>
      <c r="E47" s="699">
        <v>7.3994526853740084E-2</v>
      </c>
      <c r="F47" s="700">
        <v>8.3868266815516401E-2</v>
      </c>
      <c r="G47" s="701">
        <v>0.13485113835376583</v>
      </c>
      <c r="H47" s="701">
        <v>9.9401197604789715E-2</v>
      </c>
      <c r="I47" s="701">
        <v>0.1371237458193979</v>
      </c>
      <c r="J47" s="701">
        <v>0.14704087858450254</v>
      </c>
      <c r="K47" s="702">
        <v>0.11238626491701198</v>
      </c>
      <c r="L47" s="700">
        <v>4.6642798401363983E-3</v>
      </c>
      <c r="M47" s="701">
        <v>0.18232326924482689</v>
      </c>
      <c r="N47" s="702">
        <v>3.0535515945532055E-2</v>
      </c>
      <c r="O47" s="698" t="s">
        <v>271</v>
      </c>
      <c r="P47" s="700">
        <v>0.3251762608073403</v>
      </c>
      <c r="Q47" s="701">
        <v>-0.14768883878241323</v>
      </c>
      <c r="R47" s="701">
        <v>2.2446487574556695E-3</v>
      </c>
      <c r="S47" s="701">
        <v>-5.5016181229773253E-2</v>
      </c>
      <c r="T47" s="701">
        <v>-9.5135297956727594E-2</v>
      </c>
      <c r="U47" s="702">
        <v>9.2059967084320293E-2</v>
      </c>
      <c r="V47" s="700">
        <v>-0.3486842105263156</v>
      </c>
      <c r="W47" s="701">
        <v>0.21212121212121238</v>
      </c>
      <c r="X47" s="701">
        <v>-0.29204892966360851</v>
      </c>
      <c r="Y47" s="702">
        <v>-9.1441111923920237E-2</v>
      </c>
      <c r="Z47" s="700">
        <v>0.36714483018393973</v>
      </c>
      <c r="AA47" s="699">
        <v>4.3149150133782621E-2</v>
      </c>
      <c r="AB47" s="108"/>
      <c r="AF47" s="401"/>
      <c r="AG47" s="401"/>
      <c r="AH47" s="401"/>
      <c r="AJ47" s="412"/>
      <c r="AK47" s="412"/>
      <c r="AL47" s="412"/>
      <c r="AM47" s="412"/>
    </row>
    <row r="48" spans="1:40" s="409" customFormat="1" x14ac:dyDescent="0.25">
      <c r="A48" s="525"/>
      <c r="B48" s="525"/>
      <c r="C48" s="525"/>
      <c r="D48" s="525"/>
      <c r="E48" s="525"/>
      <c r="F48" s="525"/>
      <c r="G48" s="525"/>
      <c r="H48" s="525"/>
      <c r="I48" s="525"/>
      <c r="J48" s="525"/>
      <c r="K48" s="525"/>
      <c r="L48" s="525"/>
      <c r="M48" s="525"/>
      <c r="N48" s="525"/>
      <c r="O48" s="525"/>
      <c r="P48" s="525"/>
      <c r="Q48" s="525"/>
      <c r="R48" s="525"/>
      <c r="S48" s="525"/>
      <c r="T48" s="525"/>
      <c r="U48" s="525"/>
      <c r="V48" s="528"/>
      <c r="W48" s="525"/>
      <c r="X48" s="525"/>
      <c r="Y48" s="481"/>
      <c r="Z48" s="525"/>
      <c r="AA48" s="525"/>
      <c r="AB48" s="525"/>
      <c r="AF48" s="400"/>
      <c r="AG48" s="400"/>
      <c r="AH48" s="400"/>
    </row>
    <row r="49" spans="1:40" s="409" customFormat="1" ht="11.5" x14ac:dyDescent="0.25">
      <c r="A49" s="108" t="s">
        <v>724</v>
      </c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 t="s">
        <v>724</v>
      </c>
      <c r="P49" s="108"/>
      <c r="Q49" s="108"/>
      <c r="R49" s="108"/>
      <c r="S49" s="108"/>
      <c r="T49" s="108"/>
      <c r="U49" s="108"/>
      <c r="V49" s="687"/>
      <c r="W49" s="687"/>
      <c r="X49" s="687"/>
      <c r="Y49" s="687"/>
      <c r="Z49" s="527"/>
      <c r="AA49" s="527"/>
      <c r="AB49" s="108"/>
    </row>
    <row r="50" spans="1:40" s="44" customFormat="1" x14ac:dyDescent="0.25">
      <c r="A50" s="525"/>
      <c r="B50" s="525"/>
      <c r="C50" s="525"/>
      <c r="D50" s="525"/>
      <c r="E50" s="525"/>
      <c r="F50" s="525"/>
      <c r="G50" s="525"/>
      <c r="H50" s="525"/>
      <c r="I50" s="525"/>
      <c r="J50" s="525"/>
      <c r="K50" s="525"/>
      <c r="L50" s="525"/>
      <c r="M50" s="525"/>
      <c r="N50" s="525"/>
      <c r="O50" s="525"/>
      <c r="P50" s="525"/>
      <c r="Q50" s="525"/>
      <c r="R50" s="525"/>
      <c r="S50" s="525"/>
      <c r="T50" s="525"/>
      <c r="U50" s="525"/>
      <c r="V50" s="525"/>
      <c r="W50" s="525"/>
      <c r="X50" s="525"/>
      <c r="Y50" s="525"/>
      <c r="Z50" s="525"/>
      <c r="AA50" s="525"/>
      <c r="AB50" s="525"/>
    </row>
    <row r="64" spans="1:40" s="78" customFormat="1" x14ac:dyDescent="0.25">
      <c r="A64" s="427"/>
      <c r="B64" s="427"/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  <c r="S64" s="427"/>
      <c r="T64" s="427"/>
      <c r="U64" s="427"/>
      <c r="V64" s="427"/>
      <c r="W64" s="427"/>
      <c r="X64" s="427"/>
      <c r="Y64" s="427"/>
      <c r="Z64" s="427"/>
      <c r="AA64" s="427"/>
      <c r="AB64" s="427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</row>
    <row r="65" spans="1:40" s="78" customFormat="1" x14ac:dyDescent="0.25">
      <c r="A65" s="427"/>
      <c r="B65" s="427"/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  <c r="S65" s="427"/>
      <c r="T65" s="427"/>
      <c r="U65" s="427"/>
      <c r="V65" s="427"/>
      <c r="W65" s="427"/>
      <c r="X65" s="427"/>
      <c r="Y65" s="427"/>
      <c r="Z65" s="427"/>
      <c r="AA65" s="427"/>
      <c r="AB65" s="427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</row>
    <row r="66" spans="1:40" s="78" customFormat="1" x14ac:dyDescent="0.25">
      <c r="A66" s="427"/>
      <c r="B66" s="427"/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  <c r="S66" s="427"/>
      <c r="T66" s="427"/>
      <c r="U66" s="427"/>
      <c r="V66" s="427"/>
      <c r="W66" s="427"/>
      <c r="X66" s="427"/>
      <c r="Y66" s="427"/>
      <c r="Z66" s="427"/>
      <c r="AA66" s="427"/>
      <c r="AB66" s="427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</row>
    <row r="67" spans="1:40" s="78" customFormat="1" x14ac:dyDescent="0.25">
      <c r="A67" s="427"/>
      <c r="B67" s="427"/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  <c r="S67" s="427"/>
      <c r="T67" s="427"/>
      <c r="U67" s="427"/>
      <c r="V67" s="427"/>
      <c r="W67" s="427"/>
      <c r="X67" s="427"/>
      <c r="Y67" s="427"/>
      <c r="Z67" s="427"/>
      <c r="AA67" s="427"/>
      <c r="AB67" s="427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</row>
    <row r="68" spans="1:40" s="78" customFormat="1" x14ac:dyDescent="0.25">
      <c r="A68" s="427"/>
      <c r="B68" s="427"/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  <c r="S68" s="427"/>
      <c r="T68" s="427"/>
      <c r="U68" s="427"/>
      <c r="V68" s="427"/>
      <c r="W68" s="427"/>
      <c r="X68" s="427"/>
      <c r="Y68" s="427"/>
      <c r="Z68" s="427"/>
      <c r="AA68" s="427"/>
      <c r="AB68" s="427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</row>
    <row r="69" spans="1:40" s="78" customFormat="1" x14ac:dyDescent="0.25">
      <c r="A69" s="427"/>
      <c r="B69" s="427"/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  <c r="S69" s="427"/>
      <c r="T69" s="427"/>
      <c r="U69" s="427"/>
      <c r="V69" s="427"/>
      <c r="W69" s="427"/>
      <c r="X69" s="427"/>
      <c r="Y69" s="427"/>
      <c r="Z69" s="427"/>
      <c r="AA69" s="427"/>
      <c r="AB69" s="427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</row>
    <row r="70" spans="1:40" s="78" customFormat="1" x14ac:dyDescent="0.25">
      <c r="A70" s="427"/>
      <c r="B70" s="427"/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  <c r="S70" s="427"/>
      <c r="T70" s="427"/>
      <c r="U70" s="427"/>
      <c r="V70" s="427"/>
      <c r="W70" s="427"/>
      <c r="X70" s="427"/>
      <c r="Y70" s="427"/>
      <c r="Z70" s="427"/>
      <c r="AA70" s="427"/>
      <c r="AB70" s="427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</row>
    <row r="71" spans="1:40" s="78" customFormat="1" x14ac:dyDescent="0.25">
      <c r="A71" s="427"/>
      <c r="B71" s="427"/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  <c r="S71" s="427"/>
      <c r="T71" s="427"/>
      <c r="U71" s="427"/>
      <c r="V71" s="427"/>
      <c r="W71" s="427"/>
      <c r="X71" s="427"/>
      <c r="Y71" s="427"/>
      <c r="Z71" s="427"/>
      <c r="AA71" s="427"/>
      <c r="AB71" s="427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</row>
    <row r="72" spans="1:40" s="78" customFormat="1" x14ac:dyDescent="0.25">
      <c r="A72" s="427"/>
      <c r="B72" s="427"/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  <c r="S72" s="427"/>
      <c r="T72" s="427"/>
      <c r="U72" s="427"/>
      <c r="V72" s="427"/>
      <c r="W72" s="427"/>
      <c r="X72" s="427"/>
      <c r="Y72" s="427"/>
      <c r="Z72" s="427"/>
      <c r="AA72" s="427"/>
      <c r="AB72" s="427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</row>
    <row r="73" spans="1:40" s="78" customFormat="1" x14ac:dyDescent="0.25">
      <c r="A73" s="427"/>
      <c r="B73" s="427"/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  <c r="S73" s="427"/>
      <c r="T73" s="427"/>
      <c r="U73" s="427"/>
      <c r="V73" s="427"/>
      <c r="W73" s="427"/>
      <c r="X73" s="427"/>
      <c r="Y73" s="427"/>
      <c r="Z73" s="427"/>
      <c r="AA73" s="427"/>
      <c r="AB73" s="427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</row>
    <row r="74" spans="1:40" s="78" customFormat="1" x14ac:dyDescent="0.25">
      <c r="A74" s="427"/>
      <c r="B74" s="427"/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  <c r="S74" s="427"/>
      <c r="T74" s="427"/>
      <c r="U74" s="427"/>
      <c r="V74" s="427"/>
      <c r="W74" s="427"/>
      <c r="X74" s="427"/>
      <c r="Y74" s="427"/>
      <c r="Z74" s="427"/>
      <c r="AA74" s="427"/>
      <c r="AB74" s="427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</row>
    <row r="75" spans="1:40" s="78" customFormat="1" x14ac:dyDescent="0.25">
      <c r="A75" s="427"/>
      <c r="B75" s="427"/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  <c r="S75" s="427"/>
      <c r="T75" s="427"/>
      <c r="U75" s="427"/>
      <c r="V75" s="427"/>
      <c r="W75" s="427"/>
      <c r="X75" s="427"/>
      <c r="Y75" s="427"/>
      <c r="Z75" s="427"/>
      <c r="AA75" s="427"/>
      <c r="AB75" s="427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</row>
  </sheetData>
  <sheetProtection formatCells="0" formatColumns="0" formatRows="0" insertColumns="0" insertRows="0" insertHyperlinks="0" deleteColumns="0" deleteRows="0" sort="0" autoFilter="0" pivotTables="0"/>
  <mergeCells count="30">
    <mergeCell ref="V5:V6"/>
    <mergeCell ref="W5:W6"/>
    <mergeCell ref="X5:X6"/>
    <mergeCell ref="AA5:AA6"/>
    <mergeCell ref="T5:T6"/>
    <mergeCell ref="Y5:Y6"/>
    <mergeCell ref="Z5:Z6"/>
    <mergeCell ref="U5:U6"/>
    <mergeCell ref="Q5:Q6"/>
    <mergeCell ref="R5:R6"/>
    <mergeCell ref="S5:S6"/>
    <mergeCell ref="J5:J6"/>
    <mergeCell ref="A1:N1"/>
    <mergeCell ref="O2:AA2"/>
    <mergeCell ref="A5:A6"/>
    <mergeCell ref="B5:B6"/>
    <mergeCell ref="E5:E6"/>
    <mergeCell ref="F5:F6"/>
    <mergeCell ref="N5:N6"/>
    <mergeCell ref="O5:O6"/>
    <mergeCell ref="L5:L6"/>
    <mergeCell ref="M5:M6"/>
    <mergeCell ref="I5:I6"/>
    <mergeCell ref="H5:H6"/>
    <mergeCell ref="C5:C6"/>
    <mergeCell ref="D5:D6"/>
    <mergeCell ref="P5:P6"/>
    <mergeCell ref="G5:G6"/>
    <mergeCell ref="A2:N2"/>
    <mergeCell ref="K5:K6"/>
  </mergeCells>
  <phoneticPr fontId="0" type="noConversion"/>
  <printOptions horizontalCentered="1"/>
  <pageMargins left="0.25" right="0.25" top="0.25" bottom="0.5" header="0.3" footer="0.3"/>
  <pageSetup scale="73" fitToWidth="2" orientation="portrait" r:id="rId1"/>
  <headerFooter alignWithMargins="0">
    <oddFooter>&amp;L&amp;"Garamond,Italic"&amp;12Hawai‘i Tourism Authority&amp;R&amp;"Garamond,Italic"&amp;12 2014 Annual Visitor Research Report</oddFooter>
  </headerFooter>
  <colBreaks count="1" manualBreakCount="1">
    <brk id="1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EK89"/>
  <sheetViews>
    <sheetView showGridLines="0" topLeftCell="A13" zoomScaleNormal="100" workbookViewId="0">
      <selection activeCell="P66" sqref="P66"/>
    </sheetView>
  </sheetViews>
  <sheetFormatPr defaultColWidth="9.1796875" defaultRowHeight="14" x14ac:dyDescent="0.3"/>
  <cols>
    <col min="1" max="1" width="24.7265625" style="520" customWidth="1"/>
    <col min="2" max="2" width="10.26953125" style="35" customWidth="1"/>
    <col min="3" max="3" width="0.54296875" style="456" customWidth="1"/>
    <col min="4" max="4" width="12.7265625" style="427" customWidth="1"/>
    <col min="5" max="5" width="0.7265625" style="427" customWidth="1"/>
    <col min="6" max="6" width="8.54296875" style="456" customWidth="1"/>
    <col min="7" max="7" width="0.54296875" style="456" customWidth="1"/>
    <col min="8" max="8" width="10.26953125" style="36" customWidth="1"/>
    <col min="9" max="9" width="0.54296875" style="456" customWidth="1"/>
    <col min="10" max="10" width="10.26953125" style="733" customWidth="1"/>
    <col min="11" max="11" width="0.54296875" style="427" customWidth="1"/>
    <col min="12" max="12" width="8.453125" style="456" customWidth="1"/>
    <col min="13" max="13" width="1.54296875" style="456" customWidth="1"/>
    <col min="14" max="14" width="10.26953125" style="76" customWidth="1"/>
    <col min="15" max="15" width="0.54296875" style="456" customWidth="1"/>
    <col min="16" max="16" width="10.26953125" style="733" customWidth="1"/>
    <col min="17" max="17" width="0.54296875" style="427" customWidth="1"/>
    <col min="18" max="18" width="8.26953125" style="456" customWidth="1"/>
    <col min="19" max="19" width="0.54296875" style="456" customWidth="1"/>
    <col min="20" max="20" width="9.1796875" style="525"/>
    <col min="21" max="140" width="9.1796875" style="2"/>
    <col min="141" max="141" width="10.26953125" style="2" bestFit="1" customWidth="1"/>
    <col min="142" max="16384" width="9.1796875" style="2"/>
  </cols>
  <sheetData>
    <row r="1" spans="1:141" s="55" customFormat="1" ht="15.5" x14ac:dyDescent="0.35">
      <c r="A1" s="1693" t="str">
        <f>CONCATENATE('List of Tables'!A18,":  ",'List of Tables'!C18)</f>
        <v>TABLE 13:  U.S. West MMA Visitor Characteristics: 2014 vs. 2013</v>
      </c>
      <c r="B1" s="1693"/>
      <c r="C1" s="1693"/>
      <c r="D1" s="1693"/>
      <c r="E1" s="1693"/>
      <c r="F1" s="1693"/>
      <c r="G1" s="1693"/>
      <c r="H1" s="1693"/>
      <c r="I1" s="1693"/>
      <c r="J1" s="1693"/>
      <c r="K1" s="1693"/>
      <c r="L1" s="1693"/>
      <c r="M1" s="1693"/>
      <c r="N1" s="1693"/>
      <c r="O1" s="1693"/>
      <c r="P1" s="1693"/>
      <c r="Q1" s="1693"/>
      <c r="R1" s="1693"/>
      <c r="S1" s="1693"/>
      <c r="T1" s="551"/>
    </row>
    <row r="2" spans="1:141" ht="15.5" x14ac:dyDescent="0.35">
      <c r="A2" s="1694" t="s">
        <v>1086</v>
      </c>
      <c r="B2" s="1694"/>
      <c r="C2" s="1694"/>
      <c r="D2" s="1694"/>
      <c r="E2" s="1694"/>
      <c r="F2" s="1694"/>
      <c r="G2" s="1694"/>
      <c r="H2" s="1694"/>
      <c r="I2" s="1694"/>
      <c r="J2" s="1694"/>
      <c r="K2" s="1694"/>
      <c r="L2" s="1694"/>
      <c r="M2" s="1694"/>
      <c r="N2" s="1694"/>
      <c r="O2" s="1694"/>
      <c r="P2" s="1694"/>
      <c r="Q2" s="1694"/>
      <c r="R2" s="1694"/>
      <c r="S2" s="1694"/>
      <c r="T2" s="552"/>
    </row>
    <row r="3" spans="1:141" s="17" customFormat="1" x14ac:dyDescent="0.3">
      <c r="A3" s="421"/>
      <c r="B3" s="36"/>
      <c r="C3" s="456"/>
      <c r="D3" s="703"/>
      <c r="E3" s="456"/>
      <c r="F3" s="456"/>
      <c r="G3" s="456"/>
      <c r="H3" s="704"/>
      <c r="I3" s="456"/>
      <c r="J3" s="703"/>
      <c r="K3" s="456"/>
      <c r="L3" s="456"/>
      <c r="M3" s="456"/>
      <c r="N3" s="704"/>
      <c r="O3" s="456"/>
      <c r="P3" s="703"/>
      <c r="Q3" s="456"/>
      <c r="R3" s="704"/>
      <c r="S3" s="456"/>
      <c r="T3" s="481"/>
    </row>
    <row r="4" spans="1:141" s="4" customFormat="1" ht="12.75" customHeight="1" x14ac:dyDescent="0.25">
      <c r="A4" s="1718" t="s">
        <v>499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  <c r="T4" s="108"/>
    </row>
    <row r="5" spans="1:141" s="14" customFormat="1" ht="23" x14ac:dyDescent="0.25">
      <c r="A5" s="1692"/>
      <c r="B5" s="71">
        <v>2014</v>
      </c>
      <c r="C5" s="72"/>
      <c r="D5" s="73">
        <v>2013</v>
      </c>
      <c r="E5" s="70"/>
      <c r="F5" s="45" t="s">
        <v>637</v>
      </c>
      <c r="G5" s="70"/>
      <c r="H5" s="71">
        <v>2014</v>
      </c>
      <c r="I5" s="72"/>
      <c r="J5" s="73">
        <v>2013</v>
      </c>
      <c r="K5" s="73"/>
      <c r="L5" s="361" t="s">
        <v>637</v>
      </c>
      <c r="M5" s="71"/>
      <c r="N5" s="73">
        <v>2014</v>
      </c>
      <c r="O5" s="72"/>
      <c r="P5" s="73">
        <v>2013</v>
      </c>
      <c r="Q5" s="70"/>
      <c r="R5" s="45" t="s">
        <v>637</v>
      </c>
      <c r="S5" s="5"/>
      <c r="T5" s="220"/>
    </row>
    <row r="6" spans="1:141" s="23" customFormat="1" ht="11.5" x14ac:dyDescent="0.25">
      <c r="A6" s="31" t="s">
        <v>517</v>
      </c>
      <c r="B6" s="198">
        <v>31073339.950901017</v>
      </c>
      <c r="C6" s="133"/>
      <c r="D6" s="114">
        <v>30712024.29752611</v>
      </c>
      <c r="E6" s="114"/>
      <c r="F6" s="58">
        <v>1.1764631659398988E-2</v>
      </c>
      <c r="G6" s="58"/>
      <c r="H6" s="417">
        <v>30431109.406925913</v>
      </c>
      <c r="I6" s="58"/>
      <c r="J6" s="20">
        <v>30218078.673978478</v>
      </c>
      <c r="K6" s="115"/>
      <c r="L6" s="60">
        <v>7.04977756017563E-3</v>
      </c>
      <c r="M6" s="364"/>
      <c r="N6" s="705">
        <v>642230.54397510446</v>
      </c>
      <c r="O6" s="58"/>
      <c r="P6" s="20">
        <v>493945.62354763364</v>
      </c>
      <c r="Q6" s="115"/>
      <c r="R6" s="58">
        <v>0.30020494839584494</v>
      </c>
      <c r="S6" s="7"/>
      <c r="T6" s="219"/>
      <c r="EK6" s="735"/>
    </row>
    <row r="7" spans="1:141" s="23" customFormat="1" ht="11.5" x14ac:dyDescent="0.25">
      <c r="A7" s="31" t="s">
        <v>272</v>
      </c>
      <c r="B7" s="198">
        <v>3286676.9418832907</v>
      </c>
      <c r="C7" s="114"/>
      <c r="D7" s="114">
        <v>3211429.1909509175</v>
      </c>
      <c r="E7" s="114"/>
      <c r="F7" s="58">
        <v>2.3431234649172489E-2</v>
      </c>
      <c r="G7" s="58"/>
      <c r="H7" s="362">
        <v>3187759.9418832907</v>
      </c>
      <c r="I7" s="58"/>
      <c r="J7" s="20">
        <v>3143177.1909509175</v>
      </c>
      <c r="K7" s="115"/>
      <c r="L7" s="60">
        <v>1.4183976347475757E-2</v>
      </c>
      <c r="M7" s="364"/>
      <c r="N7" s="114">
        <v>98917.000000000116</v>
      </c>
      <c r="O7" s="58"/>
      <c r="P7" s="20">
        <v>68252.000000000102</v>
      </c>
      <c r="Q7" s="115"/>
      <c r="R7" s="58">
        <v>0.44929086327140549</v>
      </c>
      <c r="S7" s="7"/>
      <c r="T7" s="219"/>
      <c r="EK7" s="735">
        <v>15579267.515199183</v>
      </c>
    </row>
    <row r="8" spans="1:141" s="23" customFormat="1" ht="11.5" x14ac:dyDescent="0.25">
      <c r="A8" s="505" t="s">
        <v>273</v>
      </c>
      <c r="B8" s="458"/>
      <c r="C8" s="474"/>
      <c r="D8" s="474"/>
      <c r="E8" s="474"/>
      <c r="F8" s="474"/>
      <c r="G8" s="474"/>
      <c r="H8" s="458"/>
      <c r="I8" s="474"/>
      <c r="J8" s="474"/>
      <c r="K8" s="474"/>
      <c r="L8" s="475"/>
      <c r="M8" s="458"/>
      <c r="N8" s="474"/>
      <c r="O8" s="474"/>
      <c r="P8" s="474"/>
      <c r="Q8" s="474"/>
      <c r="R8" s="474"/>
      <c r="S8" s="475"/>
      <c r="T8" s="219"/>
    </row>
    <row r="9" spans="1:141" s="219" customFormat="1" ht="11.5" x14ac:dyDescent="0.25">
      <c r="A9" s="218" t="s">
        <v>274</v>
      </c>
      <c r="B9" s="198">
        <v>544140.48372704163</v>
      </c>
      <c r="C9" s="114"/>
      <c r="D9" s="114">
        <v>544853.13691319933</v>
      </c>
      <c r="E9" s="114"/>
      <c r="F9" s="58">
        <v>-1.3079729891896134E-3</v>
      </c>
      <c r="G9" s="58"/>
      <c r="H9" s="362">
        <v>529401.07903190085</v>
      </c>
      <c r="I9" s="58"/>
      <c r="J9" s="130">
        <v>532131.96000708453</v>
      </c>
      <c r="K9" s="115"/>
      <c r="L9" s="60">
        <v>-5.1319619576078914E-3</v>
      </c>
      <c r="M9" s="364"/>
      <c r="N9" s="114">
        <v>14739.404695140811</v>
      </c>
      <c r="O9" s="58"/>
      <c r="P9" s="20">
        <v>12721.176906114788</v>
      </c>
      <c r="Q9" s="115"/>
      <c r="R9" s="58">
        <v>0.15865102764634187</v>
      </c>
      <c r="S9" s="60"/>
    </row>
    <row r="10" spans="1:141" s="220" customFormat="1" ht="11.5" x14ac:dyDescent="0.25">
      <c r="A10" s="218" t="s">
        <v>275</v>
      </c>
      <c r="B10" s="198">
        <v>1291527.3813125694</v>
      </c>
      <c r="C10" s="114"/>
      <c r="D10" s="114">
        <v>1282415.8122371314</v>
      </c>
      <c r="E10" s="114"/>
      <c r="F10" s="58">
        <v>7.1050036879560415E-3</v>
      </c>
      <c r="G10" s="58"/>
      <c r="H10" s="362">
        <v>1250275.6845252123</v>
      </c>
      <c r="I10" s="58"/>
      <c r="J10" s="130">
        <v>1255012.3347658478</v>
      </c>
      <c r="K10" s="115"/>
      <c r="L10" s="60">
        <v>-3.7741862047270106E-3</v>
      </c>
      <c r="M10" s="364"/>
      <c r="N10" s="114">
        <v>41251.696787357097</v>
      </c>
      <c r="O10" s="58"/>
      <c r="P10" s="20">
        <v>27403.47747128367</v>
      </c>
      <c r="Q10" s="115"/>
      <c r="R10" s="58">
        <v>0.50534532818271294</v>
      </c>
      <c r="S10" s="60"/>
    </row>
    <row r="11" spans="1:141" s="219" customFormat="1" ht="11.5" x14ac:dyDescent="0.25">
      <c r="A11" s="218" t="s">
        <v>276</v>
      </c>
      <c r="B11" s="198">
        <v>1451009.0768352626</v>
      </c>
      <c r="C11" s="114"/>
      <c r="D11" s="114">
        <v>1384160.2417913077</v>
      </c>
      <c r="E11" s="114"/>
      <c r="F11" s="58">
        <v>4.8295589647512654E-2</v>
      </c>
      <c r="G11" s="58"/>
      <c r="H11" s="362">
        <v>1408083.1783177604</v>
      </c>
      <c r="I11" s="58"/>
      <c r="J11" s="20">
        <v>1356032.896168706</v>
      </c>
      <c r="K11" s="115"/>
      <c r="L11" s="60">
        <v>3.8384232636328827E-2</v>
      </c>
      <c r="M11" s="364"/>
      <c r="N11" s="114">
        <v>42925.898517502159</v>
      </c>
      <c r="O11" s="58"/>
      <c r="P11" s="20">
        <v>28127.345622601584</v>
      </c>
      <c r="Q11" s="115"/>
      <c r="R11" s="58">
        <v>0.52612689065865048</v>
      </c>
      <c r="S11" s="60"/>
    </row>
    <row r="12" spans="1:141" s="219" customFormat="1" ht="11.5" x14ac:dyDescent="0.25">
      <c r="A12" s="218" t="s">
        <v>277</v>
      </c>
      <c r="B12" s="199">
        <v>2.1209664413369844</v>
      </c>
      <c r="C12" s="155"/>
      <c r="D12" s="157">
        <v>2.0941603254260315</v>
      </c>
      <c r="E12" s="157"/>
      <c r="F12" s="58">
        <v>1.2800412454332772E-2</v>
      </c>
      <c r="G12" s="58"/>
      <c r="H12" s="363">
        <v>2.1205263679682096</v>
      </c>
      <c r="I12" s="58"/>
      <c r="J12" s="131">
        <v>2.0953046071034511</v>
      </c>
      <c r="K12" s="115"/>
      <c r="L12" s="60">
        <v>1.2037276479635593E-2</v>
      </c>
      <c r="M12" s="364"/>
      <c r="N12" s="155">
        <v>2.1352469670985341</v>
      </c>
      <c r="O12" s="58"/>
      <c r="P12" s="97">
        <v>2.0427841538489391</v>
      </c>
      <c r="Q12" s="115"/>
      <c r="R12" s="58">
        <v>4.5263134176648082E-2</v>
      </c>
      <c r="S12" s="60"/>
    </row>
    <row r="13" spans="1:141" s="23" customFormat="1" ht="11.5" x14ac:dyDescent="0.25">
      <c r="A13" s="505" t="s">
        <v>278</v>
      </c>
      <c r="B13" s="458"/>
      <c r="C13" s="474"/>
      <c r="D13" s="474"/>
      <c r="E13" s="474"/>
      <c r="F13" s="474"/>
      <c r="G13" s="474"/>
      <c r="H13" s="458"/>
      <c r="I13" s="474"/>
      <c r="J13" s="474"/>
      <c r="K13" s="474"/>
      <c r="L13" s="475"/>
      <c r="M13" s="458"/>
      <c r="N13" s="474"/>
      <c r="O13" s="474"/>
      <c r="P13" s="474"/>
      <c r="Q13" s="474"/>
      <c r="R13" s="474"/>
      <c r="S13" s="475"/>
      <c r="T13" s="219"/>
    </row>
    <row r="14" spans="1:141" s="26" customFormat="1" ht="11.5" x14ac:dyDescent="0.25">
      <c r="A14" s="9" t="s">
        <v>279</v>
      </c>
      <c r="B14" s="198">
        <v>617684.64728844492</v>
      </c>
      <c r="C14" s="114"/>
      <c r="D14" s="114">
        <v>599547.46529293933</v>
      </c>
      <c r="E14" s="114"/>
      <c r="F14" s="58">
        <v>3.0251453046580296E-2</v>
      </c>
      <c r="G14" s="58"/>
      <c r="H14" s="362">
        <v>593328.76618386758</v>
      </c>
      <c r="I14" s="58"/>
      <c r="J14" s="130">
        <v>583055.58301153104</v>
      </c>
      <c r="K14" s="115"/>
      <c r="L14" s="60">
        <v>1.7619560590217992E-2</v>
      </c>
      <c r="M14" s="364"/>
      <c r="N14" s="114">
        <v>24355.881104577351</v>
      </c>
      <c r="O14" s="58"/>
      <c r="P14" s="20">
        <v>16491.882281408311</v>
      </c>
      <c r="Q14" s="115"/>
      <c r="R14" s="58">
        <v>0.47684058671909829</v>
      </c>
      <c r="S14" s="60"/>
    </row>
    <row r="15" spans="1:141" s="26" customFormat="1" ht="11.5" x14ac:dyDescent="0.25">
      <c r="A15" s="9" t="s">
        <v>280</v>
      </c>
      <c r="B15" s="198">
        <v>2668992.2945948457</v>
      </c>
      <c r="C15" s="114"/>
      <c r="D15" s="114">
        <v>2611881.7256579786</v>
      </c>
      <c r="E15" s="114"/>
      <c r="F15" s="58">
        <v>2.1865679588718753E-2</v>
      </c>
      <c r="G15" s="58"/>
      <c r="H15" s="198">
        <v>2594431.1756994231</v>
      </c>
      <c r="I15" s="58"/>
      <c r="J15" s="130">
        <v>2560121.6079393867</v>
      </c>
      <c r="K15" s="115"/>
      <c r="L15" s="60">
        <v>1.3401538291632839E-2</v>
      </c>
      <c r="M15" s="364"/>
      <c r="N15" s="114">
        <v>74561.118895422769</v>
      </c>
      <c r="O15" s="58"/>
      <c r="P15" s="20">
        <v>51760.117718591791</v>
      </c>
      <c r="Q15" s="115"/>
      <c r="R15" s="58">
        <v>0.4405129312262181</v>
      </c>
      <c r="S15" s="60"/>
    </row>
    <row r="16" spans="1:141" s="26" customFormat="1" ht="11.5" x14ac:dyDescent="0.25">
      <c r="A16" s="34" t="s">
        <v>665</v>
      </c>
      <c r="B16" s="199">
        <v>6.9963335176077752</v>
      </c>
      <c r="C16" s="155"/>
      <c r="D16" s="157">
        <v>7.0126438798772615</v>
      </c>
      <c r="E16" s="157"/>
      <c r="F16" s="58">
        <v>-2.3258506419082136E-3</v>
      </c>
      <c r="G16" s="58"/>
      <c r="H16" s="363">
        <v>7.0467095659900201</v>
      </c>
      <c r="I16" s="58"/>
      <c r="J16" s="131">
        <v>7.0088144408657218</v>
      </c>
      <c r="K16" s="115"/>
      <c r="L16" s="60">
        <v>5.4067810532044134E-3</v>
      </c>
      <c r="M16" s="364"/>
      <c r="N16" s="155">
        <v>5.372884069470091</v>
      </c>
      <c r="O16" s="58"/>
      <c r="P16" s="97">
        <v>7.1889992299799541</v>
      </c>
      <c r="Q16" s="115"/>
      <c r="R16" s="58">
        <v>-0.25262419738983993</v>
      </c>
      <c r="S16" s="60"/>
    </row>
    <row r="17" spans="1:20" s="10" customFormat="1" ht="11.5" x14ac:dyDescent="0.25">
      <c r="A17" s="706" t="s">
        <v>281</v>
      </c>
      <c r="B17" s="458"/>
      <c r="C17" s="474"/>
      <c r="D17" s="474"/>
      <c r="E17" s="474"/>
      <c r="F17" s="474"/>
      <c r="G17" s="474"/>
      <c r="H17" s="458"/>
      <c r="I17" s="474"/>
      <c r="J17" s="474"/>
      <c r="K17" s="474"/>
      <c r="L17" s="475"/>
      <c r="M17" s="458"/>
      <c r="N17" s="474"/>
      <c r="O17" s="474"/>
      <c r="P17" s="474"/>
      <c r="Q17" s="474"/>
      <c r="R17" s="474"/>
      <c r="S17" s="475"/>
      <c r="T17" s="26"/>
    </row>
    <row r="18" spans="1:20" s="26" customFormat="1" ht="11.5" x14ac:dyDescent="0.25">
      <c r="A18" s="9" t="s">
        <v>282</v>
      </c>
      <c r="B18" s="198">
        <v>64256.702126204967</v>
      </c>
      <c r="C18" s="114"/>
      <c r="D18" s="114">
        <v>58126.148707527747</v>
      </c>
      <c r="E18" s="114"/>
      <c r="F18" s="58">
        <v>0.10546980240380643</v>
      </c>
      <c r="G18" s="58"/>
      <c r="H18" s="362">
        <v>62419.707168221772</v>
      </c>
      <c r="I18" s="58"/>
      <c r="J18" s="130">
        <v>54901.195520947127</v>
      </c>
      <c r="K18" s="115"/>
      <c r="L18" s="60">
        <v>0.13694622814554219</v>
      </c>
      <c r="M18" s="364"/>
      <c r="N18" s="114">
        <v>1836.9949579831932</v>
      </c>
      <c r="O18" s="58"/>
      <c r="P18" s="20">
        <v>3224.953186580623</v>
      </c>
      <c r="Q18" s="115"/>
      <c r="R18" s="58">
        <v>-0.43038089184453071</v>
      </c>
      <c r="S18" s="60"/>
    </row>
    <row r="19" spans="1:20" s="26" customFormat="1" ht="11.5" x14ac:dyDescent="0.25">
      <c r="A19" s="9" t="s">
        <v>283</v>
      </c>
      <c r="B19" s="198">
        <v>604892.59980754508</v>
      </c>
      <c r="C19" s="114"/>
      <c r="D19" s="114">
        <v>603668.59777216276</v>
      </c>
      <c r="E19" s="114"/>
      <c r="F19" s="58">
        <v>2.0276059412391106E-3</v>
      </c>
      <c r="G19" s="58"/>
      <c r="H19" s="362">
        <v>592529.24664486095</v>
      </c>
      <c r="I19" s="58"/>
      <c r="J19" s="130">
        <v>592941.33468989749</v>
      </c>
      <c r="K19" s="115"/>
      <c r="L19" s="60">
        <v>-6.9498957304444742E-4</v>
      </c>
      <c r="M19" s="364"/>
      <c r="N19" s="114">
        <v>12363.353162684081</v>
      </c>
      <c r="O19" s="58"/>
      <c r="P19" s="20">
        <v>10727.263082265252</v>
      </c>
      <c r="Q19" s="115"/>
      <c r="R19" s="58">
        <v>0.15251700903315032</v>
      </c>
      <c r="S19" s="60"/>
    </row>
    <row r="20" spans="1:20" s="26" customFormat="1" ht="11.5" x14ac:dyDescent="0.25">
      <c r="A20" s="9" t="s">
        <v>284</v>
      </c>
      <c r="B20" s="198">
        <v>37555.182884845068</v>
      </c>
      <c r="C20" s="114"/>
      <c r="D20" s="114">
        <v>33747.964056965619</v>
      </c>
      <c r="E20" s="114"/>
      <c r="F20" s="58">
        <v>0.11281328916473214</v>
      </c>
      <c r="G20" s="58"/>
      <c r="H20" s="362">
        <v>35816.362926861875</v>
      </c>
      <c r="I20" s="58"/>
      <c r="J20" s="130">
        <v>31757.088758173777</v>
      </c>
      <c r="K20" s="115"/>
      <c r="L20" s="60">
        <v>0.12782261622275765</v>
      </c>
      <c r="M20" s="364"/>
      <c r="N20" s="114">
        <v>1738.8199579831933</v>
      </c>
      <c r="O20" s="58"/>
      <c r="P20" s="20">
        <v>1990.8752987918438</v>
      </c>
      <c r="Q20" s="115"/>
      <c r="R20" s="58">
        <v>-0.12660528811704555</v>
      </c>
      <c r="S20" s="60"/>
    </row>
    <row r="21" spans="1:20" s="26" customFormat="1" ht="11.5" x14ac:dyDescent="0.25">
      <c r="A21" s="9" t="s">
        <v>285</v>
      </c>
      <c r="B21" s="198">
        <v>2655082.8228274188</v>
      </c>
      <c r="C21" s="114"/>
      <c r="D21" s="114">
        <v>2583382.4085224424</v>
      </c>
      <c r="E21" s="114"/>
      <c r="F21" s="58">
        <v>2.7754471838331199E-2</v>
      </c>
      <c r="G21" s="58"/>
      <c r="H21" s="362">
        <v>2568627.3509901031</v>
      </c>
      <c r="I21" s="58"/>
      <c r="J21" s="130">
        <v>2527091.7494924963</v>
      </c>
      <c r="K21" s="115"/>
      <c r="L21" s="60">
        <v>1.643612722250715E-2</v>
      </c>
      <c r="M21" s="364"/>
      <c r="N21" s="114">
        <v>86455.471837315927</v>
      </c>
      <c r="O21" s="58"/>
      <c r="P21" s="20">
        <v>56290.659029946022</v>
      </c>
      <c r="Q21" s="115"/>
      <c r="R21" s="58">
        <v>0.53587599305459455</v>
      </c>
      <c r="S21" s="60"/>
    </row>
    <row r="22" spans="1:20" s="10" customFormat="1" ht="11.5" x14ac:dyDescent="0.25">
      <c r="A22" s="706" t="s">
        <v>286</v>
      </c>
      <c r="B22" s="458"/>
      <c r="C22" s="474"/>
      <c r="D22" s="474"/>
      <c r="E22" s="474"/>
      <c r="F22" s="474"/>
      <c r="G22" s="474"/>
      <c r="H22" s="458"/>
      <c r="I22" s="474"/>
      <c r="J22" s="474"/>
      <c r="K22" s="474"/>
      <c r="L22" s="475"/>
      <c r="M22" s="458"/>
      <c r="N22" s="474"/>
      <c r="O22" s="474"/>
      <c r="P22" s="474"/>
      <c r="Q22" s="474"/>
      <c r="R22" s="474"/>
      <c r="S22" s="475"/>
      <c r="T22" s="26"/>
    </row>
    <row r="23" spans="1:20" s="26" customFormat="1" ht="11.5" x14ac:dyDescent="0.25">
      <c r="A23" s="9" t="s">
        <v>583</v>
      </c>
      <c r="B23" s="198">
        <v>1479244.0717583662</v>
      </c>
      <c r="C23" s="114"/>
      <c r="D23" s="114">
        <v>1429387.0430891756</v>
      </c>
      <c r="E23" s="114"/>
      <c r="F23" s="58">
        <v>3.4880006020930575E-2</v>
      </c>
      <c r="G23" s="58"/>
      <c r="H23" s="362">
        <v>1389263.9762461374</v>
      </c>
      <c r="I23" s="58"/>
      <c r="J23" s="130">
        <v>1371860.657624417</v>
      </c>
      <c r="K23" s="115"/>
      <c r="L23" s="60">
        <v>1.2685922965279057E-2</v>
      </c>
      <c r="M23" s="364"/>
      <c r="N23" s="114">
        <v>89980.095512228829</v>
      </c>
      <c r="O23" s="58"/>
      <c r="P23" s="20">
        <v>57526.385464758547</v>
      </c>
      <c r="Q23" s="115"/>
      <c r="R23" s="58">
        <v>0.56415347123368054</v>
      </c>
      <c r="S23" s="60"/>
    </row>
    <row r="24" spans="1:20" s="108" customFormat="1" ht="11.5" x14ac:dyDescent="0.25">
      <c r="A24" s="9" t="s">
        <v>287</v>
      </c>
      <c r="B24" s="198">
        <v>1176195.8903330513</v>
      </c>
      <c r="C24" s="114"/>
      <c r="D24" s="114">
        <v>1134907.2862016133</v>
      </c>
      <c r="E24" s="114"/>
      <c r="F24" s="58">
        <v>3.6380596576858402E-2</v>
      </c>
      <c r="G24" s="58"/>
      <c r="H24" s="362">
        <v>1155475.76334594</v>
      </c>
      <c r="I24" s="58"/>
      <c r="J24" s="130">
        <v>1120333.1812895986</v>
      </c>
      <c r="K24" s="115"/>
      <c r="L24" s="60">
        <v>3.1367973959219315E-2</v>
      </c>
      <c r="M24" s="364"/>
      <c r="N24" s="114">
        <v>20720.12698711134</v>
      </c>
      <c r="O24" s="58"/>
      <c r="P24" s="20">
        <v>14574.104912014755</v>
      </c>
      <c r="Q24" s="115"/>
      <c r="R24" s="58">
        <v>0.42170837332383021</v>
      </c>
      <c r="S24" s="60"/>
    </row>
    <row r="25" spans="1:20" s="108" customFormat="1" ht="11.5" x14ac:dyDescent="0.25">
      <c r="A25" s="9" t="s">
        <v>288</v>
      </c>
      <c r="B25" s="198">
        <v>1155003.3149751713</v>
      </c>
      <c r="C25" s="114"/>
      <c r="D25" s="114">
        <v>1112225.3146386512</v>
      </c>
      <c r="E25" s="114"/>
      <c r="F25" s="58">
        <v>3.8461631625798957E-2</v>
      </c>
      <c r="G25" s="58"/>
      <c r="H25" s="362">
        <v>1135042.9857568226</v>
      </c>
      <c r="I25" s="58"/>
      <c r="J25" s="130">
        <v>1098390.6700440969</v>
      </c>
      <c r="K25" s="115"/>
      <c r="L25" s="60">
        <v>3.3369106923727118E-2</v>
      </c>
      <c r="M25" s="364"/>
      <c r="N25" s="114">
        <v>19960.329218348659</v>
      </c>
      <c r="O25" s="58"/>
      <c r="P25" s="20">
        <v>13834.644594554436</v>
      </c>
      <c r="Q25" s="115"/>
      <c r="R25" s="58">
        <v>0.44277860424440552</v>
      </c>
      <c r="S25" s="60"/>
    </row>
    <row r="26" spans="1:20" s="108" customFormat="1" ht="11.5" x14ac:dyDescent="0.25">
      <c r="A26" s="9" t="s">
        <v>584</v>
      </c>
      <c r="B26" s="198">
        <v>24188.452102898493</v>
      </c>
      <c r="C26" s="114"/>
      <c r="D26" s="114">
        <v>22613.166940020634</v>
      </c>
      <c r="E26" s="114"/>
      <c r="F26" s="58">
        <v>6.9662297503757853E-2</v>
      </c>
      <c r="G26" s="58"/>
      <c r="H26" s="362">
        <v>23782.499161722022</v>
      </c>
      <c r="I26" s="58"/>
      <c r="J26" s="130">
        <v>21873.706622560316</v>
      </c>
      <c r="K26" s="115"/>
      <c r="L26" s="60">
        <v>8.7264247075207524E-2</v>
      </c>
      <c r="M26" s="364"/>
      <c r="N26" s="114">
        <v>405.95294117647057</v>
      </c>
      <c r="O26" s="58"/>
      <c r="P26" s="20">
        <v>739.46031746031747</v>
      </c>
      <c r="Q26" s="115"/>
      <c r="R26" s="58">
        <v>-0.45101456888083019</v>
      </c>
      <c r="S26" s="60"/>
    </row>
    <row r="27" spans="1:20" s="108" customFormat="1" ht="11.5" x14ac:dyDescent="0.25">
      <c r="A27" s="9" t="s">
        <v>585</v>
      </c>
      <c r="B27" s="198">
        <v>28245.860645990371</v>
      </c>
      <c r="C27" s="114"/>
      <c r="D27" s="20">
        <v>29487.898557190441</v>
      </c>
      <c r="E27" s="20"/>
      <c r="F27" s="58">
        <v>-4.2120258545762221E-2</v>
      </c>
      <c r="G27" s="58"/>
      <c r="H27" s="362">
        <v>26455.338199427697</v>
      </c>
      <c r="I27" s="58"/>
      <c r="J27" s="130">
        <v>28541.465875279282</v>
      </c>
      <c r="K27" s="115"/>
      <c r="L27" s="60">
        <v>-7.3091118899343221E-2</v>
      </c>
      <c r="M27" s="364"/>
      <c r="N27" s="114">
        <v>1790.5224465626736</v>
      </c>
      <c r="O27" s="58"/>
      <c r="P27" s="20">
        <v>946.43268191115794</v>
      </c>
      <c r="Q27" s="115"/>
      <c r="R27" s="58">
        <v>0.89186455707237589</v>
      </c>
      <c r="S27" s="60"/>
    </row>
    <row r="28" spans="1:20" s="108" customFormat="1" ht="11.5" x14ac:dyDescent="0.25">
      <c r="A28" s="9" t="s">
        <v>253</v>
      </c>
      <c r="B28" s="198">
        <v>568489.15219695447</v>
      </c>
      <c r="C28" s="114"/>
      <c r="D28" s="20">
        <v>568836.2204733938</v>
      </c>
      <c r="E28" s="20"/>
      <c r="F28" s="58">
        <v>-6.1013744193450349E-4</v>
      </c>
      <c r="G28" s="58"/>
      <c r="H28" s="362">
        <v>557963.18706790882</v>
      </c>
      <c r="I28" s="58"/>
      <c r="J28" s="130">
        <v>561039.68073329935</v>
      </c>
      <c r="K28" s="115"/>
      <c r="L28" s="60">
        <v>-5.4835580637887177E-3</v>
      </c>
      <c r="M28" s="364"/>
      <c r="N28" s="114">
        <v>10525.965129045639</v>
      </c>
      <c r="O28" s="58"/>
      <c r="P28" s="20">
        <v>7796.5397400944648</v>
      </c>
      <c r="Q28" s="115"/>
      <c r="R28" s="58">
        <v>0.35008163620520499</v>
      </c>
      <c r="S28" s="60"/>
    </row>
    <row r="29" spans="1:20" s="108" customFormat="1" ht="11.5" x14ac:dyDescent="0.25">
      <c r="A29" s="9" t="s">
        <v>0</v>
      </c>
      <c r="B29" s="198">
        <v>577669.76465818868</v>
      </c>
      <c r="C29" s="114"/>
      <c r="D29" s="20">
        <v>563061.89090499107</v>
      </c>
      <c r="E29" s="20"/>
      <c r="F29" s="58">
        <v>2.5943637793917906E-2</v>
      </c>
      <c r="G29" s="58"/>
      <c r="H29" s="362">
        <v>565109.52497318259</v>
      </c>
      <c r="I29" s="58"/>
      <c r="J29" s="130">
        <v>554074.13495056692</v>
      </c>
      <c r="K29" s="115"/>
      <c r="L29" s="60">
        <v>1.9916811355217327E-2</v>
      </c>
      <c r="M29" s="364"/>
      <c r="N29" s="114">
        <v>12560.239685006049</v>
      </c>
      <c r="O29" s="58"/>
      <c r="P29" s="20">
        <v>8987.7559544241631</v>
      </c>
      <c r="Q29" s="115"/>
      <c r="R29" s="58">
        <v>0.39748339281768708</v>
      </c>
      <c r="S29" s="60"/>
    </row>
    <row r="30" spans="1:20" s="26" customFormat="1" ht="11.5" x14ac:dyDescent="0.25">
      <c r="A30" s="9" t="s">
        <v>260</v>
      </c>
      <c r="B30" s="198">
        <v>168278.7998099401</v>
      </c>
      <c r="C30" s="114"/>
      <c r="D30" s="20">
        <v>162500.16893201828</v>
      </c>
      <c r="E30" s="20"/>
      <c r="F30" s="58">
        <v>3.5560768434273478E-2</v>
      </c>
      <c r="G30" s="58"/>
      <c r="H30" s="362">
        <v>161681.09205972875</v>
      </c>
      <c r="I30" s="58"/>
      <c r="J30" s="130">
        <v>157076.64386685097</v>
      </c>
      <c r="K30" s="115"/>
      <c r="L30" s="60">
        <v>2.9313385360975951E-2</v>
      </c>
      <c r="M30" s="364"/>
      <c r="N30" s="114">
        <v>6597.7077502113607</v>
      </c>
      <c r="O30" s="58"/>
      <c r="P30" s="20">
        <v>5423.5250651673141</v>
      </c>
      <c r="Q30" s="115"/>
      <c r="R30" s="58">
        <v>0.21649806554509274</v>
      </c>
      <c r="S30" s="60"/>
    </row>
    <row r="31" spans="1:20" s="108" customFormat="1" ht="11.5" x14ac:dyDescent="0.25">
      <c r="A31" s="9" t="s">
        <v>269</v>
      </c>
      <c r="B31" s="198">
        <v>510351.89704175282</v>
      </c>
      <c r="C31" s="114"/>
      <c r="D31" s="20">
        <v>496800.3777828294</v>
      </c>
      <c r="E31" s="20"/>
      <c r="F31" s="58">
        <v>2.7277594512714547E-2</v>
      </c>
      <c r="G31" s="58"/>
      <c r="H31" s="362">
        <v>499656.71603473148</v>
      </c>
      <c r="I31" s="58"/>
      <c r="J31" s="130">
        <v>488716.22857138346</v>
      </c>
      <c r="K31" s="115"/>
      <c r="L31" s="60">
        <v>2.2386175910976566E-2</v>
      </c>
      <c r="M31" s="364"/>
      <c r="N31" s="114">
        <v>10695.181007021367</v>
      </c>
      <c r="O31" s="58"/>
      <c r="P31" s="20">
        <v>8084.1492114459625</v>
      </c>
      <c r="Q31" s="115"/>
      <c r="R31" s="58">
        <v>0.32298164312437094</v>
      </c>
      <c r="S31" s="60"/>
    </row>
    <row r="32" spans="1:20" s="10" customFormat="1" ht="11.5" x14ac:dyDescent="0.25">
      <c r="A32" s="472" t="s">
        <v>143</v>
      </c>
      <c r="B32" s="458"/>
      <c r="C32" s="474"/>
      <c r="D32" s="474"/>
      <c r="E32" s="474"/>
      <c r="F32" s="474"/>
      <c r="G32" s="474"/>
      <c r="H32" s="458"/>
      <c r="I32" s="474"/>
      <c r="J32" s="474"/>
      <c r="K32" s="474"/>
      <c r="L32" s="475"/>
      <c r="M32" s="458"/>
      <c r="N32" s="474"/>
      <c r="O32" s="474"/>
      <c r="P32" s="474"/>
      <c r="Q32" s="474"/>
      <c r="R32" s="474"/>
      <c r="S32" s="475"/>
      <c r="T32" s="26"/>
    </row>
    <row r="33" spans="1:20" s="10" customFormat="1" ht="11.5" x14ac:dyDescent="0.25">
      <c r="A33" s="33" t="s">
        <v>586</v>
      </c>
      <c r="B33" s="200">
        <v>7.2857577076290188</v>
      </c>
      <c r="C33" s="157"/>
      <c r="D33" s="97">
        <v>7.5546506248930942</v>
      </c>
      <c r="E33" s="97"/>
      <c r="F33" s="58">
        <v>-3.5593031447153201E-2</v>
      </c>
      <c r="G33" s="58"/>
      <c r="H33" s="363">
        <v>7.4630121619030172</v>
      </c>
      <c r="I33" s="58"/>
      <c r="J33" s="97">
        <v>7.6681460154684338</v>
      </c>
      <c r="K33" s="54"/>
      <c r="L33" s="60">
        <v>-2.6751427679078343E-2</v>
      </c>
      <c r="M33" s="364"/>
      <c r="N33" s="157">
        <v>4.5490054675898097</v>
      </c>
      <c r="O33" s="58"/>
      <c r="P33" s="97">
        <v>4.8480689425204435</v>
      </c>
      <c r="Q33" s="91"/>
      <c r="R33" s="58">
        <v>-6.1687133264065108E-2</v>
      </c>
      <c r="S33" s="7"/>
      <c r="T33" s="26"/>
    </row>
    <row r="34" spans="1:20" s="10" customFormat="1" ht="11.5" x14ac:dyDescent="0.25">
      <c r="A34" s="33" t="s">
        <v>292</v>
      </c>
      <c r="B34" s="200">
        <v>8.6225822151225149</v>
      </c>
      <c r="C34" s="157"/>
      <c r="D34" s="97">
        <v>8.6948541108821811</v>
      </c>
      <c r="E34" s="97"/>
      <c r="F34" s="58">
        <v>-8.3120308676845039E-3</v>
      </c>
      <c r="G34" s="58"/>
      <c r="H34" s="363">
        <v>8.6964418199511648</v>
      </c>
      <c r="I34" s="58"/>
      <c r="J34" s="97">
        <v>8.7186049139697008</v>
      </c>
      <c r="K34" s="54"/>
      <c r="L34" s="60">
        <v>-2.5420459164314669E-3</v>
      </c>
      <c r="M34" s="364"/>
      <c r="N34" s="157">
        <v>4.422559987309457</v>
      </c>
      <c r="O34" s="58"/>
      <c r="P34" s="97">
        <v>6.8091778769111269</v>
      </c>
      <c r="Q34" s="91"/>
      <c r="R34" s="58">
        <v>-0.35050015328492495</v>
      </c>
      <c r="S34" s="7"/>
      <c r="T34" s="26"/>
    </row>
    <row r="35" spans="1:20" s="10" customFormat="1" ht="11.5" x14ac:dyDescent="0.25">
      <c r="A35" s="33" t="s">
        <v>587</v>
      </c>
      <c r="B35" s="200">
        <v>5.8787968280304534</v>
      </c>
      <c r="C35" s="157"/>
      <c r="D35" s="97">
        <v>6.0340693862343837</v>
      </c>
      <c r="E35" s="97"/>
      <c r="F35" s="58">
        <v>-2.5732643803890617E-2</v>
      </c>
      <c r="G35" s="58"/>
      <c r="H35" s="363">
        <v>5.8767279628617262</v>
      </c>
      <c r="I35" s="58"/>
      <c r="J35" s="97">
        <v>6.103329528289188</v>
      </c>
      <c r="K35" s="54"/>
      <c r="L35" s="60">
        <v>-3.7127532501260836E-2</v>
      </c>
      <c r="M35" s="364"/>
      <c r="N35" s="157">
        <v>6</v>
      </c>
      <c r="O35" s="58"/>
      <c r="P35" s="97">
        <v>3.9853103221282504</v>
      </c>
      <c r="Q35" s="91"/>
      <c r="R35" s="58">
        <v>0.50552893376590491</v>
      </c>
      <c r="S35" s="7"/>
      <c r="T35" s="26"/>
    </row>
    <row r="36" spans="1:20" s="10" customFormat="1" ht="11.5" x14ac:dyDescent="0.25">
      <c r="A36" s="33" t="s">
        <v>588</v>
      </c>
      <c r="B36" s="200">
        <v>3.9531613431688952</v>
      </c>
      <c r="C36" s="157"/>
      <c r="D36" s="97">
        <v>4.1811938052443631</v>
      </c>
      <c r="E36" s="97"/>
      <c r="F36" s="58">
        <v>-5.4537644676851064E-2</v>
      </c>
      <c r="G36" s="58"/>
      <c r="H36" s="363">
        <v>4.082341733152326</v>
      </c>
      <c r="I36" s="58"/>
      <c r="J36" s="97">
        <v>4.2866819325162115</v>
      </c>
      <c r="K36" s="54"/>
      <c r="L36" s="60">
        <v>-4.7668617028448684E-2</v>
      </c>
      <c r="M36" s="364"/>
      <c r="N36" s="157">
        <v>2.0444944552969635</v>
      </c>
      <c r="O36" s="58"/>
      <c r="P36" s="97">
        <v>1</v>
      </c>
      <c r="Q36" s="91"/>
      <c r="R36" s="58">
        <v>1.0444944552969635</v>
      </c>
      <c r="S36" s="7"/>
      <c r="T36" s="26"/>
    </row>
    <row r="37" spans="1:20" s="10" customFormat="1" ht="11.5" x14ac:dyDescent="0.25">
      <c r="A37" s="11" t="s">
        <v>589</v>
      </c>
      <c r="B37" s="200">
        <v>8.571877499299255</v>
      </c>
      <c r="C37" s="157"/>
      <c r="D37" s="97">
        <v>8.5737201340688642</v>
      </c>
      <c r="E37" s="97"/>
      <c r="F37" s="58">
        <v>-2.1491659872209439E-4</v>
      </c>
      <c r="G37" s="58"/>
      <c r="H37" s="363">
        <v>8.6211218562216345</v>
      </c>
      <c r="I37" s="58"/>
      <c r="J37" s="97">
        <v>8.6100974611253953</v>
      </c>
      <c r="K37" s="54"/>
      <c r="L37" s="60">
        <v>1.2804030553677662E-3</v>
      </c>
      <c r="M37" s="364"/>
      <c r="N37" s="157">
        <v>5.9615193994324072</v>
      </c>
      <c r="O37" s="58"/>
      <c r="P37" s="97">
        <v>5.9560045014823402</v>
      </c>
      <c r="Q37" s="91"/>
      <c r="R37" s="58">
        <v>9.2593918434655839E-4</v>
      </c>
      <c r="S37" s="7"/>
      <c r="T37" s="26"/>
    </row>
    <row r="38" spans="1:20" s="10" customFormat="1" ht="11.5" x14ac:dyDescent="0.25">
      <c r="A38" s="11" t="s">
        <v>1</v>
      </c>
      <c r="B38" s="200">
        <v>9.0188833101328214</v>
      </c>
      <c r="C38" s="157"/>
      <c r="D38" s="97">
        <v>9.0684189763602117</v>
      </c>
      <c r="E38" s="97"/>
      <c r="F38" s="58">
        <v>-5.4624368764302914E-3</v>
      </c>
      <c r="G38" s="58"/>
      <c r="H38" s="363">
        <v>9.0852273839877373</v>
      </c>
      <c r="I38" s="58"/>
      <c r="J38" s="97">
        <v>9.088241574768535</v>
      </c>
      <c r="K38" s="54"/>
      <c r="L38" s="60">
        <v>-3.3165830331424083E-4</v>
      </c>
      <c r="M38" s="364"/>
      <c r="N38" s="157">
        <v>6.033934853640246</v>
      </c>
      <c r="O38" s="58"/>
      <c r="P38" s="97">
        <v>7.8464021435424929</v>
      </c>
      <c r="Q38" s="91"/>
      <c r="R38" s="58">
        <v>-0.23099342306765255</v>
      </c>
      <c r="S38" s="7"/>
      <c r="T38" s="26"/>
    </row>
    <row r="39" spans="1:20" s="10" customFormat="1" ht="11.5" x14ac:dyDescent="0.25">
      <c r="A39" s="33" t="s">
        <v>144</v>
      </c>
      <c r="B39" s="200">
        <v>5.5156878308086599</v>
      </c>
      <c r="C39" s="157"/>
      <c r="D39" s="97">
        <v>5.6199840787382316</v>
      </c>
      <c r="E39" s="97"/>
      <c r="F39" s="58">
        <v>-1.8558103807473372E-2</v>
      </c>
      <c r="G39" s="58"/>
      <c r="H39" s="363">
        <v>5.5732279341204096</v>
      </c>
      <c r="I39" s="58"/>
      <c r="J39" s="97">
        <v>5.6369074544251809</v>
      </c>
      <c r="K39" s="54"/>
      <c r="L39" s="60">
        <v>-1.1296889441528887E-2</v>
      </c>
      <c r="M39" s="364"/>
      <c r="N39" s="157">
        <v>4.1056304149773304</v>
      </c>
      <c r="O39" s="58"/>
      <c r="P39" s="97">
        <v>5.1298476778065503</v>
      </c>
      <c r="Q39" s="91"/>
      <c r="R39" s="58">
        <v>-0.19965841622555947</v>
      </c>
      <c r="S39" s="7"/>
      <c r="T39" s="26"/>
    </row>
    <row r="40" spans="1:20" s="10" customFormat="1" ht="11.5" x14ac:dyDescent="0.25">
      <c r="A40" s="33" t="s">
        <v>145</v>
      </c>
      <c r="B40" s="200">
        <v>8.3898245421794453</v>
      </c>
      <c r="C40" s="157"/>
      <c r="D40" s="97">
        <v>8.439673079298796</v>
      </c>
      <c r="E40" s="97"/>
      <c r="F40" s="58">
        <v>-5.9064535617643016E-3</v>
      </c>
      <c r="G40" s="58"/>
      <c r="H40" s="363">
        <v>8.4719424691120508</v>
      </c>
      <c r="I40" s="58"/>
      <c r="J40" s="97">
        <v>8.4919076580811321</v>
      </c>
      <c r="K40" s="54"/>
      <c r="L40" s="60">
        <v>-2.3510840876939895E-3</v>
      </c>
      <c r="M40" s="364"/>
      <c r="N40" s="157">
        <v>4.5534449921943869</v>
      </c>
      <c r="O40" s="58"/>
      <c r="P40" s="97">
        <v>5.2819027715247922</v>
      </c>
      <c r="Q40" s="91"/>
      <c r="R40" s="58">
        <v>-0.13791578732906368</v>
      </c>
      <c r="S40" s="7"/>
      <c r="T40" s="26"/>
    </row>
    <row r="41" spans="1:20" s="10" customFormat="1" ht="11.5" x14ac:dyDescent="0.25">
      <c r="A41" s="33" t="s">
        <v>308</v>
      </c>
      <c r="B41" s="200">
        <v>9.4543335108243891</v>
      </c>
      <c r="C41" s="157"/>
      <c r="D41" s="97">
        <v>9.5633509168022943</v>
      </c>
      <c r="E41" s="97"/>
      <c r="F41" s="58">
        <v>-1.1399498661747054E-2</v>
      </c>
      <c r="G41" s="58"/>
      <c r="H41" s="363">
        <v>9.5462362165664132</v>
      </c>
      <c r="I41" s="58"/>
      <c r="J41" s="97">
        <v>9.6138642011577105</v>
      </c>
      <c r="K41" s="54"/>
      <c r="L41" s="60">
        <v>-7.0344227020757624E-3</v>
      </c>
      <c r="M41" s="364"/>
      <c r="N41" s="157">
        <v>6.4926205199824469</v>
      </c>
      <c r="O41" s="58"/>
      <c r="P41" s="97">
        <v>7.2370864377253836</v>
      </c>
      <c r="Q41" s="91"/>
      <c r="R41" s="58">
        <v>-0.10286818102132857</v>
      </c>
      <c r="S41" s="7"/>
      <c r="T41" s="26"/>
    </row>
    <row r="42" spans="1:20" s="10" customFormat="1" ht="11.5" x14ac:dyDescent="0.25">
      <c r="A42" s="707" t="s">
        <v>309</v>
      </c>
      <c r="B42" s="458"/>
      <c r="C42" s="474"/>
      <c r="D42" s="708"/>
      <c r="E42" s="708"/>
      <c r="F42" s="709"/>
      <c r="G42" s="709"/>
      <c r="H42" s="458"/>
      <c r="I42" s="709"/>
      <c r="J42" s="710"/>
      <c r="K42" s="710"/>
      <c r="L42" s="711"/>
      <c r="M42" s="712"/>
      <c r="N42" s="474"/>
      <c r="O42" s="709"/>
      <c r="P42" s="710"/>
      <c r="Q42" s="710"/>
      <c r="R42" s="709"/>
      <c r="S42" s="711"/>
      <c r="T42" s="26"/>
    </row>
    <row r="43" spans="1:20" s="26" customFormat="1" ht="11.5" x14ac:dyDescent="0.25">
      <c r="A43" s="12" t="s">
        <v>310</v>
      </c>
      <c r="B43" s="198">
        <v>1647352.3354844381</v>
      </c>
      <c r="C43" s="114"/>
      <c r="D43" s="20">
        <v>1572427.3597237461</v>
      </c>
      <c r="E43" s="20"/>
      <c r="F43" s="58">
        <v>4.7649244524628036E-2</v>
      </c>
      <c r="G43" s="58"/>
      <c r="H43" s="362">
        <v>1576211.4221943251</v>
      </c>
      <c r="I43" s="58"/>
      <c r="J43" s="130">
        <v>1529627.8043180851</v>
      </c>
      <c r="K43" s="115"/>
      <c r="L43" s="60">
        <v>3.0454217519278973E-2</v>
      </c>
      <c r="M43" s="364"/>
      <c r="N43" s="114">
        <v>71140.913290112963</v>
      </c>
      <c r="O43" s="58"/>
      <c r="P43" s="20">
        <v>42799.555405660969</v>
      </c>
      <c r="Q43" s="115"/>
      <c r="R43" s="58">
        <v>0.66218813760629314</v>
      </c>
      <c r="S43" s="60"/>
    </row>
    <row r="44" spans="1:20" s="26" customFormat="1" ht="11.5" x14ac:dyDescent="0.25">
      <c r="A44" s="12" t="s">
        <v>327</v>
      </c>
      <c r="B44" s="198">
        <v>1396435.3729579935</v>
      </c>
      <c r="C44" s="114"/>
      <c r="D44" s="20">
        <v>1331918.4411184257</v>
      </c>
      <c r="E44" s="20"/>
      <c r="F44" s="58">
        <v>4.8439100959809751E-2</v>
      </c>
      <c r="G44" s="58"/>
      <c r="H44" s="362">
        <v>1333758.9982955458</v>
      </c>
      <c r="I44" s="58"/>
      <c r="J44" s="130">
        <v>1293517.0693866834</v>
      </c>
      <c r="K44" s="115"/>
      <c r="L44" s="60">
        <v>3.1110473809165099E-2</v>
      </c>
      <c r="M44" s="364"/>
      <c r="N44" s="114">
        <v>62676.374662447808</v>
      </c>
      <c r="O44" s="58"/>
      <c r="P44" s="20">
        <v>38401.37173174222</v>
      </c>
      <c r="Q44" s="115"/>
      <c r="R44" s="58">
        <v>0.63213895327182013</v>
      </c>
      <c r="S44" s="60"/>
    </row>
    <row r="45" spans="1:20" s="26" customFormat="1" ht="11.5" x14ac:dyDescent="0.25">
      <c r="A45" s="12" t="s">
        <v>312</v>
      </c>
      <c r="B45" s="198">
        <v>732297.99098370259</v>
      </c>
      <c r="C45" s="114"/>
      <c r="D45" s="20">
        <v>744506.11527975171</v>
      </c>
      <c r="E45" s="20"/>
      <c r="F45" s="58">
        <v>-1.6397614533309589E-2</v>
      </c>
      <c r="G45" s="58"/>
      <c r="H45" s="362">
        <v>719511.20851783128</v>
      </c>
      <c r="I45" s="58"/>
      <c r="J45" s="130">
        <v>735209.77971797157</v>
      </c>
      <c r="K45" s="115"/>
      <c r="L45" s="60">
        <v>-2.1352505955731845E-2</v>
      </c>
      <c r="M45" s="364"/>
      <c r="N45" s="114">
        <v>12786.782465871285</v>
      </c>
      <c r="O45" s="58"/>
      <c r="P45" s="20">
        <v>9296.3355617801772</v>
      </c>
      <c r="Q45" s="115"/>
      <c r="R45" s="58">
        <v>0.37546481416197008</v>
      </c>
      <c r="S45" s="60"/>
    </row>
    <row r="46" spans="1:20" s="26" customFormat="1" ht="11.5" x14ac:dyDescent="0.25">
      <c r="A46" s="12" t="s">
        <v>313</v>
      </c>
      <c r="B46" s="106">
        <v>593919.62529694266</v>
      </c>
      <c r="C46" s="114"/>
      <c r="D46" s="20">
        <v>607852.22620418086</v>
      </c>
      <c r="E46" s="20"/>
      <c r="F46" s="58">
        <v>-2.2921032952765995E-2</v>
      </c>
      <c r="G46" s="58"/>
      <c r="H46" s="362">
        <v>585729.86555116554</v>
      </c>
      <c r="I46" s="58"/>
      <c r="J46" s="130">
        <v>602016.06505424913</v>
      </c>
      <c r="K46" s="115"/>
      <c r="L46" s="60">
        <v>-2.7052765612851224E-2</v>
      </c>
      <c r="M46" s="364"/>
      <c r="N46" s="114">
        <v>8189.7597457771672</v>
      </c>
      <c r="O46" s="58"/>
      <c r="P46" s="20">
        <v>5836.1611499316687</v>
      </c>
      <c r="Q46" s="115"/>
      <c r="R46" s="58">
        <v>0.40327854824109083</v>
      </c>
      <c r="S46" s="60"/>
    </row>
    <row r="47" spans="1:20" s="26" customFormat="1" ht="11.5" x14ac:dyDescent="0.25">
      <c r="A47" s="12" t="s">
        <v>643</v>
      </c>
      <c r="B47" s="198">
        <v>430684.6960406967</v>
      </c>
      <c r="C47" s="114"/>
      <c r="D47" s="20">
        <v>432329.68364360742</v>
      </c>
      <c r="E47" s="20"/>
      <c r="F47" s="58">
        <v>-3.8049379099927292E-3</v>
      </c>
      <c r="G47" s="58"/>
      <c r="H47" s="362">
        <v>427179.76531233254</v>
      </c>
      <c r="I47" s="58"/>
      <c r="J47" s="130">
        <v>427238.73388845671</v>
      </c>
      <c r="K47" s="115"/>
      <c r="L47" s="60">
        <v>-1.3802254207495682E-4</v>
      </c>
      <c r="M47" s="364"/>
      <c r="N47" s="114">
        <v>3504.9307283641574</v>
      </c>
      <c r="O47" s="58"/>
      <c r="P47" s="20">
        <v>5090.9497551507184</v>
      </c>
      <c r="Q47" s="115"/>
      <c r="R47" s="58">
        <v>-0.3115369632516844</v>
      </c>
      <c r="S47" s="60"/>
    </row>
    <row r="48" spans="1:20" s="26" customFormat="1" ht="11.5" x14ac:dyDescent="0.25">
      <c r="A48" s="34" t="s">
        <v>198</v>
      </c>
      <c r="B48" s="198">
        <v>339704.70767886401</v>
      </c>
      <c r="C48" s="114"/>
      <c r="D48" s="20">
        <v>343882.24184293504</v>
      </c>
      <c r="E48" s="20"/>
      <c r="F48" s="58">
        <v>-1.2148153221529462E-2</v>
      </c>
      <c r="G48" s="58"/>
      <c r="H48" s="362">
        <v>337435.96363215864</v>
      </c>
      <c r="I48" s="58"/>
      <c r="J48" s="130">
        <v>339652.11732664699</v>
      </c>
      <c r="K48" s="115"/>
      <c r="L48" s="60">
        <v>-6.5247751491478052E-3</v>
      </c>
      <c r="M48" s="364"/>
      <c r="N48" s="114">
        <v>2268.7440467053716</v>
      </c>
      <c r="O48" s="58"/>
      <c r="P48" s="20">
        <v>4230.1245162880623</v>
      </c>
      <c r="Q48" s="115"/>
      <c r="R48" s="58">
        <v>-0.46366967734174491</v>
      </c>
      <c r="S48" s="60"/>
    </row>
    <row r="49" spans="1:20" s="26" customFormat="1" ht="11.5" x14ac:dyDescent="0.25">
      <c r="A49" s="12" t="s">
        <v>187</v>
      </c>
      <c r="B49" s="198">
        <v>305195.18494953529</v>
      </c>
      <c r="C49" s="114"/>
      <c r="D49" s="20">
        <v>277310.04906194599</v>
      </c>
      <c r="E49" s="20"/>
      <c r="F49" s="58">
        <v>0.10055580741453865</v>
      </c>
      <c r="G49" s="58"/>
      <c r="H49" s="362">
        <v>298819.49746091018</v>
      </c>
      <c r="I49" s="58"/>
      <c r="J49" s="130">
        <v>274687.50631960167</v>
      </c>
      <c r="K49" s="115"/>
      <c r="L49" s="60">
        <v>8.785252545571072E-2</v>
      </c>
      <c r="M49" s="364"/>
      <c r="N49" s="114">
        <v>6375.6874886251326</v>
      </c>
      <c r="O49" s="58"/>
      <c r="P49" s="20">
        <v>2622.542742344338</v>
      </c>
      <c r="Q49" s="115"/>
      <c r="R49" s="58">
        <v>1.4311090857286815</v>
      </c>
      <c r="S49" s="60"/>
    </row>
    <row r="50" spans="1:20" s="26" customFormat="1" ht="11.5" x14ac:dyDescent="0.25">
      <c r="A50" s="12" t="s">
        <v>316</v>
      </c>
      <c r="B50" s="198">
        <v>30390.698194698638</v>
      </c>
      <c r="C50" s="114"/>
      <c r="D50" s="20">
        <v>28440.51624168015</v>
      </c>
      <c r="E50" s="20"/>
      <c r="F50" s="58">
        <v>6.8570553939539841E-2</v>
      </c>
      <c r="G50" s="58"/>
      <c r="H50" s="362">
        <v>29943.312204360474</v>
      </c>
      <c r="I50" s="58"/>
      <c r="J50" s="130">
        <v>27775.034393495331</v>
      </c>
      <c r="K50" s="115"/>
      <c r="L50" s="60">
        <v>7.8065711103959434E-2</v>
      </c>
      <c r="M50" s="364"/>
      <c r="N50" s="114">
        <v>447.38599033816422</v>
      </c>
      <c r="O50" s="58"/>
      <c r="P50" s="20">
        <v>665.48184818481843</v>
      </c>
      <c r="Q50" s="115"/>
      <c r="R50" s="58">
        <v>-0.32772623091303965</v>
      </c>
      <c r="S50" s="60"/>
    </row>
    <row r="51" spans="1:20" s="26" customFormat="1" ht="11.5" x14ac:dyDescent="0.25">
      <c r="A51" s="12" t="s">
        <v>317</v>
      </c>
      <c r="B51" s="198">
        <v>30155.434495706544</v>
      </c>
      <c r="C51" s="114"/>
      <c r="D51" s="20">
        <v>24682.336633503855</v>
      </c>
      <c r="E51" s="20"/>
      <c r="F51" s="58">
        <v>0.22174148029297575</v>
      </c>
      <c r="G51" s="58"/>
      <c r="H51" s="362">
        <v>29497.061361378186</v>
      </c>
      <c r="I51" s="58"/>
      <c r="J51" s="130">
        <v>24456.069966837189</v>
      </c>
      <c r="K51" s="115"/>
      <c r="L51" s="60">
        <v>0.20612434464640719</v>
      </c>
      <c r="M51" s="364"/>
      <c r="N51" s="114">
        <v>658.37313432835822</v>
      </c>
      <c r="O51" s="58"/>
      <c r="P51" s="20">
        <v>226.26666666666668</v>
      </c>
      <c r="Q51" s="115"/>
      <c r="R51" s="58">
        <v>1.909722161144777</v>
      </c>
      <c r="S51" s="60"/>
    </row>
    <row r="52" spans="1:20" s="26" customFormat="1" ht="11.5" x14ac:dyDescent="0.25">
      <c r="A52" s="12" t="s">
        <v>318</v>
      </c>
      <c r="B52" s="198">
        <v>397066.73215144535</v>
      </c>
      <c r="C52" s="114"/>
      <c r="D52" s="20">
        <v>394523.37427232286</v>
      </c>
      <c r="E52" s="20"/>
      <c r="F52" s="58">
        <v>6.4466595517022867E-3</v>
      </c>
      <c r="G52" s="58"/>
      <c r="H52" s="362">
        <v>384195.72767559224</v>
      </c>
      <c r="I52" s="58"/>
      <c r="J52" s="130">
        <v>383029.24323966674</v>
      </c>
      <c r="K52" s="115"/>
      <c r="L52" s="60">
        <v>3.045418741554434E-3</v>
      </c>
      <c r="M52" s="364"/>
      <c r="N52" s="114">
        <v>12871.004475853124</v>
      </c>
      <c r="O52" s="58"/>
      <c r="P52" s="20">
        <v>11494.13103265612</v>
      </c>
      <c r="Q52" s="115"/>
      <c r="R52" s="58">
        <v>0.11978925934332503</v>
      </c>
      <c r="S52" s="60"/>
    </row>
    <row r="53" spans="1:20" s="10" customFormat="1" ht="11.5" x14ac:dyDescent="0.25">
      <c r="A53" s="707" t="s">
        <v>319</v>
      </c>
      <c r="B53" s="458"/>
      <c r="C53" s="474"/>
      <c r="D53" s="708"/>
      <c r="E53" s="708"/>
      <c r="F53" s="474"/>
      <c r="G53" s="474"/>
      <c r="H53" s="458"/>
      <c r="I53" s="474"/>
      <c r="J53" s="710"/>
      <c r="K53" s="474"/>
      <c r="L53" s="475"/>
      <c r="M53" s="458"/>
      <c r="N53" s="474"/>
      <c r="O53" s="713"/>
      <c r="P53" s="710"/>
      <c r="Q53" s="474"/>
      <c r="R53" s="474"/>
      <c r="S53" s="475"/>
      <c r="T53" s="26"/>
    </row>
    <row r="54" spans="1:20" s="26" customFormat="1" ht="11.5" x14ac:dyDescent="0.25">
      <c r="A54" s="34" t="s">
        <v>320</v>
      </c>
      <c r="B54" s="198">
        <v>2727712.660341179</v>
      </c>
      <c r="C54" s="114"/>
      <c r="D54" s="20">
        <v>2671538.2395500443</v>
      </c>
      <c r="E54" s="20"/>
      <c r="F54" s="58">
        <v>2.10269948449609E-2</v>
      </c>
      <c r="G54" s="58"/>
      <c r="H54" s="362">
        <v>2648146.1214522012</v>
      </c>
      <c r="I54" s="58"/>
      <c r="J54" s="130">
        <v>2619428.4382641283</v>
      </c>
      <c r="K54" s="115"/>
      <c r="L54" s="60">
        <v>1.0963339470767837E-2</v>
      </c>
      <c r="M54" s="364"/>
      <c r="N54" s="132">
        <v>79566.538888977826</v>
      </c>
      <c r="O54" s="58"/>
      <c r="P54" s="20">
        <v>52109.801285915826</v>
      </c>
      <c r="Q54" s="115"/>
      <c r="R54" s="58">
        <v>0.52690159865343744</v>
      </c>
      <c r="S54" s="60"/>
    </row>
    <row r="55" spans="1:20" s="26" customFormat="1" ht="11.5" x14ac:dyDescent="0.25">
      <c r="A55" s="34" t="s">
        <v>196</v>
      </c>
      <c r="B55" s="198">
        <v>2612720.2387634334</v>
      </c>
      <c r="C55" s="114"/>
      <c r="D55" s="20">
        <v>2569632.7885531788</v>
      </c>
      <c r="E55" s="20"/>
      <c r="F55" s="58">
        <v>1.6767940696505064E-2</v>
      </c>
      <c r="G55" s="58"/>
      <c r="H55" s="362">
        <v>2536844.8498411481</v>
      </c>
      <c r="I55" s="58"/>
      <c r="J55" s="130">
        <v>2518905.1966279852</v>
      </c>
      <c r="K55" s="115"/>
      <c r="L55" s="60">
        <v>7.1220041298808746E-3</v>
      </c>
      <c r="M55" s="364"/>
      <c r="N55" s="132">
        <v>75875.388922285172</v>
      </c>
      <c r="O55" s="58"/>
      <c r="P55" s="20">
        <v>50727.591925193621</v>
      </c>
      <c r="Q55" s="115"/>
      <c r="R55" s="58">
        <v>0.49574198267042152</v>
      </c>
      <c r="S55" s="60"/>
    </row>
    <row r="56" spans="1:20" s="26" customFormat="1" ht="11.5" x14ac:dyDescent="0.25">
      <c r="A56" s="34" t="s">
        <v>197</v>
      </c>
      <c r="B56" s="198">
        <v>120266.68685484209</v>
      </c>
      <c r="C56" s="114"/>
      <c r="D56" s="20">
        <v>101779.33769603724</v>
      </c>
      <c r="E56" s="20"/>
      <c r="F56" s="58">
        <v>0.18164147632810398</v>
      </c>
      <c r="G56" s="58"/>
      <c r="H56" s="362">
        <v>117324.55260495897</v>
      </c>
      <c r="I56" s="58"/>
      <c r="J56" s="130">
        <v>100279.76489445483</v>
      </c>
      <c r="K56" s="115"/>
      <c r="L56" s="60">
        <v>0.16997235412791306</v>
      </c>
      <c r="M56" s="364"/>
      <c r="N56" s="132">
        <v>2942.1342498831204</v>
      </c>
      <c r="O56" s="58"/>
      <c r="P56" s="20">
        <v>1499.5728015824161</v>
      </c>
      <c r="Q56" s="115"/>
      <c r="R56" s="58">
        <v>0.96198160354632278</v>
      </c>
      <c r="S56" s="60"/>
    </row>
    <row r="57" spans="1:20" s="26" customFormat="1" ht="11.5" x14ac:dyDescent="0.25">
      <c r="A57" s="34" t="s">
        <v>270</v>
      </c>
      <c r="B57" s="198">
        <v>40072.141467290981</v>
      </c>
      <c r="C57" s="114"/>
      <c r="D57" s="20">
        <v>32215.061615804301</v>
      </c>
      <c r="E57" s="20"/>
      <c r="F57" s="58">
        <v>0.24389460883824901</v>
      </c>
      <c r="G57" s="58"/>
      <c r="H57" s="362">
        <v>39323.125750481457</v>
      </c>
      <c r="I57" s="58"/>
      <c r="J57" s="130">
        <v>31879.891723331184</v>
      </c>
      <c r="K57" s="115"/>
      <c r="L57" s="60">
        <v>0.23347739357919364</v>
      </c>
      <c r="M57" s="364"/>
      <c r="N57" s="132">
        <v>749.01571680952691</v>
      </c>
      <c r="O57" s="58"/>
      <c r="P57" s="20">
        <v>335.1698924731183</v>
      </c>
      <c r="Q57" s="115"/>
      <c r="R57" s="58">
        <v>1.2347344843021675</v>
      </c>
      <c r="S57" s="60"/>
    </row>
    <row r="58" spans="1:20" s="26" customFormat="1" ht="11.5" x14ac:dyDescent="0.25">
      <c r="A58" s="34" t="s">
        <v>250</v>
      </c>
      <c r="B58" s="198">
        <v>151835.63062391322</v>
      </c>
      <c r="C58" s="114"/>
      <c r="D58" s="20">
        <v>133341.94705707309</v>
      </c>
      <c r="E58" s="20"/>
      <c r="F58" s="58">
        <v>0.13869366673432823</v>
      </c>
      <c r="G58" s="58"/>
      <c r="H58" s="362">
        <v>148625.63324657694</v>
      </c>
      <c r="I58" s="58"/>
      <c r="J58" s="130">
        <v>131184.26690431029</v>
      </c>
      <c r="K58" s="115"/>
      <c r="L58" s="60">
        <v>0.13295318679479221</v>
      </c>
      <c r="M58" s="364"/>
      <c r="N58" s="132">
        <v>3209.9973773362867</v>
      </c>
      <c r="O58" s="58"/>
      <c r="P58" s="20">
        <v>2157.6801527627931</v>
      </c>
      <c r="Q58" s="115"/>
      <c r="R58" s="58">
        <v>0.48770769996936669</v>
      </c>
      <c r="S58" s="60"/>
    </row>
    <row r="59" spans="1:20" s="26" customFormat="1" ht="11.5" x14ac:dyDescent="0.25">
      <c r="A59" s="34" t="s">
        <v>321</v>
      </c>
      <c r="B59" s="198">
        <v>91037.311106048874</v>
      </c>
      <c r="C59" s="114"/>
      <c r="D59" s="20">
        <v>80781.253632887499</v>
      </c>
      <c r="E59" s="20"/>
      <c r="F59" s="58">
        <v>0.12696086049580629</v>
      </c>
      <c r="G59" s="58"/>
      <c r="H59" s="362">
        <v>89851.051207566736</v>
      </c>
      <c r="I59" s="58"/>
      <c r="J59" s="130">
        <v>79185.932314044097</v>
      </c>
      <c r="K59" s="115"/>
      <c r="L59" s="60">
        <v>0.13468451506292509</v>
      </c>
      <c r="M59" s="364"/>
      <c r="N59" s="132">
        <v>1186.2598984821316</v>
      </c>
      <c r="O59" s="58"/>
      <c r="P59" s="20">
        <v>1595.3213188433947</v>
      </c>
      <c r="Q59" s="115"/>
      <c r="R59" s="58">
        <v>-0.2564131849362058</v>
      </c>
      <c r="S59" s="60"/>
    </row>
    <row r="60" spans="1:20" s="26" customFormat="1" ht="11.5" x14ac:dyDescent="0.25">
      <c r="A60" s="34" t="s">
        <v>322</v>
      </c>
      <c r="B60" s="198">
        <v>41438.372505781517</v>
      </c>
      <c r="C60" s="114"/>
      <c r="D60" s="20">
        <v>34342.491714813223</v>
      </c>
      <c r="E60" s="20"/>
      <c r="F60" s="58">
        <v>0.20662102359647863</v>
      </c>
      <c r="G60" s="58"/>
      <c r="H60" s="362">
        <v>39716.420634123766</v>
      </c>
      <c r="I60" s="58"/>
      <c r="J60" s="130">
        <v>33963.877561744885</v>
      </c>
      <c r="K60" s="115"/>
      <c r="L60" s="60">
        <v>0.16937238870682544</v>
      </c>
      <c r="M60" s="364"/>
      <c r="N60" s="132">
        <v>1721.9518716577538</v>
      </c>
      <c r="O60" s="58"/>
      <c r="P60" s="20">
        <v>378.61415306833464</v>
      </c>
      <c r="Q60" s="115"/>
      <c r="R60" s="58">
        <v>3.5480388350589873</v>
      </c>
      <c r="S60" s="60"/>
    </row>
    <row r="61" spans="1:20" s="26" customFormat="1" ht="11.5" x14ac:dyDescent="0.25">
      <c r="A61" s="34" t="s">
        <v>323</v>
      </c>
      <c r="B61" s="198">
        <v>28843.18598547639</v>
      </c>
      <c r="C61" s="114"/>
      <c r="D61" s="20">
        <v>23227.706754578961</v>
      </c>
      <c r="E61" s="20"/>
      <c r="F61" s="58">
        <v>0.24175779771244221</v>
      </c>
      <c r="G61" s="58"/>
      <c r="H61" s="362">
        <v>28541.400378279988</v>
      </c>
      <c r="I61" s="58"/>
      <c r="J61" s="130">
        <v>23043.962073727896</v>
      </c>
      <c r="K61" s="115"/>
      <c r="L61" s="60">
        <v>0.2385630685801052</v>
      </c>
      <c r="M61" s="364"/>
      <c r="N61" s="132">
        <v>301.78560719640177</v>
      </c>
      <c r="O61" s="58"/>
      <c r="P61" s="20">
        <v>183.74468085106383</v>
      </c>
      <c r="Q61" s="115"/>
      <c r="R61" s="58">
        <v>0.64241819571918513</v>
      </c>
      <c r="S61" s="60"/>
    </row>
    <row r="62" spans="1:20" s="26" customFormat="1" ht="11.5" x14ac:dyDescent="0.25">
      <c r="A62" s="34" t="s">
        <v>243</v>
      </c>
      <c r="B62" s="198">
        <v>159589.32397314959</v>
      </c>
      <c r="C62" s="114"/>
      <c r="D62" s="20">
        <v>141330.5594305479</v>
      </c>
      <c r="E62" s="20"/>
      <c r="F62" s="58">
        <v>0.12919190737070796</v>
      </c>
      <c r="G62" s="58"/>
      <c r="H62" s="362">
        <v>156148.56611918859</v>
      </c>
      <c r="I62" s="58"/>
      <c r="J62" s="130">
        <v>137186.20997557775</v>
      </c>
      <c r="K62" s="115"/>
      <c r="L62" s="60">
        <v>0.1382234857788299</v>
      </c>
      <c r="M62" s="364"/>
      <c r="N62" s="132">
        <v>3440.7578539610049</v>
      </c>
      <c r="O62" s="58"/>
      <c r="P62" s="20">
        <v>4144.34945497017</v>
      </c>
      <c r="Q62" s="115"/>
      <c r="R62" s="58">
        <v>-0.16977130154055248</v>
      </c>
      <c r="S62" s="60"/>
    </row>
    <row r="63" spans="1:20" s="26" customFormat="1" ht="11.5" x14ac:dyDescent="0.25">
      <c r="A63" s="34" t="s">
        <v>267</v>
      </c>
      <c r="B63" s="198">
        <v>373778.28338587988</v>
      </c>
      <c r="C63" s="114"/>
      <c r="D63" s="20">
        <v>366353.46615828801</v>
      </c>
      <c r="E63" s="20"/>
      <c r="F63" s="58">
        <v>2.0266813101159204E-2</v>
      </c>
      <c r="G63" s="58"/>
      <c r="H63" s="362">
        <v>362485.68276981934</v>
      </c>
      <c r="I63" s="58"/>
      <c r="J63" s="130">
        <v>356704.95352250157</v>
      </c>
      <c r="K63" s="115"/>
      <c r="L63" s="60">
        <v>1.6205912450142378E-2</v>
      </c>
      <c r="M63" s="364"/>
      <c r="N63" s="132">
        <v>11292.600616060534</v>
      </c>
      <c r="O63" s="58"/>
      <c r="P63" s="20">
        <v>9648.512635786441</v>
      </c>
      <c r="Q63" s="115"/>
      <c r="R63" s="58">
        <v>0.17039807505419563</v>
      </c>
      <c r="S63" s="60"/>
    </row>
    <row r="64" spans="1:20" s="26" customFormat="1" ht="11.5" x14ac:dyDescent="0.25">
      <c r="A64" s="34" t="s">
        <v>324</v>
      </c>
      <c r="B64" s="198">
        <v>34234.561327715164</v>
      </c>
      <c r="C64" s="114"/>
      <c r="D64" s="20">
        <v>26118.646307605974</v>
      </c>
      <c r="E64" s="20"/>
      <c r="F64" s="58">
        <v>0.31073260553115906</v>
      </c>
      <c r="G64" s="58"/>
      <c r="H64" s="362">
        <v>33239.508477481075</v>
      </c>
      <c r="I64" s="58"/>
      <c r="J64" s="130">
        <v>25126.366669178151</v>
      </c>
      <c r="K64" s="115"/>
      <c r="L64" s="60">
        <v>0.32289355302034578</v>
      </c>
      <c r="M64" s="364"/>
      <c r="N64" s="156">
        <v>995.05285023408965</v>
      </c>
      <c r="O64" s="58"/>
      <c r="P64" s="20">
        <v>992.27963842782106</v>
      </c>
      <c r="Q64" s="115"/>
      <c r="R64" s="58">
        <v>2.7947885846599644E-3</v>
      </c>
      <c r="S64" s="60"/>
    </row>
    <row r="65" spans="1:20" s="26" customFormat="1" ht="11.5" x14ac:dyDescent="0.25">
      <c r="A65" s="34" t="s">
        <v>325</v>
      </c>
      <c r="B65" s="198">
        <v>13147.465043378999</v>
      </c>
      <c r="C65" s="114"/>
      <c r="D65" s="20">
        <v>7917.2521843438126</v>
      </c>
      <c r="E65" s="20"/>
      <c r="F65" s="58">
        <v>0.66060960763354415</v>
      </c>
      <c r="G65" s="58"/>
      <c r="H65" s="362">
        <v>12378.411129439375</v>
      </c>
      <c r="I65" s="58"/>
      <c r="J65" s="130">
        <v>7411.9091749827321</v>
      </c>
      <c r="K65" s="115"/>
      <c r="L65" s="60">
        <v>0.67007053610694223</v>
      </c>
      <c r="M65" s="364"/>
      <c r="N65" s="156">
        <v>769.05391393962384</v>
      </c>
      <c r="O65" s="58"/>
      <c r="P65" s="20">
        <v>505.34300936108048</v>
      </c>
      <c r="Q65" s="115"/>
      <c r="R65" s="58">
        <v>0.52184535987142788</v>
      </c>
      <c r="S65" s="60"/>
    </row>
    <row r="66" spans="1:20" s="26" customFormat="1" ht="11.5" x14ac:dyDescent="0.25">
      <c r="A66" s="34" t="s">
        <v>668</v>
      </c>
      <c r="B66" s="198">
        <v>41585.086295404639</v>
      </c>
      <c r="C66" s="114"/>
      <c r="D66" s="20">
        <v>40048.997832359579</v>
      </c>
      <c r="E66" s="20"/>
      <c r="F66" s="58">
        <v>3.8355228499722935E-2</v>
      </c>
      <c r="G66" s="60"/>
      <c r="H66" s="362">
        <v>41372.775950577052</v>
      </c>
      <c r="I66" s="116"/>
      <c r="J66" s="130">
        <v>40048.997832359579</v>
      </c>
      <c r="K66" s="115"/>
      <c r="L66" s="60">
        <v>3.3053963641204047E-2</v>
      </c>
      <c r="M66" s="364"/>
      <c r="N66" s="714">
        <v>212.31034482758622</v>
      </c>
      <c r="O66" s="116"/>
      <c r="P66" s="20">
        <v>0</v>
      </c>
      <c r="Q66" s="115"/>
      <c r="R66" s="58" t="s">
        <v>249</v>
      </c>
      <c r="S66" s="60"/>
    </row>
    <row r="67" spans="1:20" s="26" customFormat="1" ht="11.5" x14ac:dyDescent="0.25">
      <c r="A67" s="34" t="s">
        <v>1092</v>
      </c>
      <c r="B67" s="198">
        <v>46.459261292954608</v>
      </c>
      <c r="C67" s="20"/>
      <c r="D67" s="20">
        <v>46.421564288950734</v>
      </c>
      <c r="E67" s="59"/>
      <c r="F67" s="58">
        <v>8.1205802909245907E-4</v>
      </c>
      <c r="G67" s="58"/>
      <c r="H67" s="217">
        <v>46.54071967700802</v>
      </c>
      <c r="I67" s="116"/>
      <c r="J67" s="130">
        <v>46.454594102953351</v>
      </c>
      <c r="K67" s="115"/>
      <c r="L67" s="60">
        <v>1.853973233816161E-3</v>
      </c>
      <c r="M67" s="116"/>
      <c r="N67" s="130">
        <v>44.595294348827984</v>
      </c>
      <c r="O67" s="116"/>
      <c r="P67" s="20">
        <v>45.254121060077864</v>
      </c>
      <c r="Q67" s="115"/>
      <c r="R67" s="58">
        <v>-1.4558380448384875E-2</v>
      </c>
      <c r="S67" s="60"/>
    </row>
    <row r="68" spans="1:20" s="10" customFormat="1" ht="11.5" x14ac:dyDescent="0.25">
      <c r="A68" s="707" t="s">
        <v>498</v>
      </c>
      <c r="B68" s="715"/>
      <c r="C68" s="708"/>
      <c r="D68" s="708"/>
      <c r="E68" s="708"/>
      <c r="F68" s="474"/>
      <c r="G68" s="474"/>
      <c r="H68" s="716"/>
      <c r="I68" s="474"/>
      <c r="J68" s="710"/>
      <c r="K68" s="474"/>
      <c r="L68" s="475"/>
      <c r="M68" s="458"/>
      <c r="N68" s="474"/>
      <c r="O68" s="713"/>
      <c r="P68" s="710"/>
      <c r="Q68" s="474"/>
      <c r="R68" s="474"/>
      <c r="S68" s="475"/>
      <c r="T68" s="26"/>
    </row>
    <row r="69" spans="1:20" s="392" customFormat="1" ht="11.5" x14ac:dyDescent="0.25">
      <c r="A69" s="34" t="s">
        <v>634</v>
      </c>
      <c r="B69" s="736">
        <v>4992.219710265811</v>
      </c>
      <c r="C69" s="737"/>
      <c r="D69" s="737">
        <v>4806.2562031459202</v>
      </c>
      <c r="E69" s="737"/>
      <c r="F69" s="58">
        <v>3.8691967148602908E-2</v>
      </c>
      <c r="G69" s="58"/>
      <c r="H69" s="736"/>
      <c r="I69" s="738"/>
      <c r="J69" s="737"/>
      <c r="K69" s="738"/>
      <c r="L69" s="60"/>
      <c r="M69" s="739"/>
      <c r="N69" s="117"/>
      <c r="O69" s="351"/>
      <c r="P69" s="117"/>
      <c r="Q69" s="115"/>
      <c r="R69" s="58"/>
      <c r="S69" s="60"/>
      <c r="T69" s="26"/>
    </row>
    <row r="70" spans="1:20" s="392" customFormat="1" ht="11.5" x14ac:dyDescent="0.25">
      <c r="A70" s="34" t="s">
        <v>632</v>
      </c>
      <c r="B70" s="717">
        <v>160.65925704006116</v>
      </c>
      <c r="C70" s="737"/>
      <c r="D70" s="737">
        <v>156.49428238870826</v>
      </c>
      <c r="E70" s="737"/>
      <c r="F70" s="58">
        <v>2.6614228889255749E-2</v>
      </c>
      <c r="G70" s="58"/>
      <c r="H70" s="736"/>
      <c r="I70" s="737"/>
      <c r="J70" s="737"/>
      <c r="K70" s="737"/>
      <c r="L70" s="60"/>
      <c r="M70" s="739"/>
      <c r="N70" s="117"/>
      <c r="O70" s="351"/>
      <c r="P70" s="117"/>
      <c r="Q70" s="115"/>
      <c r="R70" s="58"/>
      <c r="S70" s="60"/>
      <c r="T70" s="26"/>
    </row>
    <row r="71" spans="1:20" s="209" customFormat="1" ht="11.5" x14ac:dyDescent="0.25">
      <c r="A71" s="230" t="s">
        <v>633</v>
      </c>
      <c r="B71" s="718">
        <v>1518.9261976578975</v>
      </c>
      <c r="C71" s="740"/>
      <c r="D71" s="740">
        <v>1496.6097389563704</v>
      </c>
      <c r="E71" s="740"/>
      <c r="F71" s="22">
        <v>1.4911341360834034E-2</v>
      </c>
      <c r="G71" s="22"/>
      <c r="H71" s="741"/>
      <c r="I71" s="740"/>
      <c r="J71" s="740"/>
      <c r="K71" s="740"/>
      <c r="L71" s="98"/>
      <c r="M71" s="742"/>
      <c r="N71" s="118"/>
      <c r="O71" s="352"/>
      <c r="P71" s="118"/>
      <c r="Q71" s="174"/>
      <c r="R71" s="22"/>
      <c r="S71" s="98"/>
      <c r="T71" s="108"/>
    </row>
    <row r="72" spans="1:20" s="4" customFormat="1" ht="11.5" x14ac:dyDescent="0.25">
      <c r="A72" s="137"/>
      <c r="B72" s="719"/>
      <c r="C72" s="26"/>
      <c r="D72" s="719"/>
      <c r="E72" s="59"/>
      <c r="F72" s="58"/>
      <c r="G72" s="58"/>
      <c r="H72" s="720"/>
      <c r="I72" s="110"/>
      <c r="J72" s="721"/>
      <c r="K72" s="169"/>
      <c r="L72" s="110"/>
      <c r="M72" s="110"/>
      <c r="N72" s="722"/>
      <c r="O72" s="110"/>
      <c r="P72" s="723"/>
      <c r="Q72" s="169"/>
      <c r="R72" s="110"/>
      <c r="S72" s="58"/>
      <c r="T72" s="108"/>
    </row>
    <row r="73" spans="1:20" s="4" customFormat="1" ht="11.5" x14ac:dyDescent="0.25">
      <c r="A73" s="137" t="s">
        <v>724</v>
      </c>
      <c r="B73" s="724"/>
      <c r="C73" s="26"/>
      <c r="D73" s="719"/>
      <c r="E73" s="59"/>
      <c r="F73" s="58"/>
      <c r="G73" s="58"/>
      <c r="H73" s="719"/>
      <c r="I73" s="58"/>
      <c r="J73" s="725"/>
      <c r="K73" s="59"/>
      <c r="L73" s="58"/>
      <c r="M73" s="58"/>
      <c r="N73" s="482"/>
      <c r="O73" s="58"/>
      <c r="P73" s="726"/>
      <c r="Q73" s="59"/>
      <c r="R73" s="58"/>
      <c r="S73" s="58"/>
      <c r="T73" s="108"/>
    </row>
    <row r="74" spans="1:20" s="4" customFormat="1" ht="11.5" x14ac:dyDescent="0.25">
      <c r="A74" s="30"/>
      <c r="B74" s="119"/>
      <c r="C74" s="10"/>
      <c r="D74" s="119"/>
      <c r="E74" s="6"/>
      <c r="F74" s="21"/>
      <c r="G74" s="21"/>
      <c r="H74" s="36"/>
      <c r="I74" s="21"/>
      <c r="J74" s="120"/>
      <c r="K74" s="6"/>
      <c r="L74" s="21"/>
      <c r="M74" s="21"/>
      <c r="N74" s="76"/>
      <c r="O74" s="21"/>
      <c r="P74" s="353"/>
      <c r="Q74" s="6"/>
      <c r="R74" s="21"/>
      <c r="S74" s="21"/>
      <c r="T74" s="108"/>
    </row>
    <row r="75" spans="1:20" x14ac:dyDescent="0.3">
      <c r="A75" s="521"/>
      <c r="B75" s="119"/>
      <c r="D75" s="119"/>
      <c r="E75" s="727"/>
      <c r="F75" s="728"/>
      <c r="G75" s="728"/>
      <c r="I75" s="728"/>
      <c r="J75" s="120"/>
      <c r="K75" s="727"/>
      <c r="L75" s="728"/>
      <c r="M75" s="728"/>
      <c r="O75" s="728"/>
      <c r="P75" s="353"/>
      <c r="Q75" s="727"/>
      <c r="R75" s="728"/>
      <c r="S75" s="728"/>
    </row>
    <row r="76" spans="1:20" x14ac:dyDescent="0.3">
      <c r="A76" s="521"/>
      <c r="B76" s="141"/>
      <c r="C76" s="729"/>
      <c r="D76" s="141"/>
      <c r="E76" s="730"/>
      <c r="F76" s="730"/>
      <c r="G76" s="730"/>
      <c r="H76" s="158"/>
      <c r="I76" s="730"/>
      <c r="J76" s="144"/>
      <c r="K76" s="730"/>
      <c r="L76" s="730"/>
      <c r="M76" s="730"/>
      <c r="N76" s="159"/>
      <c r="O76" s="728"/>
      <c r="P76" s="353"/>
      <c r="Q76" s="727"/>
      <c r="R76" s="728"/>
      <c r="S76" s="728"/>
    </row>
    <row r="77" spans="1:20" x14ac:dyDescent="0.3">
      <c r="A77" s="521"/>
      <c r="B77" s="141"/>
      <c r="C77" s="729"/>
      <c r="D77" s="141"/>
      <c r="E77" s="730"/>
      <c r="F77" s="730"/>
      <c r="G77" s="730"/>
      <c r="H77" s="158"/>
      <c r="I77" s="730"/>
      <c r="J77" s="144"/>
      <c r="K77" s="730"/>
      <c r="L77" s="730"/>
      <c r="M77" s="730"/>
      <c r="N77" s="159"/>
      <c r="O77" s="728"/>
      <c r="P77" s="353"/>
      <c r="Q77" s="727"/>
      <c r="R77" s="728"/>
      <c r="S77" s="728"/>
    </row>
    <row r="78" spans="1:20" x14ac:dyDescent="0.3">
      <c r="B78" s="141"/>
      <c r="C78" s="729"/>
      <c r="D78" s="141"/>
      <c r="E78" s="730"/>
      <c r="F78" s="730"/>
      <c r="G78" s="730"/>
      <c r="H78" s="731"/>
      <c r="I78" s="730"/>
      <c r="J78" s="144"/>
      <c r="K78" s="730"/>
      <c r="L78" s="730"/>
      <c r="M78" s="730"/>
      <c r="N78" s="141"/>
      <c r="O78" s="728"/>
      <c r="P78" s="353"/>
      <c r="Q78" s="727"/>
      <c r="R78" s="728"/>
      <c r="S78" s="728"/>
    </row>
    <row r="79" spans="1:20" x14ac:dyDescent="0.3">
      <c r="B79" s="119"/>
      <c r="D79" s="119"/>
      <c r="E79" s="727"/>
      <c r="F79" s="728"/>
      <c r="G79" s="728"/>
      <c r="H79" s="719"/>
      <c r="I79" s="728"/>
      <c r="J79" s="120"/>
      <c r="K79" s="727"/>
      <c r="L79" s="728"/>
      <c r="M79" s="728"/>
      <c r="N79" s="119"/>
      <c r="O79" s="728"/>
      <c r="P79" s="353"/>
      <c r="Q79" s="727"/>
      <c r="R79" s="728"/>
      <c r="S79" s="728"/>
    </row>
    <row r="80" spans="1:20" x14ac:dyDescent="0.3">
      <c r="A80" s="732"/>
      <c r="B80" s="119"/>
      <c r="D80" s="119"/>
      <c r="E80" s="727"/>
      <c r="F80" s="728"/>
      <c r="G80" s="728"/>
      <c r="H80" s="119"/>
      <c r="I80" s="728"/>
      <c r="J80" s="120"/>
      <c r="K80" s="727"/>
      <c r="L80" s="728"/>
      <c r="M80" s="728"/>
      <c r="N80" s="40"/>
      <c r="O80" s="728"/>
      <c r="P80" s="353"/>
      <c r="Q80" s="727"/>
      <c r="R80" s="728"/>
      <c r="S80" s="728"/>
    </row>
    <row r="81" spans="2:19" x14ac:dyDescent="0.3">
      <c r="D81" s="35"/>
      <c r="F81" s="427"/>
      <c r="J81" s="35"/>
      <c r="L81" s="427"/>
      <c r="N81" s="36"/>
      <c r="P81" s="35"/>
    </row>
    <row r="82" spans="2:19" x14ac:dyDescent="0.3">
      <c r="F82" s="36"/>
      <c r="G82" s="36"/>
      <c r="L82" s="36"/>
      <c r="M82" s="36"/>
      <c r="R82" s="36"/>
      <c r="S82" s="36"/>
    </row>
    <row r="83" spans="2:19" x14ac:dyDescent="0.3">
      <c r="B83" s="100"/>
      <c r="D83" s="100"/>
      <c r="F83" s="36"/>
      <c r="G83" s="36"/>
      <c r="L83" s="36"/>
      <c r="M83" s="36"/>
      <c r="R83" s="36"/>
      <c r="S83" s="36"/>
    </row>
    <row r="84" spans="2:19" x14ac:dyDescent="0.3">
      <c r="B84" s="100"/>
      <c r="D84" s="100"/>
      <c r="F84" s="36"/>
      <c r="G84" s="36"/>
      <c r="L84" s="36"/>
      <c r="M84" s="36"/>
      <c r="R84" s="36"/>
      <c r="S84" s="36"/>
    </row>
    <row r="85" spans="2:19" x14ac:dyDescent="0.3">
      <c r="B85" s="354"/>
      <c r="H85" s="82"/>
      <c r="N85" s="82"/>
    </row>
    <row r="86" spans="2:19" x14ac:dyDescent="0.3">
      <c r="B86" s="355"/>
    </row>
    <row r="87" spans="2:19" x14ac:dyDescent="0.3">
      <c r="B87" s="734"/>
    </row>
    <row r="88" spans="2:19" x14ac:dyDescent="0.3">
      <c r="B88" s="356"/>
    </row>
    <row r="89" spans="2:19" x14ac:dyDescent="0.3">
      <c r="B89" s="356"/>
    </row>
  </sheetData>
  <mergeCells count="6">
    <mergeCell ref="A4:A5"/>
    <mergeCell ref="A2:S2"/>
    <mergeCell ref="A1:S1"/>
    <mergeCell ref="B4:G4"/>
    <mergeCell ref="H4:L4"/>
    <mergeCell ref="M4:S4"/>
  </mergeCells>
  <phoneticPr fontId="43" type="noConversion"/>
  <printOptions horizontalCentered="1"/>
  <pageMargins left="0.25" right="0.25" top="0.25" bottom="0.5" header="0.3" footer="0.3"/>
  <pageSetup scale="85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HC220"/>
  <sheetViews>
    <sheetView showGridLines="0" zoomScaleNormal="100" workbookViewId="0">
      <selection activeCell="N23" sqref="A4:N23"/>
    </sheetView>
  </sheetViews>
  <sheetFormatPr defaultColWidth="9" defaultRowHeight="12.5" x14ac:dyDescent="0.25"/>
  <cols>
    <col min="1" max="1" width="23.1796875" style="52" customWidth="1"/>
    <col min="2" max="2" width="11.54296875" style="53" customWidth="1"/>
    <col min="3" max="3" width="11.54296875" style="377" customWidth="1"/>
    <col min="4" max="13" width="11.54296875" style="52" customWidth="1"/>
    <col min="14" max="14" width="13.54296875" style="52" customWidth="1"/>
    <col min="15" max="16" width="9" customWidth="1"/>
    <col min="17" max="17" width="15.54296875" customWidth="1"/>
    <col min="18" max="211" width="9" customWidth="1"/>
    <col min="212" max="16384" width="9" style="4"/>
  </cols>
  <sheetData>
    <row r="1" spans="1:211" ht="15.5" x14ac:dyDescent="0.35">
      <c r="A1" s="1693" t="str">
        <f>CONCATENATE('List of Tables'!A20,":  ",'List of Tables'!C19)</f>
        <v>TABLE 15:  2014 Domestic U.S. West MMA Visitor Arrivals by Month and State</v>
      </c>
      <c r="B1" s="1693"/>
      <c r="C1" s="1693"/>
      <c r="D1" s="1693"/>
      <c r="E1" s="1693"/>
      <c r="F1" s="1693"/>
      <c r="G1" s="1693"/>
      <c r="H1" s="1693"/>
      <c r="I1" s="1693"/>
      <c r="J1" s="1693"/>
      <c r="K1" s="1693"/>
      <c r="L1" s="1693"/>
      <c r="M1" s="1693"/>
      <c r="N1" s="1693"/>
      <c r="O1" s="19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</row>
    <row r="2" spans="1:211" s="77" customFormat="1" ht="15" customHeight="1" x14ac:dyDescent="0.35">
      <c r="A2" s="1694" t="s">
        <v>1087</v>
      </c>
      <c r="B2" s="1694"/>
      <c r="C2" s="1694"/>
      <c r="D2" s="1694"/>
      <c r="E2" s="1694"/>
      <c r="F2" s="1694"/>
      <c r="G2" s="1694"/>
      <c r="H2" s="1694"/>
      <c r="I2" s="1694"/>
      <c r="J2" s="1694"/>
      <c r="K2" s="1694"/>
      <c r="L2" s="1694"/>
      <c r="M2" s="1694"/>
      <c r="N2" s="1694"/>
      <c r="O2" s="41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</row>
    <row r="3" spans="1:211" s="77" customFormat="1" ht="17.149999999999999" customHeight="1" x14ac:dyDescent="0.35">
      <c r="A3" s="349"/>
      <c r="B3" s="365"/>
      <c r="C3" s="376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41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  <c r="AA3" s="360"/>
      <c r="AB3" s="360"/>
      <c r="AC3" s="360"/>
      <c r="AD3" s="360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</row>
    <row r="4" spans="1:211" s="84" customFormat="1" ht="15" customHeight="1" x14ac:dyDescent="0.25">
      <c r="A4" s="743" t="s">
        <v>641</v>
      </c>
      <c r="B4" s="744" t="s">
        <v>237</v>
      </c>
      <c r="C4" s="744" t="s">
        <v>238</v>
      </c>
      <c r="D4" s="744" t="s">
        <v>224</v>
      </c>
      <c r="E4" s="744" t="s">
        <v>225</v>
      </c>
      <c r="F4" s="744" t="s">
        <v>361</v>
      </c>
      <c r="G4" s="744" t="s">
        <v>226</v>
      </c>
      <c r="H4" s="744" t="s">
        <v>227</v>
      </c>
      <c r="I4" s="744" t="s">
        <v>228</v>
      </c>
      <c r="J4" s="744" t="s">
        <v>239</v>
      </c>
      <c r="K4" s="744" t="s">
        <v>230</v>
      </c>
      <c r="L4" s="744" t="s">
        <v>231</v>
      </c>
      <c r="M4" s="744" t="s">
        <v>232</v>
      </c>
      <c r="N4" s="745" t="s">
        <v>271</v>
      </c>
      <c r="O4" s="4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</row>
    <row r="5" spans="1:211" ht="21.75" customHeight="1" x14ac:dyDescent="0.25">
      <c r="A5" s="445" t="s">
        <v>522</v>
      </c>
      <c r="B5" s="746">
        <v>177907.49517700088</v>
      </c>
      <c r="C5" s="746">
        <v>174773.97535089205</v>
      </c>
      <c r="D5" s="746">
        <v>201273.9135470418</v>
      </c>
      <c r="E5" s="746">
        <v>224000.32677272789</v>
      </c>
      <c r="F5" s="746">
        <v>203450.6845827791</v>
      </c>
      <c r="G5" s="746">
        <v>247547.76120146437</v>
      </c>
      <c r="H5" s="746">
        <v>266336.19220424508</v>
      </c>
      <c r="I5" s="746">
        <v>258070.62627385644</v>
      </c>
      <c r="J5" s="746">
        <v>188496.03913828693</v>
      </c>
      <c r="K5" s="746">
        <v>200742.62871634262</v>
      </c>
      <c r="L5" s="746">
        <v>215082.09766192106</v>
      </c>
      <c r="M5" s="746">
        <v>235359.37276369383</v>
      </c>
      <c r="N5" s="747">
        <v>2593041.1133902525</v>
      </c>
      <c r="O5" s="4"/>
      <c r="P5" s="418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</row>
    <row r="6" spans="1:211" ht="15" customHeight="1" x14ac:dyDescent="0.25">
      <c r="A6" s="8" t="s">
        <v>523</v>
      </c>
      <c r="B6" s="15">
        <v>9996.9858776219316</v>
      </c>
      <c r="C6" s="15">
        <v>8813.1098768162719</v>
      </c>
      <c r="D6" s="15">
        <v>9835.5016270366687</v>
      </c>
      <c r="E6" s="15">
        <v>5298.8782174112293</v>
      </c>
      <c r="F6" s="15">
        <v>5066.1480719769779</v>
      </c>
      <c r="G6" s="15">
        <v>3178.43688170928</v>
      </c>
      <c r="H6" s="15">
        <v>2575.5698062862552</v>
      </c>
      <c r="I6" s="15">
        <v>2308.4797863785407</v>
      </c>
      <c r="J6" s="15">
        <v>3029.6402892593219</v>
      </c>
      <c r="K6" s="15">
        <v>5342.7039636833124</v>
      </c>
      <c r="L6" s="15">
        <v>8399.8245484147556</v>
      </c>
      <c r="M6" s="15">
        <v>11602.137656712128</v>
      </c>
      <c r="N6" s="751">
        <v>75447.416603306672</v>
      </c>
      <c r="O6" s="4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</row>
    <row r="7" spans="1:211" ht="15" customHeight="1" x14ac:dyDescent="0.25">
      <c r="A7" s="8" t="s">
        <v>524</v>
      </c>
      <c r="B7" s="15">
        <v>108999.75045212873</v>
      </c>
      <c r="C7" s="15">
        <v>103614.77200148167</v>
      </c>
      <c r="D7" s="15">
        <v>127713.56695916622</v>
      </c>
      <c r="E7" s="15">
        <v>151327.22760757897</v>
      </c>
      <c r="F7" s="15">
        <v>149478.50490835149</v>
      </c>
      <c r="G7" s="15">
        <v>193849.62789122277</v>
      </c>
      <c r="H7" s="15">
        <v>218638.86147904737</v>
      </c>
      <c r="I7" s="15">
        <v>204873.02504954464</v>
      </c>
      <c r="J7" s="15">
        <v>142275.78259963699</v>
      </c>
      <c r="K7" s="15">
        <v>144163.39431323207</v>
      </c>
      <c r="L7" s="15">
        <v>145712.44181717106</v>
      </c>
      <c r="M7" s="15">
        <v>157052.69293708081</v>
      </c>
      <c r="N7" s="751">
        <v>1847699.648015643</v>
      </c>
      <c r="O7" s="4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</row>
    <row r="8" spans="1:211" ht="15" customHeight="1" x14ac:dyDescent="0.25">
      <c r="A8" s="8" t="s">
        <v>525</v>
      </c>
      <c r="B8" s="15">
        <v>19833.246358154021</v>
      </c>
      <c r="C8" s="15">
        <v>17886.587980728855</v>
      </c>
      <c r="D8" s="15">
        <v>22396.89259176503</v>
      </c>
      <c r="E8" s="15">
        <v>14924.811785860347</v>
      </c>
      <c r="F8" s="15">
        <v>14734.498702560979</v>
      </c>
      <c r="G8" s="15">
        <v>16476.47302437582</v>
      </c>
      <c r="H8" s="15">
        <v>13682.310593554221</v>
      </c>
      <c r="I8" s="15">
        <v>14038.367298297206</v>
      </c>
      <c r="J8" s="15">
        <v>14065.686733271939</v>
      </c>
      <c r="K8" s="15">
        <v>15739.449182323531</v>
      </c>
      <c r="L8" s="15">
        <v>19379.278355454702</v>
      </c>
      <c r="M8" s="15">
        <v>19739.025224247605</v>
      </c>
      <c r="N8" s="751">
        <v>202896.62783059425</v>
      </c>
      <c r="O8" s="4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</row>
    <row r="9" spans="1:211" ht="15" customHeight="1" x14ac:dyDescent="0.25">
      <c r="A9" s="8" t="s">
        <v>526</v>
      </c>
      <c r="B9" s="15">
        <v>39077.512489096196</v>
      </c>
      <c r="C9" s="15">
        <v>44459.505491865239</v>
      </c>
      <c r="D9" s="15">
        <v>41327.952369073872</v>
      </c>
      <c r="E9" s="15">
        <v>52449.409161877338</v>
      </c>
      <c r="F9" s="15">
        <v>34171.532899889622</v>
      </c>
      <c r="G9" s="15">
        <v>34043.223404156481</v>
      </c>
      <c r="H9" s="15">
        <v>31439.450325357226</v>
      </c>
      <c r="I9" s="15">
        <v>36850.754139636076</v>
      </c>
      <c r="J9" s="15">
        <v>29124.929516118689</v>
      </c>
      <c r="K9" s="15">
        <v>35497.081257103702</v>
      </c>
      <c r="L9" s="15">
        <v>41590.552940880516</v>
      </c>
      <c r="M9" s="15">
        <v>46965.516945653311</v>
      </c>
      <c r="N9" s="751">
        <v>466997.42094070831</v>
      </c>
      <c r="O9" s="4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</row>
    <row r="10" spans="1:211" ht="15.75" customHeight="1" x14ac:dyDescent="0.25">
      <c r="A10" s="8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751"/>
      <c r="O10" s="4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</row>
    <row r="11" spans="1:211" ht="15" customHeight="1" x14ac:dyDescent="0.25">
      <c r="A11" s="445" t="s">
        <v>399</v>
      </c>
      <c r="B11" s="746">
        <v>48767.921572136023</v>
      </c>
      <c r="C11" s="746">
        <v>43414.596836874494</v>
      </c>
      <c r="D11" s="746">
        <v>61869.976444495696</v>
      </c>
      <c r="E11" s="746">
        <v>46140.579923450139</v>
      </c>
      <c r="F11" s="746">
        <v>56004.011347001229</v>
      </c>
      <c r="G11" s="746">
        <v>59308.273257784174</v>
      </c>
      <c r="H11" s="746">
        <v>52891.822438428542</v>
      </c>
      <c r="I11" s="746">
        <v>39020.047692004009</v>
      </c>
      <c r="J11" s="746">
        <v>38659.645768319344</v>
      </c>
      <c r="K11" s="746">
        <v>51146.254207132006</v>
      </c>
      <c r="L11" s="746">
        <v>45459.206420547416</v>
      </c>
      <c r="M11" s="746">
        <v>52036.492576375866</v>
      </c>
      <c r="N11" s="747">
        <v>594718.82848454895</v>
      </c>
      <c r="O11" s="4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</row>
    <row r="12" spans="1:211" ht="15" customHeight="1" x14ac:dyDescent="0.25">
      <c r="A12" s="8" t="s">
        <v>527</v>
      </c>
      <c r="B12" s="15">
        <v>9889.2386892595459</v>
      </c>
      <c r="C12" s="15">
        <v>9172.0891878461262</v>
      </c>
      <c r="D12" s="15">
        <v>15348.205704693719</v>
      </c>
      <c r="E12" s="15">
        <v>10281.992847733118</v>
      </c>
      <c r="F12" s="15">
        <v>19230.723074228499</v>
      </c>
      <c r="G12" s="15">
        <v>18708.13218155739</v>
      </c>
      <c r="H12" s="15">
        <v>18407.293396450874</v>
      </c>
      <c r="I12" s="15">
        <v>11551.129743501448</v>
      </c>
      <c r="J12" s="15">
        <v>12487.576081175941</v>
      </c>
      <c r="K12" s="15">
        <v>15372.933442172753</v>
      </c>
      <c r="L12" s="15">
        <v>10531.699326154476</v>
      </c>
      <c r="M12" s="15">
        <v>11543.271803388969</v>
      </c>
      <c r="N12" s="751">
        <v>162524.28547816287</v>
      </c>
      <c r="O12" s="4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</row>
    <row r="13" spans="1:211" ht="15" customHeight="1" x14ac:dyDescent="0.25">
      <c r="A13" s="8" t="s">
        <v>528</v>
      </c>
      <c r="B13" s="15">
        <v>10904.793527026222</v>
      </c>
      <c r="C13" s="15">
        <v>10014.614102788524</v>
      </c>
      <c r="D13" s="15">
        <v>16099.026506596078</v>
      </c>
      <c r="E13" s="15">
        <v>9453.0299812089306</v>
      </c>
      <c r="F13" s="15">
        <v>12476.276879119774</v>
      </c>
      <c r="G13" s="15">
        <v>13347.11102537783</v>
      </c>
      <c r="H13" s="15">
        <v>11577.857438044664</v>
      </c>
      <c r="I13" s="15">
        <v>8441.0629168831565</v>
      </c>
      <c r="J13" s="15">
        <v>8758.0892592417567</v>
      </c>
      <c r="K13" s="15">
        <v>12681.779822512623</v>
      </c>
      <c r="L13" s="15">
        <v>11026.31753380915</v>
      </c>
      <c r="M13" s="15">
        <v>13485.257760944676</v>
      </c>
      <c r="N13" s="751">
        <v>138265.21675355337</v>
      </c>
      <c r="O13" s="4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</row>
    <row r="14" spans="1:211" ht="15" customHeight="1" x14ac:dyDescent="0.25">
      <c r="A14" s="8" t="s">
        <v>529</v>
      </c>
      <c r="B14" s="15">
        <v>5726.4274690969369</v>
      </c>
      <c r="C14" s="15">
        <v>4637.2891269268594</v>
      </c>
      <c r="D14" s="15">
        <v>6755.7798555796562</v>
      </c>
      <c r="E14" s="15">
        <v>2828.6367923958319</v>
      </c>
      <c r="F14" s="15">
        <v>3420.6252408033697</v>
      </c>
      <c r="G14" s="15">
        <v>3871.2953404452342</v>
      </c>
      <c r="H14" s="15">
        <v>2583.3509751583319</v>
      </c>
      <c r="I14" s="15">
        <v>2101.955759392773</v>
      </c>
      <c r="J14" s="15">
        <v>2256.4615985729793</v>
      </c>
      <c r="K14" s="15">
        <v>2810.4272364620638</v>
      </c>
      <c r="L14" s="15">
        <v>4091.1766786000176</v>
      </c>
      <c r="M14" s="15">
        <v>3751.5382567043248</v>
      </c>
      <c r="N14" s="751">
        <v>44834.964330138377</v>
      </c>
      <c r="O14" s="4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</row>
    <row r="15" spans="1:211" ht="15" customHeight="1" x14ac:dyDescent="0.25">
      <c r="A15" s="8" t="s">
        <v>530</v>
      </c>
      <c r="B15" s="15">
        <v>3439.983358325786</v>
      </c>
      <c r="C15" s="15">
        <v>3228.2345835609854</v>
      </c>
      <c r="D15" s="15">
        <v>3893.963083519578</v>
      </c>
      <c r="E15" s="15">
        <v>2052.8536517767097</v>
      </c>
      <c r="F15" s="15">
        <v>1547.7840332708854</v>
      </c>
      <c r="G15" s="15">
        <v>1698.5075042281114</v>
      </c>
      <c r="H15" s="15">
        <v>1155.7113246626386</v>
      </c>
      <c r="I15" s="15">
        <v>936.33450110164245</v>
      </c>
      <c r="J15" s="15">
        <v>915.34197423692353</v>
      </c>
      <c r="K15" s="15">
        <v>1683.0997390385614</v>
      </c>
      <c r="L15" s="15">
        <v>1857.6488913719622</v>
      </c>
      <c r="M15" s="15">
        <v>2680.1577855318856</v>
      </c>
      <c r="N15" s="751">
        <v>25089.62043062567</v>
      </c>
      <c r="O15" s="4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</row>
    <row r="16" spans="1:211" ht="15" customHeight="1" x14ac:dyDescent="0.25">
      <c r="A16" s="8" t="s">
        <v>531</v>
      </c>
      <c r="B16" s="15">
        <v>6927.6751076583851</v>
      </c>
      <c r="C16" s="15">
        <v>5718.2935421366319</v>
      </c>
      <c r="D16" s="15">
        <v>6725.8672814261681</v>
      </c>
      <c r="E16" s="15">
        <v>8642.5431288733489</v>
      </c>
      <c r="F16" s="15">
        <v>7203.7400593299417</v>
      </c>
      <c r="G16" s="15">
        <v>8850.7394555675419</v>
      </c>
      <c r="H16" s="15">
        <v>9057.2267355342137</v>
      </c>
      <c r="I16" s="15">
        <v>7857.7398177997893</v>
      </c>
      <c r="J16" s="15">
        <v>6201.7092767514005</v>
      </c>
      <c r="K16" s="15">
        <v>8046.3469005659763</v>
      </c>
      <c r="L16" s="15">
        <v>6943.4887723917127</v>
      </c>
      <c r="M16" s="15">
        <v>8097.5706812565131</v>
      </c>
      <c r="N16" s="751">
        <v>90272.940759291625</v>
      </c>
      <c r="O16" s="4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</row>
    <row r="17" spans="1:211" ht="15" customHeight="1" x14ac:dyDescent="0.25">
      <c r="A17" s="8" t="s">
        <v>532</v>
      </c>
      <c r="B17" s="15">
        <v>1898.3377145893619</v>
      </c>
      <c r="C17" s="15">
        <v>1557.3864294181089</v>
      </c>
      <c r="D17" s="15">
        <v>2004.8357103270573</v>
      </c>
      <c r="E17" s="15">
        <v>2069.4182733894067</v>
      </c>
      <c r="F17" s="15">
        <v>3021.5279470106484</v>
      </c>
      <c r="G17" s="15">
        <v>2771.7529115533007</v>
      </c>
      <c r="H17" s="15">
        <v>2449.1217123815009</v>
      </c>
      <c r="I17" s="15">
        <v>1659.0814138614023</v>
      </c>
      <c r="J17" s="15">
        <v>1836.041537906498</v>
      </c>
      <c r="K17" s="15">
        <v>1590.7666334867363</v>
      </c>
      <c r="L17" s="15">
        <v>1723.0950555432603</v>
      </c>
      <c r="M17" s="15">
        <v>2137.4523525160516</v>
      </c>
      <c r="N17" s="751">
        <v>24718.817691983335</v>
      </c>
      <c r="O17" s="4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</row>
    <row r="18" spans="1:211" ht="15" customHeight="1" x14ac:dyDescent="0.25">
      <c r="A18" s="8" t="s">
        <v>533</v>
      </c>
      <c r="B18" s="15">
        <v>9175.31089199915</v>
      </c>
      <c r="C18" s="15">
        <v>8320.7248040548257</v>
      </c>
      <c r="D18" s="15">
        <v>9451.5162271565478</v>
      </c>
      <c r="E18" s="15">
        <v>10035.93124131126</v>
      </c>
      <c r="F18" s="15">
        <v>8401.6380498526178</v>
      </c>
      <c r="G18" s="15">
        <v>9223.1039902445336</v>
      </c>
      <c r="H18" s="15">
        <v>7120.5089319263016</v>
      </c>
      <c r="I18" s="15">
        <v>5964.2941379197673</v>
      </c>
      <c r="J18" s="15">
        <v>5772.486715683166</v>
      </c>
      <c r="K18" s="15">
        <v>7935.5859971779564</v>
      </c>
      <c r="L18" s="15">
        <v>8154.012497992233</v>
      </c>
      <c r="M18" s="15">
        <v>9420.6689784159662</v>
      </c>
      <c r="N18" s="751">
        <v>98975.782463734315</v>
      </c>
      <c r="O18" s="4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</row>
    <row r="19" spans="1:211" ht="15" customHeight="1" x14ac:dyDescent="0.25">
      <c r="A19" s="8" t="s">
        <v>534</v>
      </c>
      <c r="B19" s="15">
        <v>806.15481418063507</v>
      </c>
      <c r="C19" s="15">
        <v>765.96506014243892</v>
      </c>
      <c r="D19" s="15">
        <v>1590.7820751968943</v>
      </c>
      <c r="E19" s="15">
        <v>776.17400676154023</v>
      </c>
      <c r="F19" s="15">
        <v>701.69606338549329</v>
      </c>
      <c r="G19" s="15">
        <v>837.63084881022655</v>
      </c>
      <c r="H19" s="15">
        <v>540.75192427002378</v>
      </c>
      <c r="I19" s="15">
        <v>508.4494015440327</v>
      </c>
      <c r="J19" s="15">
        <v>431.93932475068169</v>
      </c>
      <c r="K19" s="15">
        <v>1025.3144357153324</v>
      </c>
      <c r="L19" s="15">
        <v>1131.7676646846121</v>
      </c>
      <c r="M19" s="15">
        <v>920.57495761747987</v>
      </c>
      <c r="N19" s="751">
        <v>10037.200577059391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</row>
    <row r="20" spans="1:211" ht="15" customHeight="1" x14ac:dyDescent="0.25">
      <c r="A20" s="8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751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</row>
    <row r="21" spans="1:211" ht="15" customHeight="1" x14ac:dyDescent="0.25">
      <c r="A21" s="748" t="s">
        <v>640</v>
      </c>
      <c r="B21" s="749">
        <v>226675.4167491369</v>
      </c>
      <c r="C21" s="749">
        <v>218188.57218776655</v>
      </c>
      <c r="D21" s="749">
        <v>263143.88999153749</v>
      </c>
      <c r="E21" s="749">
        <v>270140.90669617802</v>
      </c>
      <c r="F21" s="749">
        <v>259454.69592978031</v>
      </c>
      <c r="G21" s="749">
        <v>306856.03445924853</v>
      </c>
      <c r="H21" s="749">
        <v>319228.0146426736</v>
      </c>
      <c r="I21" s="749">
        <v>297090.67396586045</v>
      </c>
      <c r="J21" s="749">
        <v>227155.68490660627</v>
      </c>
      <c r="K21" s="749">
        <v>251888.88292347462</v>
      </c>
      <c r="L21" s="749">
        <v>260541.30408246847</v>
      </c>
      <c r="M21" s="749">
        <v>287395.86534006969</v>
      </c>
      <c r="N21" s="750">
        <v>3187759.9418748012</v>
      </c>
      <c r="O21" s="1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</row>
    <row r="22" spans="1:211" ht="11.5" x14ac:dyDescent="0.25">
      <c r="A22" s="4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</row>
    <row r="23" spans="1:211" ht="11.5" x14ac:dyDescent="0.25">
      <c r="A23" s="4" t="s">
        <v>722</v>
      </c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</row>
    <row r="24" spans="1:211" ht="11.5" x14ac:dyDescent="0.25">
      <c r="A24" s="4" t="s">
        <v>724</v>
      </c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</row>
    <row r="25" spans="1:211" x14ac:dyDescent="0.25">
      <c r="A25"/>
      <c r="B25" s="39"/>
      <c r="C25" s="138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24"/>
    </row>
    <row r="26" spans="1:211" customFormat="1" x14ac:dyDescent="0.25">
      <c r="C26" s="138"/>
      <c r="E26" s="16"/>
    </row>
    <row r="27" spans="1:211" customFormat="1" x14ac:dyDescent="0.25">
      <c r="C27" s="138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</row>
    <row r="28" spans="1:211" ht="23.15" customHeight="1" x14ac:dyDescent="0.25">
      <c r="A28" s="1722"/>
      <c r="B28" s="1722"/>
      <c r="C28" s="1722"/>
      <c r="D28" s="1722"/>
      <c r="E28" s="1722"/>
      <c r="F28" s="1722"/>
      <c r="G28" s="1722"/>
      <c r="H28" s="1722"/>
      <c r="I28" s="1722"/>
      <c r="J28" s="1722"/>
      <c r="K28" s="1722"/>
      <c r="L28" s="1722"/>
      <c r="M28" s="1722"/>
      <c r="N28" s="1722"/>
      <c r="O28" s="1722"/>
      <c r="P28" s="1722"/>
      <c r="Q28" s="1722"/>
      <c r="R28" s="1722"/>
      <c r="S28" s="1722"/>
      <c r="T28" s="1722"/>
      <c r="U28" s="1722"/>
      <c r="V28" s="1722"/>
    </row>
    <row r="29" spans="1:211" ht="13" thickBot="1" x14ac:dyDescent="0.3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1:211" ht="13" thickTop="1" x14ac:dyDescent="0.25">
      <c r="A30" s="1722"/>
      <c r="B30" s="1722"/>
      <c r="C30" s="1722"/>
      <c r="D30" s="1722"/>
      <c r="E30" s="1722"/>
      <c r="F30" s="1722"/>
      <c r="G30" s="1722"/>
      <c r="H30" s="1722"/>
      <c r="I30" s="1722"/>
      <c r="J30" s="1722"/>
      <c r="K30" s="1722"/>
      <c r="L30" s="1722"/>
      <c r="M30" s="1722"/>
      <c r="N30" s="1722"/>
      <c r="O30" s="1722"/>
      <c r="P30" s="1722"/>
      <c r="Q30" s="1722"/>
      <c r="R30" s="1722"/>
      <c r="S30" s="1722"/>
      <c r="T30" s="1722"/>
      <c r="U30" s="1722"/>
    </row>
    <row r="31" spans="1:211" ht="13" thickBot="1" x14ac:dyDescent="0.3">
      <c r="A31" s="1722"/>
      <c r="B31" s="1722"/>
      <c r="C31" s="1722"/>
      <c r="D31"/>
      <c r="E31"/>
      <c r="F31"/>
      <c r="G31"/>
      <c r="H31"/>
      <c r="I31"/>
      <c r="J31"/>
      <c r="K31"/>
      <c r="L31"/>
      <c r="M31"/>
      <c r="N31"/>
    </row>
    <row r="32" spans="1:211" ht="13" thickTop="1" x14ac:dyDescent="0.25">
      <c r="A32" s="1722"/>
      <c r="B32" s="1722"/>
      <c r="C32" s="1722"/>
      <c r="D32"/>
      <c r="E32"/>
      <c r="F32"/>
      <c r="G32"/>
      <c r="H32"/>
      <c r="I32"/>
      <c r="J32"/>
      <c r="K32"/>
      <c r="L32"/>
      <c r="M32"/>
      <c r="N32"/>
    </row>
    <row r="33" spans="1:14" x14ac:dyDescent="0.25">
      <c r="A33" s="1722"/>
      <c r="B33" s="1722"/>
      <c r="C33" s="1722"/>
      <c r="D33"/>
      <c r="E33"/>
      <c r="F33"/>
      <c r="G33"/>
      <c r="H33"/>
      <c r="I33"/>
      <c r="J33"/>
      <c r="K33"/>
      <c r="L33"/>
      <c r="M33"/>
      <c r="N33"/>
    </row>
    <row r="34" spans="1:14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14" x14ac:dyDescent="0.25">
      <c r="A35" s="1722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 x14ac:dyDescent="0.25">
      <c r="A36" s="1722"/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1:14" x14ac:dyDescent="0.25">
      <c r="A37" s="1722"/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1:14" x14ac:dyDescent="0.25">
      <c r="A38" s="1722"/>
      <c r="B38"/>
      <c r="C38"/>
      <c r="D38"/>
      <c r="E38"/>
      <c r="F38"/>
      <c r="G38"/>
      <c r="H38"/>
      <c r="I38"/>
      <c r="J38"/>
      <c r="K38"/>
      <c r="L38"/>
      <c r="M38"/>
      <c r="N38"/>
    </row>
    <row r="39" spans="1:14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14" x14ac:dyDescent="0.25">
      <c r="A40" s="1722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4" x14ac:dyDescent="0.25">
      <c r="A41" s="1722"/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1:14" x14ac:dyDescent="0.25">
      <c r="A42" s="172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1:14" x14ac:dyDescent="0.25">
      <c r="A43" s="1722"/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1:14" x14ac:dyDescent="0.25">
      <c r="A44" s="1722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1:14" x14ac:dyDescent="0.25">
      <c r="A45" s="1722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4" x14ac:dyDescent="0.25">
      <c r="A46" s="1722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14" x14ac:dyDescent="0.25">
      <c r="A47" s="1722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4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22" x14ac:dyDescent="0.25">
      <c r="A49" s="1722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22" x14ac:dyDescent="0.25">
      <c r="A50" s="1722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22" x14ac:dyDescent="0.25">
      <c r="A51" s="1722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22" x14ac:dyDescent="0.25">
      <c r="A52" s="172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22" x14ac:dyDescent="0.25">
      <c r="A53" s="1722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22" x14ac:dyDescent="0.25">
      <c r="A54" s="1722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22" ht="13" thickBot="1" x14ac:dyDescent="0.3">
      <c r="A55" s="1722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22" ht="13" thickTop="1" x14ac:dyDescent="0.25">
      <c r="A56" s="1722"/>
      <c r="B56" s="1722"/>
      <c r="C56" s="1722"/>
      <c r="D56" s="1722"/>
      <c r="E56" s="1722"/>
      <c r="F56" s="1722"/>
      <c r="G56" s="1722"/>
      <c r="H56" s="1722"/>
      <c r="I56" s="1722"/>
      <c r="J56" s="1722"/>
      <c r="K56" s="1722"/>
      <c r="L56" s="1722"/>
      <c r="M56" s="1722"/>
      <c r="N56" s="1722"/>
      <c r="O56" s="1722"/>
      <c r="P56" s="1722"/>
      <c r="Q56" s="1722"/>
      <c r="R56" s="1722"/>
      <c r="S56" s="1722"/>
      <c r="T56" s="1722"/>
      <c r="U56" s="1722"/>
      <c r="V56" s="1722"/>
    </row>
    <row r="57" spans="1:22" ht="27" customHeight="1" x14ac:dyDescent="0.25">
      <c r="A57" s="1722"/>
      <c r="B57" s="1722"/>
      <c r="C57" s="1722"/>
      <c r="D57" s="1722"/>
      <c r="E57" s="1722"/>
      <c r="F57" s="1722"/>
      <c r="G57" s="1722"/>
      <c r="H57" s="1722"/>
      <c r="I57" s="1722"/>
      <c r="J57" s="1722"/>
      <c r="K57" s="1722"/>
      <c r="L57" s="1722"/>
      <c r="M57" s="1722"/>
      <c r="N57" s="1722"/>
      <c r="O57" s="1722"/>
      <c r="P57" s="1722"/>
      <c r="Q57" s="1722"/>
      <c r="R57" s="1722"/>
      <c r="S57" s="1722"/>
      <c r="T57" s="1722"/>
      <c r="U57" s="1722"/>
      <c r="V57" s="1722"/>
    </row>
    <row r="58" spans="1:22" ht="13" thickBot="1" x14ac:dyDescent="0.3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22" ht="13" thickTop="1" x14ac:dyDescent="0.25">
      <c r="A59" s="1722"/>
      <c r="B59" s="1722"/>
      <c r="C59" s="1722"/>
      <c r="D59" s="1722"/>
      <c r="E59" s="1722"/>
      <c r="F59" s="1722"/>
      <c r="G59" s="1722"/>
      <c r="H59" s="1722"/>
      <c r="I59" s="1722"/>
      <c r="J59" s="1722"/>
      <c r="K59" s="1722"/>
      <c r="L59" s="1722"/>
      <c r="M59" s="1722"/>
      <c r="N59" s="1722"/>
      <c r="O59" s="1722"/>
      <c r="P59" s="1722"/>
      <c r="Q59" s="1722"/>
      <c r="R59" s="1722"/>
      <c r="S59" s="1722"/>
      <c r="T59" s="1722"/>
      <c r="U59" s="1722"/>
    </row>
    <row r="60" spans="1:22" ht="13" thickBot="1" x14ac:dyDescent="0.3">
      <c r="A60" s="1722"/>
      <c r="B60" s="1722"/>
      <c r="C60" s="1722"/>
      <c r="D60"/>
      <c r="E60"/>
      <c r="F60"/>
      <c r="G60"/>
      <c r="H60"/>
      <c r="I60"/>
      <c r="J60"/>
      <c r="K60"/>
      <c r="L60"/>
      <c r="M60"/>
      <c r="N60"/>
    </row>
    <row r="61" spans="1:22" ht="13" thickTop="1" x14ac:dyDescent="0.25">
      <c r="A61" s="1722"/>
      <c r="B61" s="1722"/>
      <c r="C61" s="1722"/>
      <c r="D61"/>
      <c r="E61"/>
      <c r="F61"/>
      <c r="G61"/>
      <c r="H61"/>
      <c r="I61"/>
      <c r="J61"/>
      <c r="K61"/>
      <c r="L61"/>
      <c r="M61"/>
      <c r="N61"/>
    </row>
    <row r="62" spans="1:22" x14ac:dyDescent="0.25">
      <c r="A62" s="1722"/>
      <c r="B62" s="1722"/>
      <c r="C62" s="1722"/>
      <c r="D62"/>
      <c r="E62"/>
      <c r="F62"/>
      <c r="G62"/>
      <c r="H62"/>
      <c r="I62"/>
      <c r="J62"/>
      <c r="K62"/>
      <c r="L62"/>
      <c r="M62"/>
      <c r="N62"/>
    </row>
    <row r="63" spans="1:22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22" x14ac:dyDescent="0.25">
      <c r="A64" s="1722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22" x14ac:dyDescent="0.25">
      <c r="A65" s="1722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22" x14ac:dyDescent="0.25">
      <c r="A66" s="1722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22" x14ac:dyDescent="0.25">
      <c r="A67" s="1722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22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22" x14ac:dyDescent="0.25">
      <c r="A69" s="1722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22" x14ac:dyDescent="0.25">
      <c r="A70" s="1722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22" x14ac:dyDescent="0.25">
      <c r="A71" s="1722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22" x14ac:dyDescent="0.25">
      <c r="A72" s="172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22" x14ac:dyDescent="0.25">
      <c r="A73" s="1722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22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22" x14ac:dyDescent="0.25">
      <c r="A75" s="1722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22" x14ac:dyDescent="0.25">
      <c r="A76" s="1722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22" ht="13" thickBot="1" x14ac:dyDescent="0.3">
      <c r="A77" s="1722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22" ht="13" thickTop="1" x14ac:dyDescent="0.25">
      <c r="A78" s="1722"/>
      <c r="B78" s="1722"/>
      <c r="C78" s="1722"/>
      <c r="D78" s="1722"/>
      <c r="E78" s="1722"/>
      <c r="F78" s="1722"/>
      <c r="G78" s="1722"/>
      <c r="H78" s="1722"/>
      <c r="I78" s="1722"/>
      <c r="J78" s="1722"/>
      <c r="K78" s="1722"/>
      <c r="L78" s="1722"/>
      <c r="M78" s="1722"/>
      <c r="N78" s="1722"/>
      <c r="O78" s="1722"/>
      <c r="P78" s="1722"/>
      <c r="Q78" s="1722"/>
      <c r="R78" s="1722"/>
      <c r="S78" s="1722"/>
      <c r="T78" s="1722"/>
      <c r="U78" s="1722"/>
      <c r="V78" s="1722"/>
    </row>
    <row r="79" spans="1:22" ht="27.65" customHeight="1" x14ac:dyDescent="0.25">
      <c r="A79" s="1722"/>
      <c r="B79" s="1722"/>
      <c r="C79" s="1722"/>
      <c r="D79" s="1722"/>
      <c r="E79" s="1722"/>
      <c r="F79" s="1722"/>
      <c r="G79" s="1722"/>
      <c r="H79" s="1722"/>
      <c r="I79" s="1722"/>
      <c r="J79" s="1722"/>
      <c r="K79" s="1722"/>
      <c r="L79" s="1722"/>
      <c r="M79" s="1722"/>
      <c r="N79" s="1722"/>
      <c r="O79" s="1722"/>
      <c r="P79" s="1722"/>
      <c r="Q79" s="1722"/>
      <c r="R79" s="1722"/>
      <c r="S79" s="1722"/>
      <c r="T79" s="1722"/>
      <c r="U79" s="1722"/>
      <c r="V79" s="1722"/>
    </row>
    <row r="80" spans="1:22" ht="13" thickBot="1" x14ac:dyDescent="0.3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21" ht="13" thickTop="1" x14ac:dyDescent="0.25">
      <c r="A81" s="1722"/>
      <c r="B81" s="1722"/>
      <c r="C81" s="1722"/>
      <c r="D81" s="1722"/>
      <c r="E81" s="1722"/>
      <c r="F81" s="1722"/>
      <c r="G81" s="1722"/>
      <c r="H81" s="1722"/>
      <c r="I81" s="1722"/>
      <c r="J81" s="1722"/>
      <c r="K81" s="1722"/>
      <c r="L81" s="1722"/>
      <c r="M81" s="1722"/>
      <c r="N81" s="1722"/>
      <c r="O81" s="1722"/>
      <c r="P81" s="1722"/>
      <c r="Q81" s="1722"/>
      <c r="R81" s="1722"/>
      <c r="S81" s="1722"/>
      <c r="T81" s="1722"/>
      <c r="U81" s="1722"/>
    </row>
    <row r="82" spans="1:21" ht="13" thickBot="1" x14ac:dyDescent="0.3">
      <c r="A82" s="1722"/>
      <c r="B82" s="1722"/>
      <c r="C82" s="1722"/>
      <c r="D82"/>
      <c r="E82"/>
      <c r="F82"/>
      <c r="G82"/>
      <c r="H82"/>
      <c r="I82"/>
      <c r="J82"/>
      <c r="K82"/>
      <c r="L82"/>
      <c r="M82"/>
      <c r="N82"/>
    </row>
    <row r="83" spans="1:21" ht="13" thickTop="1" x14ac:dyDescent="0.25">
      <c r="A83" s="1722"/>
      <c r="B83" s="1722"/>
      <c r="C83" s="1722"/>
      <c r="D83"/>
      <c r="E83"/>
      <c r="F83"/>
      <c r="G83"/>
      <c r="H83"/>
      <c r="I83"/>
      <c r="J83"/>
      <c r="K83"/>
      <c r="L83"/>
      <c r="M83"/>
      <c r="N83"/>
    </row>
    <row r="84" spans="1:21" x14ac:dyDescent="0.25">
      <c r="A84" s="1722"/>
      <c r="B84" s="1722"/>
      <c r="C84" s="1722"/>
      <c r="D84"/>
      <c r="E84"/>
      <c r="F84"/>
      <c r="G84"/>
      <c r="H84"/>
      <c r="I84"/>
      <c r="J84"/>
      <c r="K84"/>
      <c r="L84"/>
      <c r="M84"/>
      <c r="N84"/>
    </row>
    <row r="85" spans="1:21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21" x14ac:dyDescent="0.25">
      <c r="A86" s="1722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21" x14ac:dyDescent="0.25">
      <c r="A87" s="1722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21" x14ac:dyDescent="0.25">
      <c r="A88" s="1722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21" customFormat="1" x14ac:dyDescent="0.25">
      <c r="A89" s="1722"/>
    </row>
    <row r="90" spans="1:21" customFormat="1" x14ac:dyDescent="0.25">
      <c r="A90" s="1722"/>
    </row>
    <row r="91" spans="1:21" customFormat="1" x14ac:dyDescent="0.25">
      <c r="A91" s="1722"/>
    </row>
    <row r="92" spans="1:21" customFormat="1" x14ac:dyDescent="0.25"/>
    <row r="93" spans="1:21" customFormat="1" x14ac:dyDescent="0.25">
      <c r="A93" s="1722"/>
    </row>
    <row r="94" spans="1:21" customFormat="1" x14ac:dyDescent="0.25">
      <c r="A94" s="1722"/>
    </row>
    <row r="95" spans="1:21" customFormat="1" x14ac:dyDescent="0.25">
      <c r="A95" s="1722"/>
    </row>
    <row r="96" spans="1:21" customFormat="1" x14ac:dyDescent="0.25">
      <c r="A96" s="1722"/>
    </row>
    <row r="97" spans="1:22" customFormat="1" x14ac:dyDescent="0.25"/>
    <row r="98" spans="1:22" customFormat="1" x14ac:dyDescent="0.25">
      <c r="A98" s="1722"/>
    </row>
    <row r="99" spans="1:22" customFormat="1" x14ac:dyDescent="0.25">
      <c r="A99" s="1722"/>
    </row>
    <row r="100" spans="1:22" customFormat="1" x14ac:dyDescent="0.25">
      <c r="A100" s="1722"/>
    </row>
    <row r="101" spans="1:22" customFormat="1" x14ac:dyDescent="0.25">
      <c r="A101" s="1722"/>
    </row>
    <row r="102" spans="1:22" customFormat="1" x14ac:dyDescent="0.25">
      <c r="A102" s="1722"/>
    </row>
    <row r="103" spans="1:22" customFormat="1" x14ac:dyDescent="0.25">
      <c r="A103" s="1722"/>
    </row>
    <row r="104" spans="1:22" customFormat="1" x14ac:dyDescent="0.25">
      <c r="A104" s="1722"/>
    </row>
    <row r="105" spans="1:22" customFormat="1" x14ac:dyDescent="0.25">
      <c r="A105" s="1722"/>
    </row>
    <row r="106" spans="1:22" customFormat="1" x14ac:dyDescent="0.25">
      <c r="A106" s="1722"/>
    </row>
    <row r="107" spans="1:22" customFormat="1" x14ac:dyDescent="0.25"/>
    <row r="108" spans="1:22" customFormat="1" x14ac:dyDescent="0.25">
      <c r="A108" s="1722"/>
    </row>
    <row r="109" spans="1:22" customFormat="1" x14ac:dyDescent="0.25">
      <c r="A109" s="1722"/>
    </row>
    <row r="110" spans="1:22" customFormat="1" ht="13" thickBot="1" x14ac:dyDescent="0.3">
      <c r="A110" s="1722"/>
    </row>
    <row r="111" spans="1:22" customFormat="1" ht="13" thickTop="1" x14ac:dyDescent="0.25">
      <c r="A111" s="1722"/>
      <c r="B111" s="1722"/>
      <c r="C111" s="1722"/>
      <c r="D111" s="1722"/>
      <c r="E111" s="1722"/>
      <c r="F111" s="1722"/>
      <c r="G111" s="1722"/>
      <c r="H111" s="1722"/>
      <c r="I111" s="1722"/>
      <c r="J111" s="1722"/>
      <c r="K111" s="1722"/>
      <c r="L111" s="1722"/>
      <c r="M111" s="1722"/>
      <c r="N111" s="1722"/>
      <c r="O111" s="1722"/>
      <c r="P111" s="1722"/>
      <c r="Q111" s="1722"/>
      <c r="R111" s="1722"/>
      <c r="S111" s="1722"/>
      <c r="T111" s="1722"/>
      <c r="U111" s="1722"/>
      <c r="V111" s="1722"/>
    </row>
    <row r="112" spans="1:22" customFormat="1" x14ac:dyDescent="0.25">
      <c r="C112" s="138"/>
    </row>
    <row r="113" spans="3:3" customFormat="1" x14ac:dyDescent="0.25">
      <c r="C113" s="138"/>
    </row>
    <row r="114" spans="3:3" customFormat="1" x14ac:dyDescent="0.25">
      <c r="C114" s="138"/>
    </row>
    <row r="115" spans="3:3" customFormat="1" x14ac:dyDescent="0.25">
      <c r="C115" s="138"/>
    </row>
    <row r="116" spans="3:3" customFormat="1" x14ac:dyDescent="0.25">
      <c r="C116" s="138"/>
    </row>
    <row r="117" spans="3:3" customFormat="1" x14ac:dyDescent="0.25">
      <c r="C117" s="138"/>
    </row>
    <row r="118" spans="3:3" customFormat="1" x14ac:dyDescent="0.25">
      <c r="C118" s="138"/>
    </row>
    <row r="119" spans="3:3" customFormat="1" x14ac:dyDescent="0.25">
      <c r="C119" s="138"/>
    </row>
    <row r="120" spans="3:3" customFormat="1" x14ac:dyDescent="0.25">
      <c r="C120" s="138"/>
    </row>
    <row r="121" spans="3:3" customFormat="1" x14ac:dyDescent="0.25">
      <c r="C121" s="138"/>
    </row>
    <row r="122" spans="3:3" customFormat="1" x14ac:dyDescent="0.25">
      <c r="C122" s="138"/>
    </row>
    <row r="123" spans="3:3" customFormat="1" x14ac:dyDescent="0.25">
      <c r="C123" s="138"/>
    </row>
    <row r="124" spans="3:3" customFormat="1" x14ac:dyDescent="0.25">
      <c r="C124" s="138"/>
    </row>
    <row r="125" spans="3:3" customFormat="1" x14ac:dyDescent="0.25">
      <c r="C125" s="138"/>
    </row>
    <row r="126" spans="3:3" customFormat="1" x14ac:dyDescent="0.25">
      <c r="C126" s="138"/>
    </row>
    <row r="127" spans="3:3" customFormat="1" x14ac:dyDescent="0.25">
      <c r="C127" s="138"/>
    </row>
    <row r="128" spans="3:3" customFormat="1" x14ac:dyDescent="0.25">
      <c r="C128" s="138"/>
    </row>
    <row r="129" spans="3:3" customFormat="1" x14ac:dyDescent="0.25">
      <c r="C129" s="138"/>
    </row>
    <row r="130" spans="3:3" customFormat="1" x14ac:dyDescent="0.25">
      <c r="C130" s="138"/>
    </row>
    <row r="131" spans="3:3" customFormat="1" x14ac:dyDescent="0.25">
      <c r="C131" s="138"/>
    </row>
    <row r="132" spans="3:3" customFormat="1" x14ac:dyDescent="0.25">
      <c r="C132" s="138"/>
    </row>
    <row r="133" spans="3:3" customFormat="1" x14ac:dyDescent="0.25">
      <c r="C133" s="138"/>
    </row>
    <row r="134" spans="3:3" customFormat="1" x14ac:dyDescent="0.25">
      <c r="C134" s="138"/>
    </row>
    <row r="135" spans="3:3" customFormat="1" x14ac:dyDescent="0.25">
      <c r="C135" s="138"/>
    </row>
    <row r="136" spans="3:3" customFormat="1" x14ac:dyDescent="0.25">
      <c r="C136" s="138"/>
    </row>
    <row r="137" spans="3:3" customFormat="1" x14ac:dyDescent="0.25">
      <c r="C137" s="138"/>
    </row>
    <row r="138" spans="3:3" customFormat="1" x14ac:dyDescent="0.25">
      <c r="C138" s="138"/>
    </row>
    <row r="139" spans="3:3" customFormat="1" x14ac:dyDescent="0.25">
      <c r="C139" s="138"/>
    </row>
    <row r="140" spans="3:3" customFormat="1" x14ac:dyDescent="0.25">
      <c r="C140" s="138"/>
    </row>
    <row r="141" spans="3:3" customFormat="1" x14ac:dyDescent="0.25">
      <c r="C141" s="138"/>
    </row>
    <row r="142" spans="3:3" customFormat="1" x14ac:dyDescent="0.25">
      <c r="C142" s="138"/>
    </row>
    <row r="143" spans="3:3" customFormat="1" x14ac:dyDescent="0.25">
      <c r="C143" s="138"/>
    </row>
    <row r="144" spans="3:3" customFormat="1" x14ac:dyDescent="0.25">
      <c r="C144" s="138"/>
    </row>
    <row r="145" spans="3:3" customFormat="1" x14ac:dyDescent="0.25">
      <c r="C145" s="138"/>
    </row>
    <row r="146" spans="3:3" customFormat="1" x14ac:dyDescent="0.25">
      <c r="C146" s="138"/>
    </row>
    <row r="147" spans="3:3" customFormat="1" x14ac:dyDescent="0.25">
      <c r="C147" s="138"/>
    </row>
    <row r="148" spans="3:3" customFormat="1" x14ac:dyDescent="0.25">
      <c r="C148" s="138"/>
    </row>
    <row r="149" spans="3:3" customFormat="1" x14ac:dyDescent="0.25">
      <c r="C149" s="138"/>
    </row>
    <row r="150" spans="3:3" customFormat="1" x14ac:dyDescent="0.25">
      <c r="C150" s="138"/>
    </row>
    <row r="151" spans="3:3" customFormat="1" x14ac:dyDescent="0.25">
      <c r="C151" s="138"/>
    </row>
    <row r="152" spans="3:3" customFormat="1" x14ac:dyDescent="0.25">
      <c r="C152" s="138"/>
    </row>
    <row r="153" spans="3:3" customFormat="1" x14ac:dyDescent="0.25">
      <c r="C153" s="138"/>
    </row>
    <row r="154" spans="3:3" customFormat="1" x14ac:dyDescent="0.25">
      <c r="C154" s="138"/>
    </row>
    <row r="155" spans="3:3" customFormat="1" x14ac:dyDescent="0.25">
      <c r="C155" s="138"/>
    </row>
    <row r="156" spans="3:3" customFormat="1" x14ac:dyDescent="0.25">
      <c r="C156" s="138"/>
    </row>
    <row r="157" spans="3:3" customFormat="1" x14ac:dyDescent="0.25">
      <c r="C157" s="138"/>
    </row>
    <row r="158" spans="3:3" customFormat="1" x14ac:dyDescent="0.25">
      <c r="C158" s="138"/>
    </row>
    <row r="159" spans="3:3" customFormat="1" x14ac:dyDescent="0.25">
      <c r="C159" s="138"/>
    </row>
    <row r="160" spans="3:3" customFormat="1" x14ac:dyDescent="0.25">
      <c r="C160" s="138"/>
    </row>
    <row r="161" spans="3:3" customFormat="1" x14ac:dyDescent="0.25">
      <c r="C161" s="138"/>
    </row>
    <row r="162" spans="3:3" customFormat="1" x14ac:dyDescent="0.25">
      <c r="C162" s="138"/>
    </row>
    <row r="163" spans="3:3" customFormat="1" x14ac:dyDescent="0.25">
      <c r="C163" s="138"/>
    </row>
    <row r="164" spans="3:3" customFormat="1" x14ac:dyDescent="0.25">
      <c r="C164" s="138"/>
    </row>
    <row r="165" spans="3:3" customFormat="1" x14ac:dyDescent="0.25">
      <c r="C165" s="138"/>
    </row>
    <row r="166" spans="3:3" customFormat="1" x14ac:dyDescent="0.25">
      <c r="C166" s="138"/>
    </row>
    <row r="167" spans="3:3" customFormat="1" x14ac:dyDescent="0.25">
      <c r="C167" s="138"/>
    </row>
    <row r="168" spans="3:3" customFormat="1" x14ac:dyDescent="0.25">
      <c r="C168" s="138"/>
    </row>
    <row r="169" spans="3:3" customFormat="1" x14ac:dyDescent="0.25">
      <c r="C169" s="138"/>
    </row>
    <row r="170" spans="3:3" customFormat="1" x14ac:dyDescent="0.25">
      <c r="C170" s="138"/>
    </row>
    <row r="171" spans="3:3" customFormat="1" x14ac:dyDescent="0.25">
      <c r="C171" s="138"/>
    </row>
    <row r="172" spans="3:3" customFormat="1" x14ac:dyDescent="0.25">
      <c r="C172" s="138"/>
    </row>
    <row r="173" spans="3:3" customFormat="1" x14ac:dyDescent="0.25">
      <c r="C173" s="138"/>
    </row>
    <row r="174" spans="3:3" customFormat="1" x14ac:dyDescent="0.25">
      <c r="C174" s="138"/>
    </row>
    <row r="175" spans="3:3" customFormat="1" x14ac:dyDescent="0.25">
      <c r="C175" s="138"/>
    </row>
    <row r="176" spans="3:3" customFormat="1" x14ac:dyDescent="0.25">
      <c r="C176" s="138"/>
    </row>
    <row r="177" spans="3:3" customFormat="1" x14ac:dyDescent="0.25">
      <c r="C177" s="138"/>
    </row>
    <row r="178" spans="3:3" customFormat="1" x14ac:dyDescent="0.25">
      <c r="C178" s="138"/>
    </row>
    <row r="179" spans="3:3" customFormat="1" x14ac:dyDescent="0.25">
      <c r="C179" s="138"/>
    </row>
    <row r="180" spans="3:3" customFormat="1" x14ac:dyDescent="0.25">
      <c r="C180" s="138"/>
    </row>
    <row r="181" spans="3:3" customFormat="1" x14ac:dyDescent="0.25">
      <c r="C181" s="138"/>
    </row>
    <row r="182" spans="3:3" customFormat="1" x14ac:dyDescent="0.25">
      <c r="C182" s="138"/>
    </row>
    <row r="183" spans="3:3" customFormat="1" x14ac:dyDescent="0.25">
      <c r="C183" s="138"/>
    </row>
    <row r="184" spans="3:3" customFormat="1" x14ac:dyDescent="0.25">
      <c r="C184" s="138"/>
    </row>
    <row r="185" spans="3:3" customFormat="1" x14ac:dyDescent="0.25">
      <c r="C185" s="138"/>
    </row>
    <row r="186" spans="3:3" customFormat="1" x14ac:dyDescent="0.25">
      <c r="C186" s="138"/>
    </row>
    <row r="187" spans="3:3" customFormat="1" x14ac:dyDescent="0.25">
      <c r="C187" s="138"/>
    </row>
    <row r="188" spans="3:3" customFormat="1" x14ac:dyDescent="0.25">
      <c r="C188" s="138"/>
    </row>
    <row r="189" spans="3:3" customFormat="1" x14ac:dyDescent="0.25">
      <c r="C189" s="138"/>
    </row>
    <row r="190" spans="3:3" customFormat="1" x14ac:dyDescent="0.25">
      <c r="C190" s="138"/>
    </row>
    <row r="191" spans="3:3" customFormat="1" x14ac:dyDescent="0.25">
      <c r="C191" s="138"/>
    </row>
    <row r="192" spans="3:3" customFormat="1" x14ac:dyDescent="0.25">
      <c r="C192" s="138"/>
    </row>
    <row r="193" spans="3:3" customFormat="1" x14ac:dyDescent="0.25">
      <c r="C193" s="138"/>
    </row>
    <row r="194" spans="3:3" customFormat="1" x14ac:dyDescent="0.25">
      <c r="C194" s="138"/>
    </row>
    <row r="195" spans="3:3" customFormat="1" x14ac:dyDescent="0.25">
      <c r="C195" s="138"/>
    </row>
    <row r="196" spans="3:3" customFormat="1" x14ac:dyDescent="0.25">
      <c r="C196" s="138"/>
    </row>
    <row r="197" spans="3:3" customFormat="1" x14ac:dyDescent="0.25">
      <c r="C197" s="138"/>
    </row>
    <row r="198" spans="3:3" customFormat="1" x14ac:dyDescent="0.25">
      <c r="C198" s="138"/>
    </row>
    <row r="199" spans="3:3" customFormat="1" x14ac:dyDescent="0.25">
      <c r="C199" s="138"/>
    </row>
    <row r="200" spans="3:3" customFormat="1" x14ac:dyDescent="0.25">
      <c r="C200" s="138"/>
    </row>
    <row r="201" spans="3:3" customFormat="1" x14ac:dyDescent="0.25">
      <c r="C201" s="138"/>
    </row>
    <row r="202" spans="3:3" customFormat="1" x14ac:dyDescent="0.25">
      <c r="C202" s="138"/>
    </row>
    <row r="203" spans="3:3" customFormat="1" x14ac:dyDescent="0.25">
      <c r="C203" s="138"/>
    </row>
    <row r="204" spans="3:3" customFormat="1" x14ac:dyDescent="0.25">
      <c r="C204" s="138"/>
    </row>
    <row r="205" spans="3:3" customFormat="1" x14ac:dyDescent="0.25">
      <c r="C205" s="138"/>
    </row>
    <row r="206" spans="3:3" customFormat="1" x14ac:dyDescent="0.25">
      <c r="C206" s="138"/>
    </row>
    <row r="207" spans="3:3" customFormat="1" x14ac:dyDescent="0.25">
      <c r="C207" s="138"/>
    </row>
    <row r="208" spans="3:3" customFormat="1" x14ac:dyDescent="0.25">
      <c r="C208" s="138"/>
    </row>
    <row r="209" spans="3:3" customFormat="1" x14ac:dyDescent="0.25">
      <c r="C209" s="138"/>
    </row>
    <row r="210" spans="3:3" customFormat="1" x14ac:dyDescent="0.25">
      <c r="C210" s="138"/>
    </row>
    <row r="211" spans="3:3" customFormat="1" x14ac:dyDescent="0.25">
      <c r="C211" s="138"/>
    </row>
    <row r="212" spans="3:3" customFormat="1" x14ac:dyDescent="0.25">
      <c r="C212" s="138"/>
    </row>
    <row r="213" spans="3:3" customFormat="1" x14ac:dyDescent="0.25">
      <c r="C213" s="138"/>
    </row>
    <row r="214" spans="3:3" customFormat="1" x14ac:dyDescent="0.25">
      <c r="C214" s="138"/>
    </row>
    <row r="215" spans="3:3" customFormat="1" x14ac:dyDescent="0.25">
      <c r="C215" s="138"/>
    </row>
    <row r="216" spans="3:3" customFormat="1" x14ac:dyDescent="0.25">
      <c r="C216" s="138"/>
    </row>
    <row r="217" spans="3:3" customFormat="1" x14ac:dyDescent="0.25">
      <c r="C217" s="138"/>
    </row>
    <row r="218" spans="3:3" customFormat="1" x14ac:dyDescent="0.25">
      <c r="C218" s="138"/>
    </row>
    <row r="219" spans="3:3" customFormat="1" x14ac:dyDescent="0.25">
      <c r="C219" s="138"/>
    </row>
    <row r="220" spans="3:3" customFormat="1" x14ac:dyDescent="0.25">
      <c r="C220" s="138"/>
    </row>
  </sheetData>
  <sheetProtection formatCells="0" formatColumns="0" formatRows="0" insertColumns="0" insertRows="0" insertHyperlinks="0" deleteColumns="0" deleteRows="0" sort="0" autoFilter="0" pivotTables="0"/>
  <mergeCells count="39">
    <mergeCell ref="A108:A110"/>
    <mergeCell ref="A111:V111"/>
    <mergeCell ref="A83:A84"/>
    <mergeCell ref="B83:C83"/>
    <mergeCell ref="B84:C84"/>
    <mergeCell ref="A86:A91"/>
    <mergeCell ref="A93:A96"/>
    <mergeCell ref="A98:A106"/>
    <mergeCell ref="A75:A77"/>
    <mergeCell ref="A78:V78"/>
    <mergeCell ref="A79:V79"/>
    <mergeCell ref="A81:C82"/>
    <mergeCell ref="D81:O81"/>
    <mergeCell ref="P81:S81"/>
    <mergeCell ref="T81:U81"/>
    <mergeCell ref="A69:A73"/>
    <mergeCell ref="T59:U59"/>
    <mergeCell ref="A61:A62"/>
    <mergeCell ref="B61:C61"/>
    <mergeCell ref="B62:C62"/>
    <mergeCell ref="A64:A67"/>
    <mergeCell ref="A56:V56"/>
    <mergeCell ref="A57:V57"/>
    <mergeCell ref="A59:C60"/>
    <mergeCell ref="D59:O59"/>
    <mergeCell ref="P59:S59"/>
    <mergeCell ref="A49:A55"/>
    <mergeCell ref="A2:N2"/>
    <mergeCell ref="A28:V28"/>
    <mergeCell ref="A30:C31"/>
    <mergeCell ref="D30:O30"/>
    <mergeCell ref="P30:S30"/>
    <mergeCell ref="T30:U30"/>
    <mergeCell ref="A1:N1"/>
    <mergeCell ref="A32:A33"/>
    <mergeCell ref="A35:A38"/>
    <mergeCell ref="A40:A47"/>
    <mergeCell ref="B32:C32"/>
    <mergeCell ref="B33:C33"/>
  </mergeCells>
  <phoneticPr fontId="43" type="noConversion"/>
  <printOptions horizontalCentered="1"/>
  <pageMargins left="0.25" right="0.25" top="0.25" bottom="0.5" header="0.3" footer="0.3"/>
  <pageSetup scale="77" orientation="landscape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T88"/>
  <sheetViews>
    <sheetView showGridLines="0" topLeftCell="A37" zoomScaleNormal="100" workbookViewId="0">
      <selection activeCell="X66" sqref="X66"/>
    </sheetView>
  </sheetViews>
  <sheetFormatPr defaultColWidth="9.1796875" defaultRowHeight="12.5" x14ac:dyDescent="0.25"/>
  <cols>
    <col min="1" max="1" width="24.7265625" style="520" customWidth="1"/>
    <col min="2" max="2" width="10.26953125" style="35" customWidth="1"/>
    <col min="3" max="3" width="0.54296875" style="456" customWidth="1"/>
    <col min="4" max="4" width="12.7265625" style="427" customWidth="1"/>
    <col min="5" max="5" width="0.7265625" style="427" customWidth="1"/>
    <col min="6" max="6" width="8.54296875" style="456" customWidth="1"/>
    <col min="7" max="7" width="0.54296875" style="456" customWidth="1"/>
    <col min="8" max="8" width="10.26953125" style="36" customWidth="1"/>
    <col min="9" max="9" width="0.54296875" style="456" customWidth="1"/>
    <col min="10" max="10" width="10.26953125" style="733" customWidth="1"/>
    <col min="11" max="11" width="0.54296875" style="427" customWidth="1"/>
    <col min="12" max="12" width="8.453125" style="456" customWidth="1"/>
    <col min="13" max="13" width="1.54296875" style="456" customWidth="1"/>
    <col min="14" max="14" width="10.26953125" style="76" customWidth="1"/>
    <col min="15" max="15" width="0.54296875" style="456" customWidth="1"/>
    <col min="16" max="16" width="10.26953125" style="733" customWidth="1"/>
    <col min="17" max="17" width="0.54296875" style="427" customWidth="1"/>
    <col min="18" max="18" width="8.26953125" style="456" customWidth="1"/>
    <col min="19" max="19" width="0.54296875" style="456" customWidth="1"/>
    <col min="20" max="20" width="9.1796875" style="525"/>
    <col min="21" max="16384" width="9.1796875" style="4"/>
  </cols>
  <sheetData>
    <row r="1" spans="1:20" ht="15.5" x14ac:dyDescent="0.35">
      <c r="A1" s="1693" t="str">
        <f>CONCATENATE('List of Tables'!A20,":  ",'List of Tables'!C20)</f>
        <v>TABLE 15:  U.S. East MMA Visitor Characteristics: 2014 vs. 2013</v>
      </c>
      <c r="B1" s="1693"/>
      <c r="C1" s="1693"/>
      <c r="D1" s="1693"/>
      <c r="E1" s="1693"/>
      <c r="F1" s="1693"/>
      <c r="G1" s="1693"/>
      <c r="H1" s="1693"/>
      <c r="I1" s="1693"/>
      <c r="J1" s="1693"/>
      <c r="K1" s="1693"/>
      <c r="L1" s="1693"/>
      <c r="M1" s="1693"/>
      <c r="N1" s="1693"/>
      <c r="O1" s="1693"/>
      <c r="P1" s="1693"/>
      <c r="Q1" s="1693"/>
      <c r="R1" s="1693"/>
      <c r="S1" s="1693"/>
      <c r="T1" s="551"/>
    </row>
    <row r="2" spans="1:20" ht="15.5" x14ac:dyDescent="0.35">
      <c r="A2" s="1694" t="s">
        <v>1086</v>
      </c>
      <c r="B2" s="1694"/>
      <c r="C2" s="1694"/>
      <c r="D2" s="1694"/>
      <c r="E2" s="1694"/>
      <c r="F2" s="1694"/>
      <c r="G2" s="1694"/>
      <c r="H2" s="1694"/>
      <c r="I2" s="1694"/>
      <c r="J2" s="1694"/>
      <c r="K2" s="1694"/>
      <c r="L2" s="1694"/>
      <c r="M2" s="1694"/>
      <c r="N2" s="1694"/>
      <c r="O2" s="1694"/>
      <c r="P2" s="1694"/>
      <c r="Q2" s="1694"/>
      <c r="R2" s="1694"/>
      <c r="S2" s="1694"/>
      <c r="T2" s="552"/>
    </row>
    <row r="3" spans="1:20" x14ac:dyDescent="0.25">
      <c r="A3" s="421"/>
      <c r="B3" s="36"/>
      <c r="D3" s="703"/>
      <c r="E3" s="456"/>
      <c r="H3" s="704"/>
      <c r="J3" s="703"/>
      <c r="K3" s="456"/>
      <c r="N3" s="704"/>
      <c r="P3" s="703"/>
      <c r="Q3" s="456"/>
      <c r="R3" s="704"/>
      <c r="T3" s="481"/>
    </row>
    <row r="4" spans="1:20" ht="11.5" x14ac:dyDescent="0.25">
      <c r="A4" s="1718" t="s">
        <v>1161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  <c r="T4" s="108"/>
    </row>
    <row r="5" spans="1:20" s="14" customFormat="1" ht="23" x14ac:dyDescent="0.25">
      <c r="A5" s="1692"/>
      <c r="B5" s="71">
        <v>2014</v>
      </c>
      <c r="C5" s="72"/>
      <c r="D5" s="73">
        <v>2013</v>
      </c>
      <c r="E5" s="70"/>
      <c r="F5" s="45" t="s">
        <v>637</v>
      </c>
      <c r="G5" s="70"/>
      <c r="H5" s="71">
        <v>2014</v>
      </c>
      <c r="I5" s="72"/>
      <c r="J5" s="73">
        <v>2013</v>
      </c>
      <c r="K5" s="73"/>
      <c r="L5" s="361" t="s">
        <v>637</v>
      </c>
      <c r="M5" s="71"/>
      <c r="N5" s="73">
        <v>2014</v>
      </c>
      <c r="O5" s="72"/>
      <c r="P5" s="73">
        <v>2013</v>
      </c>
      <c r="Q5" s="70"/>
      <c r="R5" s="45" t="s">
        <v>637</v>
      </c>
      <c r="S5" s="5"/>
      <c r="T5" s="220"/>
    </row>
    <row r="6" spans="1:20" s="14" customFormat="1" ht="11.5" x14ac:dyDescent="0.25">
      <c r="A6" s="31" t="s">
        <v>517</v>
      </c>
      <c r="B6" s="198">
        <v>18078650.08447361</v>
      </c>
      <c r="C6" s="133">
        <v>0</v>
      </c>
      <c r="D6" s="114">
        <v>17819671.329462718</v>
      </c>
      <c r="E6" s="114"/>
      <c r="F6" s="58">
        <v>1.453330705279064E-2</v>
      </c>
      <c r="G6" s="58"/>
      <c r="H6" s="417">
        <v>17503505.673397623</v>
      </c>
      <c r="I6" s="58"/>
      <c r="J6" s="20">
        <v>17275737.257640909</v>
      </c>
      <c r="K6" s="115"/>
      <c r="L6" s="60">
        <v>1.3184294965818237E-2</v>
      </c>
      <c r="M6" s="364"/>
      <c r="N6" s="705">
        <v>575144.41107598529</v>
      </c>
      <c r="O6" s="58"/>
      <c r="P6" s="20">
        <v>543934.0718218087</v>
      </c>
      <c r="Q6" s="115"/>
      <c r="R6" s="58">
        <v>5.7378900993723767E-2</v>
      </c>
      <c r="S6" s="7"/>
      <c r="T6" s="219"/>
    </row>
    <row r="7" spans="1:20" s="23" customFormat="1" ht="11.5" x14ac:dyDescent="0.25">
      <c r="A7" s="31" t="s">
        <v>272</v>
      </c>
      <c r="B7" s="198">
        <v>1734793.535677894</v>
      </c>
      <c r="C7" s="114">
        <v>0</v>
      </c>
      <c r="D7" s="114">
        <v>1701851.7818182535</v>
      </c>
      <c r="E7" s="114"/>
      <c r="F7" s="58">
        <v>1.9356417645516516E-2</v>
      </c>
      <c r="G7" s="58"/>
      <c r="H7" s="362">
        <v>1653009.535677894</v>
      </c>
      <c r="I7" s="58"/>
      <c r="J7" s="20">
        <v>1628676.7818182535</v>
      </c>
      <c r="K7" s="115"/>
      <c r="L7" s="60">
        <v>1.4940198160420448E-2</v>
      </c>
      <c r="M7" s="364"/>
      <c r="N7" s="114">
        <v>81783.999999999913</v>
      </c>
      <c r="O7" s="58"/>
      <c r="P7" s="20">
        <v>73175.000000000058</v>
      </c>
      <c r="Q7" s="115"/>
      <c r="R7" s="58">
        <v>0.11764947044755514</v>
      </c>
      <c r="S7" s="7"/>
      <c r="T7" s="219"/>
    </row>
    <row r="8" spans="1:20" s="23" customFormat="1" ht="11.5" x14ac:dyDescent="0.25">
      <c r="A8" s="505" t="s">
        <v>273</v>
      </c>
      <c r="B8" s="458"/>
      <c r="C8" s="474"/>
      <c r="D8" s="474"/>
      <c r="E8" s="474"/>
      <c r="F8" s="474"/>
      <c r="G8" s="474"/>
      <c r="H8" s="458"/>
      <c r="I8" s="474"/>
      <c r="J8" s="474"/>
      <c r="K8" s="474"/>
      <c r="L8" s="475"/>
      <c r="M8" s="458"/>
      <c r="N8" s="474"/>
      <c r="O8" s="474"/>
      <c r="P8" s="474"/>
      <c r="Q8" s="474"/>
      <c r="R8" s="474"/>
      <c r="S8" s="475"/>
      <c r="T8" s="219"/>
    </row>
    <row r="9" spans="1:20" s="219" customFormat="1" ht="11.5" x14ac:dyDescent="0.25">
      <c r="A9" s="218" t="s">
        <v>274</v>
      </c>
      <c r="B9" s="198">
        <v>351926.46975566732</v>
      </c>
      <c r="C9" s="114">
        <v>0</v>
      </c>
      <c r="D9" s="114">
        <v>349169.47059134714</v>
      </c>
      <c r="E9" s="114"/>
      <c r="F9" s="58">
        <v>7.8958769208859383E-3</v>
      </c>
      <c r="G9" s="58"/>
      <c r="H9" s="362">
        <v>341020.99523111165</v>
      </c>
      <c r="I9" s="58"/>
      <c r="J9" s="130">
        <v>337233.21518433047</v>
      </c>
      <c r="K9" s="115"/>
      <c r="L9" s="60">
        <v>1.1231930534217362E-2</v>
      </c>
      <c r="M9" s="364"/>
      <c r="N9" s="114">
        <v>10905.474524555682</v>
      </c>
      <c r="O9" s="58"/>
      <c r="P9" s="20">
        <v>11936.255407016663</v>
      </c>
      <c r="Q9" s="115"/>
      <c r="R9" s="58">
        <v>-8.6357140268215213E-2</v>
      </c>
      <c r="S9" s="60"/>
    </row>
    <row r="10" spans="1:20" s="219" customFormat="1" ht="11.5" x14ac:dyDescent="0.25">
      <c r="A10" s="218" t="s">
        <v>275</v>
      </c>
      <c r="B10" s="198">
        <v>783398.32065465045</v>
      </c>
      <c r="C10" s="114">
        <v>0</v>
      </c>
      <c r="D10" s="114">
        <v>782707.67985037656</v>
      </c>
      <c r="E10" s="114"/>
      <c r="F10" s="58">
        <v>8.8237386964941378E-4</v>
      </c>
      <c r="G10" s="58"/>
      <c r="H10" s="362">
        <v>747427.93079114333</v>
      </c>
      <c r="I10" s="58"/>
      <c r="J10" s="130">
        <v>751453.50715633377</v>
      </c>
      <c r="K10" s="115"/>
      <c r="L10" s="60">
        <v>-5.3570531334987213E-3</v>
      </c>
      <c r="M10" s="364"/>
      <c r="N10" s="114">
        <v>35970.389863507145</v>
      </c>
      <c r="O10" s="58"/>
      <c r="P10" s="20">
        <v>31254.172694042751</v>
      </c>
      <c r="Q10" s="115"/>
      <c r="R10" s="58">
        <v>0.15089880047803461</v>
      </c>
      <c r="S10" s="60"/>
      <c r="T10" s="220"/>
    </row>
    <row r="11" spans="1:20" s="219" customFormat="1" ht="11.5" x14ac:dyDescent="0.25">
      <c r="A11" s="218" t="s">
        <v>276</v>
      </c>
      <c r="B11" s="198">
        <v>599468.74526354729</v>
      </c>
      <c r="C11" s="114">
        <v>0</v>
      </c>
      <c r="D11" s="114">
        <v>569974.63137617009</v>
      </c>
      <c r="E11" s="114"/>
      <c r="F11" s="58">
        <v>5.1746362493652401E-2</v>
      </c>
      <c r="G11" s="58"/>
      <c r="H11" s="362">
        <v>564560.60965161014</v>
      </c>
      <c r="I11" s="58"/>
      <c r="J11" s="20">
        <v>539990.05947722949</v>
      </c>
      <c r="K11" s="115"/>
      <c r="L11" s="60">
        <v>4.5501856456705299E-2</v>
      </c>
      <c r="M11" s="364"/>
      <c r="N11" s="114">
        <v>34908.135611937148</v>
      </c>
      <c r="O11" s="58"/>
      <c r="P11" s="20">
        <v>29984.57189894055</v>
      </c>
      <c r="Q11" s="115"/>
      <c r="R11" s="58">
        <v>0.164203235236804</v>
      </c>
      <c r="S11" s="60"/>
    </row>
    <row r="12" spans="1:20" s="219" customFormat="1" ht="11.5" x14ac:dyDescent="0.25">
      <c r="A12" s="218" t="s">
        <v>277</v>
      </c>
      <c r="B12" s="199">
        <v>1.9427257649443384</v>
      </c>
      <c r="C12" s="155">
        <v>0</v>
      </c>
      <c r="D12" s="157">
        <v>1.925940019029466</v>
      </c>
      <c r="E12" s="157"/>
      <c r="F12" s="58">
        <v>8.7156119863645402E-3</v>
      </c>
      <c r="G12" s="58"/>
      <c r="H12" s="363">
        <v>1.9329095843114865</v>
      </c>
      <c r="I12" s="58"/>
      <c r="J12" s="131">
        <v>1.9182255654004279</v>
      </c>
      <c r="K12" s="115"/>
      <c r="L12" s="60">
        <v>7.655001151021237E-3</v>
      </c>
      <c r="M12" s="364"/>
      <c r="N12" s="155">
        <v>2.1649468431643615</v>
      </c>
      <c r="O12" s="58"/>
      <c r="P12" s="97">
        <v>2.115281535218716</v>
      </c>
      <c r="Q12" s="115"/>
      <c r="R12" s="58">
        <v>2.3479289692050473E-2</v>
      </c>
      <c r="S12" s="60"/>
    </row>
    <row r="13" spans="1:20" s="23" customFormat="1" ht="11.5" x14ac:dyDescent="0.25">
      <c r="A13" s="505" t="s">
        <v>278</v>
      </c>
      <c r="B13" s="458"/>
      <c r="C13" s="474"/>
      <c r="D13" s="474"/>
      <c r="E13" s="474"/>
      <c r="F13" s="474"/>
      <c r="G13" s="474"/>
      <c r="H13" s="458"/>
      <c r="I13" s="474"/>
      <c r="J13" s="474"/>
      <c r="K13" s="474"/>
      <c r="L13" s="475"/>
      <c r="M13" s="458"/>
      <c r="N13" s="474"/>
      <c r="O13" s="474"/>
      <c r="P13" s="474"/>
      <c r="Q13" s="474"/>
      <c r="R13" s="474"/>
      <c r="S13" s="475"/>
      <c r="T13" s="219"/>
    </row>
    <row r="14" spans="1:20" s="26" customFormat="1" ht="11.5" x14ac:dyDescent="0.25">
      <c r="A14" s="9" t="s">
        <v>279</v>
      </c>
      <c r="B14" s="198">
        <v>715171.76671821158</v>
      </c>
      <c r="C14" s="114">
        <v>0</v>
      </c>
      <c r="D14" s="114">
        <v>716887.33083524997</v>
      </c>
      <c r="E14" s="114"/>
      <c r="F14" s="58">
        <v>-2.3930735601640149E-3</v>
      </c>
      <c r="G14" s="58"/>
      <c r="H14" s="362">
        <v>677730.52073849412</v>
      </c>
      <c r="I14" s="58"/>
      <c r="J14" s="130">
        <v>678537.90260236128</v>
      </c>
      <c r="K14" s="115"/>
      <c r="L14" s="60">
        <v>-1.1898846929120034E-3</v>
      </c>
      <c r="M14" s="364"/>
      <c r="N14" s="114">
        <v>37441.245979717511</v>
      </c>
      <c r="O14" s="58"/>
      <c r="P14" s="20">
        <v>38349.428232888728</v>
      </c>
      <c r="Q14" s="115"/>
      <c r="R14" s="58">
        <v>-2.3681767760812499E-2</v>
      </c>
      <c r="S14" s="60"/>
    </row>
    <row r="15" spans="1:20" s="26" customFormat="1" ht="11.5" x14ac:dyDescent="0.25">
      <c r="A15" s="9" t="s">
        <v>280</v>
      </c>
      <c r="B15" s="198">
        <v>1019621.7689596823</v>
      </c>
      <c r="C15" s="114">
        <v>0</v>
      </c>
      <c r="D15" s="114">
        <v>984964.45098300348</v>
      </c>
      <c r="E15" s="114"/>
      <c r="F15" s="58">
        <v>3.5186364281564193E-2</v>
      </c>
      <c r="G15" s="58"/>
      <c r="H15" s="198">
        <v>975279.0149393999</v>
      </c>
      <c r="I15" s="58"/>
      <c r="J15" s="130">
        <v>950138.87921589217</v>
      </c>
      <c r="K15" s="115"/>
      <c r="L15" s="60">
        <v>2.6459432692886725E-2</v>
      </c>
      <c r="M15" s="364"/>
      <c r="N15" s="114">
        <v>44342.754020282402</v>
      </c>
      <c r="O15" s="58"/>
      <c r="P15" s="20">
        <v>34825.571767111331</v>
      </c>
      <c r="Q15" s="115"/>
      <c r="R15" s="58">
        <v>0.27328143574541208</v>
      </c>
      <c r="S15" s="60"/>
    </row>
    <row r="16" spans="1:20" s="26" customFormat="1" ht="11.5" x14ac:dyDescent="0.25">
      <c r="A16" s="34" t="s">
        <v>665</v>
      </c>
      <c r="B16" s="199">
        <v>4.1717342240605033</v>
      </c>
      <c r="C16" s="155">
        <v>0</v>
      </c>
      <c r="D16" s="157">
        <v>4.1125380518760775</v>
      </c>
      <c r="E16" s="157"/>
      <c r="F16" s="58">
        <v>1.4394072817738782E-2</v>
      </c>
      <c r="G16" s="58"/>
      <c r="H16" s="363">
        <v>4.1908753537267609</v>
      </c>
      <c r="I16" s="58"/>
      <c r="J16" s="131">
        <v>4.119821917804301</v>
      </c>
      <c r="K16" s="115"/>
      <c r="L16" s="60">
        <v>1.724672506240963E-2</v>
      </c>
      <c r="M16" s="364"/>
      <c r="N16" s="155">
        <v>3.7848557409590335</v>
      </c>
      <c r="O16" s="58"/>
      <c r="P16" s="97">
        <v>3.9504189767934093</v>
      </c>
      <c r="Q16" s="115"/>
      <c r="R16" s="58">
        <v>-4.1910297820806054E-2</v>
      </c>
      <c r="S16" s="60"/>
    </row>
    <row r="17" spans="1:20" s="10" customFormat="1" ht="11.5" x14ac:dyDescent="0.25">
      <c r="A17" s="706" t="s">
        <v>281</v>
      </c>
      <c r="B17" s="458"/>
      <c r="C17" s="474"/>
      <c r="D17" s="474"/>
      <c r="E17" s="474"/>
      <c r="F17" s="474"/>
      <c r="G17" s="474"/>
      <c r="H17" s="458"/>
      <c r="I17" s="474"/>
      <c r="J17" s="474"/>
      <c r="K17" s="474"/>
      <c r="L17" s="475"/>
      <c r="M17" s="458"/>
      <c r="N17" s="474"/>
      <c r="O17" s="474"/>
      <c r="P17" s="474"/>
      <c r="Q17" s="474"/>
      <c r="R17" s="474"/>
      <c r="S17" s="475"/>
      <c r="T17" s="26"/>
    </row>
    <row r="18" spans="1:20" s="26" customFormat="1" ht="11.5" x14ac:dyDescent="0.25">
      <c r="A18" s="9" t="s">
        <v>282</v>
      </c>
      <c r="B18" s="198">
        <v>83827.82631139044</v>
      </c>
      <c r="C18" s="114">
        <v>0</v>
      </c>
      <c r="D18" s="114">
        <v>79047.13708979552</v>
      </c>
      <c r="E18" s="114"/>
      <c r="F18" s="58">
        <v>6.0478967330140986E-2</v>
      </c>
      <c r="G18" s="58"/>
      <c r="H18" s="362">
        <v>79027.68250679945</v>
      </c>
      <c r="I18" s="58"/>
      <c r="J18" s="130">
        <v>74978.132136958302</v>
      </c>
      <c r="K18" s="115"/>
      <c r="L18" s="60">
        <v>5.4009752636196173E-2</v>
      </c>
      <c r="M18" s="364"/>
      <c r="N18" s="114">
        <v>4800.143804590989</v>
      </c>
      <c r="O18" s="58"/>
      <c r="P18" s="20">
        <v>4069.004952837221</v>
      </c>
      <c r="Q18" s="115"/>
      <c r="R18" s="58">
        <v>0.17968492548625731</v>
      </c>
      <c r="S18" s="60"/>
    </row>
    <row r="19" spans="1:20" s="26" customFormat="1" ht="11.5" x14ac:dyDescent="0.25">
      <c r="A19" s="9" t="s">
        <v>283</v>
      </c>
      <c r="B19" s="198">
        <v>382911.35942433932</v>
      </c>
      <c r="C19" s="114">
        <v>0</v>
      </c>
      <c r="D19" s="114">
        <v>389733.24674698157</v>
      </c>
      <c r="E19" s="114"/>
      <c r="F19" s="58">
        <v>-1.7503991203170539E-2</v>
      </c>
      <c r="G19" s="58"/>
      <c r="H19" s="362">
        <v>366573.34063824959</v>
      </c>
      <c r="I19" s="58"/>
      <c r="J19" s="130">
        <v>374212.80651249678</v>
      </c>
      <c r="K19" s="115"/>
      <c r="L19" s="60">
        <v>-2.0414763314606326E-2</v>
      </c>
      <c r="M19" s="364"/>
      <c r="N19" s="114">
        <v>16338.01878608972</v>
      </c>
      <c r="O19" s="58"/>
      <c r="P19" s="20">
        <v>15520.440234484811</v>
      </c>
      <c r="Q19" s="115"/>
      <c r="R19" s="58">
        <v>5.2677536155729281E-2</v>
      </c>
      <c r="S19" s="60"/>
    </row>
    <row r="20" spans="1:20" s="26" customFormat="1" ht="11.5" x14ac:dyDescent="0.25">
      <c r="A20" s="9" t="s">
        <v>284</v>
      </c>
      <c r="B20" s="198">
        <v>59184.780796073763</v>
      </c>
      <c r="C20" s="114">
        <v>0</v>
      </c>
      <c r="D20" s="114">
        <v>56998.999933821906</v>
      </c>
      <c r="E20" s="114"/>
      <c r="F20" s="58">
        <v>3.834770548237048E-2</v>
      </c>
      <c r="G20" s="58"/>
      <c r="H20" s="362">
        <v>54763.042396888181</v>
      </c>
      <c r="I20" s="58"/>
      <c r="J20" s="130">
        <v>53323.454857527897</v>
      </c>
      <c r="K20" s="115"/>
      <c r="L20" s="60">
        <v>2.6997266835141143E-2</v>
      </c>
      <c r="M20" s="364"/>
      <c r="N20" s="114">
        <v>4421.7383991855841</v>
      </c>
      <c r="O20" s="58"/>
      <c r="P20" s="20">
        <v>3675.5450762940113</v>
      </c>
      <c r="Q20" s="115"/>
      <c r="R20" s="58">
        <v>0.2030156908438589</v>
      </c>
      <c r="S20" s="60"/>
    </row>
    <row r="21" spans="1:20" s="26" customFormat="1" ht="11.5" x14ac:dyDescent="0.25">
      <c r="A21" s="9" t="s">
        <v>285</v>
      </c>
      <c r="B21" s="198">
        <v>1327239.1307343948</v>
      </c>
      <c r="C21" s="114">
        <v>0</v>
      </c>
      <c r="D21" s="114">
        <v>1290070.3979118024</v>
      </c>
      <c r="E21" s="114"/>
      <c r="F21" s="58">
        <v>2.881139888393398E-2</v>
      </c>
      <c r="G21" s="58"/>
      <c r="H21" s="362">
        <v>1262171.5549258899</v>
      </c>
      <c r="I21" s="58"/>
      <c r="J21" s="130">
        <v>1232809.2980228304</v>
      </c>
      <c r="K21" s="115"/>
      <c r="L21" s="60">
        <v>2.3817355166083271E-2</v>
      </c>
      <c r="M21" s="364"/>
      <c r="N21" s="114">
        <v>65067.575808504778</v>
      </c>
      <c r="O21" s="58"/>
      <c r="P21" s="20">
        <v>57261.09988897197</v>
      </c>
      <c r="Q21" s="115"/>
      <c r="R21" s="58">
        <v>0.13633122546841389</v>
      </c>
      <c r="S21" s="60"/>
    </row>
    <row r="22" spans="1:20" s="10" customFormat="1" ht="11.5" x14ac:dyDescent="0.25">
      <c r="A22" s="706" t="s">
        <v>286</v>
      </c>
      <c r="B22" s="458"/>
      <c r="C22" s="474"/>
      <c r="D22" s="474"/>
      <c r="E22" s="474"/>
      <c r="F22" s="474"/>
      <c r="G22" s="474"/>
      <c r="H22" s="458"/>
      <c r="I22" s="474"/>
      <c r="J22" s="474"/>
      <c r="K22" s="474"/>
      <c r="L22" s="475"/>
      <c r="M22" s="458"/>
      <c r="N22" s="474"/>
      <c r="O22" s="474"/>
      <c r="P22" s="474"/>
      <c r="Q22" s="474"/>
      <c r="R22" s="474"/>
      <c r="S22" s="475"/>
      <c r="T22" s="26"/>
    </row>
    <row r="23" spans="1:20" s="26" customFormat="1" ht="11.5" x14ac:dyDescent="0.25">
      <c r="A23" s="9" t="s">
        <v>583</v>
      </c>
      <c r="B23" s="198">
        <v>1031095.0636294209</v>
      </c>
      <c r="C23" s="114">
        <v>0</v>
      </c>
      <c r="D23" s="114">
        <v>1015176.8036442342</v>
      </c>
      <c r="E23" s="114"/>
      <c r="F23" s="58">
        <v>1.5680283402895057E-2</v>
      </c>
      <c r="G23" s="58"/>
      <c r="H23" s="362">
        <v>960833.73188181722</v>
      </c>
      <c r="I23" s="58"/>
      <c r="J23" s="130">
        <v>948678.2842122576</v>
      </c>
      <c r="K23" s="115"/>
      <c r="L23" s="60">
        <v>1.2813034589121005E-2</v>
      </c>
      <c r="M23" s="364"/>
      <c r="N23" s="114">
        <v>70261.331747603763</v>
      </c>
      <c r="O23" s="58"/>
      <c r="P23" s="20">
        <v>66498.519431976587</v>
      </c>
      <c r="Q23" s="115"/>
      <c r="R23" s="58">
        <v>5.6584903660543515E-2</v>
      </c>
      <c r="S23" s="60"/>
    </row>
    <row r="24" spans="1:20" s="26" customFormat="1" ht="11.5" x14ac:dyDescent="0.25">
      <c r="A24" s="9" t="s">
        <v>287</v>
      </c>
      <c r="B24" s="198">
        <v>653778.28725488717</v>
      </c>
      <c r="C24" s="114">
        <v>0</v>
      </c>
      <c r="D24" s="114">
        <v>639502.38180080755</v>
      </c>
      <c r="E24" s="114"/>
      <c r="F24" s="58">
        <v>2.2323459396475377E-2</v>
      </c>
      <c r="G24" s="58"/>
      <c r="H24" s="362">
        <v>633091.05553441076</v>
      </c>
      <c r="I24" s="58"/>
      <c r="J24" s="130">
        <v>622006.87328650744</v>
      </c>
      <c r="K24" s="115"/>
      <c r="L24" s="60">
        <v>1.7820031777683817E-2</v>
      </c>
      <c r="M24" s="364"/>
      <c r="N24" s="114">
        <v>20687.231720476429</v>
      </c>
      <c r="O24" s="58"/>
      <c r="P24" s="20">
        <v>17495.508514300069</v>
      </c>
      <c r="Q24" s="115"/>
      <c r="R24" s="58">
        <v>0.18243100528158898</v>
      </c>
      <c r="S24" s="60"/>
      <c r="T24" s="108"/>
    </row>
    <row r="25" spans="1:20" s="26" customFormat="1" ht="11.5" x14ac:dyDescent="0.25">
      <c r="A25" s="9" t="s">
        <v>288</v>
      </c>
      <c r="B25" s="198">
        <v>643274.20377171854</v>
      </c>
      <c r="C25" s="114">
        <v>0</v>
      </c>
      <c r="D25" s="114">
        <v>626990.55796824454</v>
      </c>
      <c r="E25" s="114"/>
      <c r="F25" s="58">
        <v>2.597111805996085E-2</v>
      </c>
      <c r="G25" s="58"/>
      <c r="H25" s="362">
        <v>622586.97205124213</v>
      </c>
      <c r="I25" s="58"/>
      <c r="J25" s="130">
        <v>609767.04945394443</v>
      </c>
      <c r="K25" s="115"/>
      <c r="L25" s="60">
        <v>2.1024295440001447E-2</v>
      </c>
      <c r="M25" s="364"/>
      <c r="N25" s="114">
        <v>20687.231720476429</v>
      </c>
      <c r="O25" s="58"/>
      <c r="P25" s="20">
        <v>17223.508514300069</v>
      </c>
      <c r="Q25" s="115"/>
      <c r="R25" s="58">
        <v>0.20110439190136864</v>
      </c>
      <c r="S25" s="60"/>
      <c r="T25" s="108"/>
    </row>
    <row r="26" spans="1:20" s="26" customFormat="1" ht="11.5" x14ac:dyDescent="0.25">
      <c r="A26" s="9" t="s">
        <v>584</v>
      </c>
      <c r="B26" s="198">
        <v>17120.253759679563</v>
      </c>
      <c r="C26" s="114">
        <v>0</v>
      </c>
      <c r="D26" s="114">
        <v>15405.344757213627</v>
      </c>
      <c r="E26" s="114"/>
      <c r="F26" s="58">
        <v>0.11131909278842474</v>
      </c>
      <c r="G26" s="58"/>
      <c r="H26" s="362">
        <v>16696.835512553127</v>
      </c>
      <c r="I26" s="58"/>
      <c r="J26" s="130">
        <v>15023.844757213627</v>
      </c>
      <c r="K26" s="115"/>
      <c r="L26" s="60">
        <v>0.11135570037997244</v>
      </c>
      <c r="M26" s="364"/>
      <c r="N26" s="114">
        <v>423.41824712643677</v>
      </c>
      <c r="O26" s="58"/>
      <c r="P26" s="20">
        <v>381.5</v>
      </c>
      <c r="Q26" s="115"/>
      <c r="R26" s="58">
        <v>0.10987744987270451</v>
      </c>
      <c r="S26" s="60"/>
      <c r="T26" s="108"/>
    </row>
    <row r="27" spans="1:20" s="26" customFormat="1" ht="11.5" x14ac:dyDescent="0.25">
      <c r="A27" s="9" t="s">
        <v>585</v>
      </c>
      <c r="B27" s="198">
        <v>22672.478616656539</v>
      </c>
      <c r="C27" s="114">
        <v>0</v>
      </c>
      <c r="D27" s="20">
        <v>24485.46772070157</v>
      </c>
      <c r="E27" s="20"/>
      <c r="F27" s="58">
        <v>-7.4043474469234455E-2</v>
      </c>
      <c r="G27" s="58"/>
      <c r="H27" s="362">
        <v>21558.103977654355</v>
      </c>
      <c r="I27" s="58"/>
      <c r="J27" s="130">
        <v>23671.476195277843</v>
      </c>
      <c r="K27" s="115"/>
      <c r="L27" s="60">
        <v>-8.9279274354891247E-2</v>
      </c>
      <c r="M27" s="364"/>
      <c r="N27" s="114">
        <v>1114.3746390021836</v>
      </c>
      <c r="O27" s="58"/>
      <c r="P27" s="20">
        <v>813.99152542372883</v>
      </c>
      <c r="Q27" s="115"/>
      <c r="R27" s="58">
        <v>0.36902486598013201</v>
      </c>
      <c r="S27" s="60"/>
      <c r="T27" s="108"/>
    </row>
    <row r="28" spans="1:20" s="26" customFormat="1" ht="11.5" x14ac:dyDescent="0.25">
      <c r="A28" s="9" t="s">
        <v>253</v>
      </c>
      <c r="B28" s="198">
        <v>343293.34267933655</v>
      </c>
      <c r="C28" s="114">
        <v>0</v>
      </c>
      <c r="D28" s="20">
        <v>340688.04917013238</v>
      </c>
      <c r="E28" s="20"/>
      <c r="F28" s="58">
        <v>7.6471526240802926E-3</v>
      </c>
      <c r="G28" s="58"/>
      <c r="H28" s="362">
        <v>332549.62453680462</v>
      </c>
      <c r="I28" s="58"/>
      <c r="J28" s="130">
        <v>332125.11923393677</v>
      </c>
      <c r="K28" s="115"/>
      <c r="L28" s="60">
        <v>1.2781487405920844E-3</v>
      </c>
      <c r="M28" s="364"/>
      <c r="N28" s="114">
        <v>10743.718142531929</v>
      </c>
      <c r="O28" s="58"/>
      <c r="P28" s="20">
        <v>8562.9299361956018</v>
      </c>
      <c r="Q28" s="115"/>
      <c r="R28" s="58">
        <v>0.25467780567935167</v>
      </c>
      <c r="S28" s="60"/>
      <c r="T28" s="108"/>
    </row>
    <row r="29" spans="1:20" s="26" customFormat="1" ht="11.5" x14ac:dyDescent="0.25">
      <c r="A29" s="9" t="s">
        <v>0</v>
      </c>
      <c r="B29" s="198">
        <v>394315.36143190064</v>
      </c>
      <c r="C29" s="114">
        <v>0</v>
      </c>
      <c r="D29" s="20">
        <v>383744.0253644897</v>
      </c>
      <c r="E29" s="20"/>
      <c r="F29" s="58">
        <v>2.7547884445549405E-2</v>
      </c>
      <c r="G29" s="58"/>
      <c r="H29" s="362">
        <v>378021.53975335823</v>
      </c>
      <c r="I29" s="58"/>
      <c r="J29" s="130">
        <v>370690.88268787332</v>
      </c>
      <c r="K29" s="115"/>
      <c r="L29" s="60">
        <v>1.9775660551266963E-2</v>
      </c>
      <c r="M29" s="364"/>
      <c r="N29" s="114">
        <v>16293.821678542403</v>
      </c>
      <c r="O29" s="58"/>
      <c r="P29" s="20">
        <v>13053.142676616364</v>
      </c>
      <c r="Q29" s="115"/>
      <c r="R29" s="58">
        <v>0.24826810540663513</v>
      </c>
      <c r="S29" s="60"/>
      <c r="T29" s="108"/>
    </row>
    <row r="30" spans="1:20" s="26" customFormat="1" ht="11.5" x14ac:dyDescent="0.25">
      <c r="A30" s="9" t="s">
        <v>260</v>
      </c>
      <c r="B30" s="198">
        <v>161758.85385886961</v>
      </c>
      <c r="C30" s="114">
        <v>0</v>
      </c>
      <c r="D30" s="20">
        <v>156817.11031062409</v>
      </c>
      <c r="E30" s="20"/>
      <c r="F30" s="58">
        <v>3.151278287462949E-2</v>
      </c>
      <c r="G30" s="58"/>
      <c r="H30" s="362">
        <v>154021.01973318271</v>
      </c>
      <c r="I30" s="58"/>
      <c r="J30" s="130">
        <v>149350.11330513793</v>
      </c>
      <c r="K30" s="115"/>
      <c r="L30" s="60">
        <v>3.1274877030067108E-2</v>
      </c>
      <c r="M30" s="364"/>
      <c r="N30" s="114">
        <v>7737.8341256869007</v>
      </c>
      <c r="O30" s="58"/>
      <c r="P30" s="20">
        <v>7466.9970054861515</v>
      </c>
      <c r="Q30" s="115"/>
      <c r="R30" s="58">
        <v>3.6271223893857174E-2</v>
      </c>
      <c r="S30" s="60"/>
    </row>
    <row r="31" spans="1:20" s="26" customFormat="1" ht="11.5" x14ac:dyDescent="0.25">
      <c r="A31" s="9" t="s">
        <v>269</v>
      </c>
      <c r="B31" s="198">
        <v>333904.4566932178</v>
      </c>
      <c r="C31" s="114">
        <v>0</v>
      </c>
      <c r="D31" s="20">
        <v>325009.55277140549</v>
      </c>
      <c r="E31" s="20"/>
      <c r="F31" s="58">
        <v>2.736813070866416E-2</v>
      </c>
      <c r="G31" s="58"/>
      <c r="H31" s="362">
        <v>320366.83563631389</v>
      </c>
      <c r="I31" s="58"/>
      <c r="J31" s="130">
        <v>314615.34342586639</v>
      </c>
      <c r="K31" s="115"/>
      <c r="L31" s="60">
        <v>1.8281028979130944E-2</v>
      </c>
      <c r="M31" s="364"/>
      <c r="N31" s="114">
        <v>13537.621056903909</v>
      </c>
      <c r="O31" s="58"/>
      <c r="P31" s="20">
        <v>10394.209345539082</v>
      </c>
      <c r="Q31" s="115"/>
      <c r="R31" s="58">
        <v>0.30241951137090528</v>
      </c>
      <c r="S31" s="60"/>
      <c r="T31" s="108"/>
    </row>
    <row r="32" spans="1:20" s="10" customFormat="1" ht="11.5" x14ac:dyDescent="0.25">
      <c r="A32" s="472" t="s">
        <v>143</v>
      </c>
      <c r="B32" s="458"/>
      <c r="C32" s="474"/>
      <c r="D32" s="474"/>
      <c r="E32" s="474"/>
      <c r="F32" s="474"/>
      <c r="G32" s="474"/>
      <c r="H32" s="458"/>
      <c r="I32" s="474"/>
      <c r="J32" s="474"/>
      <c r="K32" s="474"/>
      <c r="L32" s="475"/>
      <c r="M32" s="458"/>
      <c r="N32" s="474"/>
      <c r="O32" s="474"/>
      <c r="P32" s="474"/>
      <c r="Q32" s="474"/>
      <c r="R32" s="474"/>
      <c r="S32" s="475"/>
      <c r="T32" s="26"/>
    </row>
    <row r="33" spans="1:20" s="10" customFormat="1" ht="11.5" x14ac:dyDescent="0.25">
      <c r="A33" s="33" t="s">
        <v>586</v>
      </c>
      <c r="B33" s="200">
        <v>7.2030808944354474</v>
      </c>
      <c r="C33" s="157">
        <v>7.9623229264665998</v>
      </c>
      <c r="D33" s="97">
        <v>7.455145721091208</v>
      </c>
      <c r="E33" s="97"/>
      <c r="F33" s="58">
        <v>-3.3810851737297219E-2</v>
      </c>
      <c r="G33" s="58"/>
      <c r="H33" s="363">
        <v>7.3430569671567412</v>
      </c>
      <c r="I33" s="58"/>
      <c r="J33" s="97">
        <v>7.5903047476318743</v>
      </c>
      <c r="K33" s="54"/>
      <c r="L33" s="60">
        <v>-3.2574157256633589E-2</v>
      </c>
      <c r="M33" s="364"/>
      <c r="N33" s="157">
        <v>5.2888881374564534</v>
      </c>
      <c r="O33" s="58"/>
      <c r="P33" s="97">
        <v>5.5269458981528805</v>
      </c>
      <c r="Q33" s="91"/>
      <c r="R33" s="58">
        <v>-4.3072207523505282E-2</v>
      </c>
      <c r="S33" s="7"/>
      <c r="T33" s="26"/>
    </row>
    <row r="34" spans="1:20" s="10" customFormat="1" ht="11.5" x14ac:dyDescent="0.25">
      <c r="A34" s="33" t="s">
        <v>292</v>
      </c>
      <c r="B34" s="200">
        <v>7.9443981750694999</v>
      </c>
      <c r="C34" s="157" t="e">
        <v>#DIV/0!</v>
      </c>
      <c r="D34" s="97">
        <v>7.7668201872692242</v>
      </c>
      <c r="E34" s="97"/>
      <c r="F34" s="58">
        <v>2.2863666663913231E-2</v>
      </c>
      <c r="G34" s="58"/>
      <c r="H34" s="363">
        <v>8.0709855154372487</v>
      </c>
      <c r="I34" s="58"/>
      <c r="J34" s="97">
        <v>7.8608809699250557</v>
      </c>
      <c r="K34" s="54"/>
      <c r="L34" s="60">
        <v>2.6727862476996156E-2</v>
      </c>
      <c r="M34" s="364"/>
      <c r="N34" s="157">
        <v>4.1347232023872866</v>
      </c>
      <c r="O34" s="58"/>
      <c r="P34" s="97">
        <v>4.4367689458654063</v>
      </c>
      <c r="Q34" s="91"/>
      <c r="R34" s="58">
        <v>-6.8077861877300125E-2</v>
      </c>
      <c r="S34" s="7"/>
      <c r="T34" s="26"/>
    </row>
    <row r="35" spans="1:20" s="10" customFormat="1" ht="11.5" x14ac:dyDescent="0.25">
      <c r="A35" s="33" t="s">
        <v>587</v>
      </c>
      <c r="B35" s="200">
        <v>4.5789247805422866</v>
      </c>
      <c r="C35" s="157" t="e">
        <v>#DIV/0!</v>
      </c>
      <c r="D35" s="97">
        <v>4.6769429020659645</v>
      </c>
      <c r="E35" s="97"/>
      <c r="F35" s="58">
        <v>-2.0957733197978539E-2</v>
      </c>
      <c r="G35" s="58"/>
      <c r="H35" s="363">
        <v>4.6696834189702257</v>
      </c>
      <c r="I35" s="58"/>
      <c r="J35" s="97">
        <v>4.605922713818245</v>
      </c>
      <c r="K35" s="54"/>
      <c r="L35" s="60">
        <v>1.3843199096826334E-2</v>
      </c>
      <c r="M35" s="364"/>
      <c r="N35" s="157">
        <v>1</v>
      </c>
      <c r="O35" s="58"/>
      <c r="P35" s="97">
        <v>7.4737876802096981</v>
      </c>
      <c r="Q35" s="91"/>
      <c r="R35" s="58">
        <v>-0.86619903551074084</v>
      </c>
      <c r="S35" s="7"/>
      <c r="T35" s="26"/>
    </row>
    <row r="36" spans="1:20" s="10" customFormat="1" ht="11.5" x14ac:dyDescent="0.25">
      <c r="A36" s="33" t="s">
        <v>588</v>
      </c>
      <c r="B36" s="200">
        <v>3.1650790126555544</v>
      </c>
      <c r="C36" s="157" t="e">
        <v>#DIV/0!</v>
      </c>
      <c r="D36" s="97">
        <v>3.5502841866177044</v>
      </c>
      <c r="E36" s="97"/>
      <c r="F36" s="58">
        <v>-0.1084998140188683</v>
      </c>
      <c r="G36" s="58"/>
      <c r="H36" s="363">
        <v>3.2449446981095322</v>
      </c>
      <c r="I36" s="58"/>
      <c r="J36" s="97">
        <v>3.6379808599558494</v>
      </c>
      <c r="K36" s="54"/>
      <c r="L36" s="60">
        <v>-0.10803689655780296</v>
      </c>
      <c r="M36" s="364"/>
      <c r="N36" s="157">
        <v>1.6200395878485108</v>
      </c>
      <c r="O36" s="58"/>
      <c r="P36" s="97">
        <v>1</v>
      </c>
      <c r="Q36" s="91"/>
      <c r="R36" s="58">
        <v>0.62003958784851076</v>
      </c>
      <c r="S36" s="7"/>
      <c r="T36" s="26"/>
    </row>
    <row r="37" spans="1:20" s="10" customFormat="1" ht="11.5" x14ac:dyDescent="0.25">
      <c r="A37" s="11" t="s">
        <v>589</v>
      </c>
      <c r="B37" s="200">
        <v>7.0495574904657268</v>
      </c>
      <c r="C37" s="157" t="e">
        <v>#DIV/0!</v>
      </c>
      <c r="D37" s="97">
        <v>7.0020436442199818</v>
      </c>
      <c r="E37" s="97"/>
      <c r="F37" s="58">
        <v>6.7857112380278412E-3</v>
      </c>
      <c r="G37" s="58"/>
      <c r="H37" s="363">
        <v>7.1404885384910024</v>
      </c>
      <c r="I37" s="58"/>
      <c r="J37" s="97">
        <v>7.0725020708723152</v>
      </c>
      <c r="K37" s="54"/>
      <c r="L37" s="60">
        <v>9.6127886478373035E-3</v>
      </c>
      <c r="M37" s="364"/>
      <c r="N37" s="157">
        <v>4.2349745427025676</v>
      </c>
      <c r="O37" s="58"/>
      <c r="P37" s="97">
        <v>4.2692158005603433</v>
      </c>
      <c r="Q37" s="91"/>
      <c r="R37" s="58">
        <v>-8.0205029348203779E-3</v>
      </c>
      <c r="S37" s="7"/>
      <c r="T37" s="26"/>
    </row>
    <row r="38" spans="1:20" s="10" customFormat="1" ht="11.5" x14ac:dyDescent="0.25">
      <c r="A38" s="11" t="s">
        <v>1</v>
      </c>
      <c r="B38" s="200">
        <v>7.5344359251443027</v>
      </c>
      <c r="C38" s="157" t="e">
        <v>#DIV/0!</v>
      </c>
      <c r="D38" s="97">
        <v>7.3933777184831886</v>
      </c>
      <c r="E38" s="97"/>
      <c r="F38" s="58">
        <v>1.9078993665976714E-2</v>
      </c>
      <c r="G38" s="58"/>
      <c r="H38" s="363">
        <v>7.673287186017359</v>
      </c>
      <c r="I38" s="58"/>
      <c r="J38" s="97">
        <v>7.4925045876531202</v>
      </c>
      <c r="K38" s="54"/>
      <c r="L38" s="60">
        <v>2.4128460149647424E-2</v>
      </c>
      <c r="M38" s="364"/>
      <c r="N38" s="157">
        <v>4.3130451141075481</v>
      </c>
      <c r="O38" s="58"/>
      <c r="P38" s="97">
        <v>4.5783141325688277</v>
      </c>
      <c r="Q38" s="91"/>
      <c r="R38" s="58">
        <v>-5.7940327111726794E-2</v>
      </c>
      <c r="S38" s="7"/>
      <c r="T38" s="26"/>
    </row>
    <row r="39" spans="1:20" s="10" customFormat="1" ht="11.5" x14ac:dyDescent="0.25">
      <c r="A39" s="33" t="s">
        <v>144</v>
      </c>
      <c r="B39" s="200">
        <v>4.3968417911137809</v>
      </c>
      <c r="C39" s="157" t="e">
        <v>#DIV/0!</v>
      </c>
      <c r="D39" s="97">
        <v>4.2547875797750576</v>
      </c>
      <c r="E39" s="97"/>
      <c r="F39" s="58">
        <v>3.3386910315798525E-2</v>
      </c>
      <c r="G39" s="58"/>
      <c r="H39" s="363">
        <v>4.4378610693541178</v>
      </c>
      <c r="I39" s="58"/>
      <c r="J39" s="97">
        <v>4.3427831567619775</v>
      </c>
      <c r="K39" s="54"/>
      <c r="L39" s="60">
        <v>2.1893313379945826E-2</v>
      </c>
      <c r="M39" s="364"/>
      <c r="N39" s="157">
        <v>3.5803560716379885</v>
      </c>
      <c r="O39" s="58"/>
      <c r="P39" s="97">
        <v>2.4947561529924065</v>
      </c>
      <c r="Q39" s="91"/>
      <c r="R39" s="58">
        <v>0.43515271716773929</v>
      </c>
      <c r="S39" s="7"/>
      <c r="T39" s="26"/>
    </row>
    <row r="40" spans="1:20" s="10" customFormat="1" ht="11.5" x14ac:dyDescent="0.25">
      <c r="A40" s="33" t="s">
        <v>145</v>
      </c>
      <c r="B40" s="200">
        <v>6.7675518879204635</v>
      </c>
      <c r="C40" s="157" t="e">
        <v>#DIV/0!</v>
      </c>
      <c r="D40" s="97">
        <v>6.676545396836997</v>
      </c>
      <c r="E40" s="97"/>
      <c r="F40" s="58">
        <v>1.3630775449618101E-2</v>
      </c>
      <c r="G40" s="58"/>
      <c r="H40" s="363">
        <v>6.920641287004619</v>
      </c>
      <c r="I40" s="58"/>
      <c r="J40" s="97">
        <v>6.7663832266928763</v>
      </c>
      <c r="K40" s="54"/>
      <c r="L40" s="60">
        <v>2.2797712624849004E-2</v>
      </c>
      <c r="M40" s="364"/>
      <c r="N40" s="157">
        <v>3.1447021901854426</v>
      </c>
      <c r="O40" s="58"/>
      <c r="P40" s="97">
        <v>3.9573044470795415</v>
      </c>
      <c r="Q40" s="91"/>
      <c r="R40" s="58">
        <v>-0.20534236568374029</v>
      </c>
      <c r="S40" s="7"/>
      <c r="T40" s="26"/>
    </row>
    <row r="41" spans="1:20" s="10" customFormat="1" ht="11.5" x14ac:dyDescent="0.25">
      <c r="A41" s="33" t="s">
        <v>308</v>
      </c>
      <c r="B41" s="200">
        <v>10.4212113503231</v>
      </c>
      <c r="C41" s="157"/>
      <c r="D41" s="97">
        <v>10.470753986827356</v>
      </c>
      <c r="E41" s="97"/>
      <c r="F41" s="58">
        <v>-4.7315252145722136E-3</v>
      </c>
      <c r="G41" s="58"/>
      <c r="H41" s="363">
        <v>10.588871567652204</v>
      </c>
      <c r="I41" s="58"/>
      <c r="J41" s="97">
        <v>10.607222654917626</v>
      </c>
      <c r="K41" s="54"/>
      <c r="L41" s="60">
        <v>-1.7300558178548918E-3</v>
      </c>
      <c r="M41" s="364"/>
      <c r="N41" s="157">
        <v>7.0324808162475039</v>
      </c>
      <c r="O41" s="58"/>
      <c r="P41" s="97">
        <v>7.4333320371958758</v>
      </c>
      <c r="Q41" s="91"/>
      <c r="R41" s="58">
        <v>-5.3926182624769121E-2</v>
      </c>
      <c r="S41" s="7"/>
      <c r="T41" s="26"/>
    </row>
    <row r="42" spans="1:20" s="10" customFormat="1" ht="11.5" x14ac:dyDescent="0.25">
      <c r="A42" s="707" t="s">
        <v>309</v>
      </c>
      <c r="B42" s="458"/>
      <c r="C42" s="474"/>
      <c r="D42" s="708"/>
      <c r="E42" s="708"/>
      <c r="F42" s="709"/>
      <c r="G42" s="709"/>
      <c r="H42" s="458"/>
      <c r="I42" s="709"/>
      <c r="J42" s="710"/>
      <c r="K42" s="710"/>
      <c r="L42" s="711"/>
      <c r="M42" s="712"/>
      <c r="N42" s="474"/>
      <c r="O42" s="709"/>
      <c r="P42" s="710"/>
      <c r="Q42" s="710"/>
      <c r="R42" s="709"/>
      <c r="S42" s="711"/>
      <c r="T42" s="26"/>
    </row>
    <row r="43" spans="1:20" s="26" customFormat="1" ht="11.5" x14ac:dyDescent="0.25">
      <c r="A43" s="12" t="s">
        <v>310</v>
      </c>
      <c r="B43" s="198">
        <v>1068585.0606840181</v>
      </c>
      <c r="C43" s="114">
        <v>0</v>
      </c>
      <c r="D43" s="20">
        <v>1047151.0724438018</v>
      </c>
      <c r="E43" s="20"/>
      <c r="F43" s="58">
        <v>2.0468859560248971E-2</v>
      </c>
      <c r="G43" s="58"/>
      <c r="H43" s="362">
        <v>1010276.0601775189</v>
      </c>
      <c r="I43" s="58"/>
      <c r="J43" s="130">
        <v>993549.22136652225</v>
      </c>
      <c r="K43" s="115"/>
      <c r="L43" s="60">
        <v>1.6835440510929708E-2</v>
      </c>
      <c r="M43" s="364"/>
      <c r="N43" s="114">
        <v>58309.000506499244</v>
      </c>
      <c r="O43" s="58"/>
      <c r="P43" s="20">
        <v>53601.85107727952</v>
      </c>
      <c r="Q43" s="115"/>
      <c r="R43" s="58">
        <v>8.7816919278277811E-2</v>
      </c>
      <c r="S43" s="60"/>
    </row>
    <row r="44" spans="1:20" s="26" customFormat="1" ht="11.5" x14ac:dyDescent="0.25">
      <c r="A44" s="12" t="s">
        <v>327</v>
      </c>
      <c r="B44" s="198">
        <v>864473.93287203228</v>
      </c>
      <c r="C44" s="114">
        <v>0</v>
      </c>
      <c r="D44" s="20">
        <v>847733.7967081191</v>
      </c>
      <c r="E44" s="20"/>
      <c r="F44" s="58">
        <v>1.9746925543039227E-2</v>
      </c>
      <c r="G44" s="58"/>
      <c r="H44" s="362">
        <v>815995.16868622461</v>
      </c>
      <c r="I44" s="58"/>
      <c r="J44" s="130">
        <v>802234.3386965706</v>
      </c>
      <c r="K44" s="115"/>
      <c r="L44" s="60">
        <v>1.7153130109104912E-2</v>
      </c>
      <c r="M44" s="364"/>
      <c r="N44" s="114">
        <v>48478.764185807675</v>
      </c>
      <c r="O44" s="58"/>
      <c r="P44" s="20">
        <v>45499.458011548464</v>
      </c>
      <c r="Q44" s="115"/>
      <c r="R44" s="58">
        <v>6.5480036564457916E-2</v>
      </c>
      <c r="S44" s="60"/>
    </row>
    <row r="45" spans="1:20" s="26" customFormat="1" ht="11.5" x14ac:dyDescent="0.25">
      <c r="A45" s="12" t="s">
        <v>312</v>
      </c>
      <c r="B45" s="198">
        <v>261564.0102404872</v>
      </c>
      <c r="C45" s="114">
        <v>0</v>
      </c>
      <c r="D45" s="20">
        <v>262424.35563199362</v>
      </c>
      <c r="E45" s="20"/>
      <c r="F45" s="58">
        <v>-3.2784510013731628E-3</v>
      </c>
      <c r="G45" s="58"/>
      <c r="H45" s="362">
        <v>251854.64094538943</v>
      </c>
      <c r="I45" s="58"/>
      <c r="J45" s="130">
        <v>253009.0472755754</v>
      </c>
      <c r="K45" s="115"/>
      <c r="L45" s="60">
        <v>-4.5627077079524415E-3</v>
      </c>
      <c r="M45" s="364"/>
      <c r="N45" s="114">
        <v>9709.3692950977729</v>
      </c>
      <c r="O45" s="58"/>
      <c r="P45" s="20">
        <v>9415.3083564182452</v>
      </c>
      <c r="Q45" s="115"/>
      <c r="R45" s="58">
        <v>3.1232215403659263E-2</v>
      </c>
      <c r="S45" s="60"/>
    </row>
    <row r="46" spans="1:20" s="26" customFormat="1" ht="11.5" x14ac:dyDescent="0.25">
      <c r="A46" s="12" t="s">
        <v>313</v>
      </c>
      <c r="B46" s="106">
        <v>180422.97618543412</v>
      </c>
      <c r="C46" s="114">
        <v>0</v>
      </c>
      <c r="D46" s="20">
        <v>181029.54305331857</v>
      </c>
      <c r="E46" s="20"/>
      <c r="F46" s="58">
        <v>-3.3506512674884247E-3</v>
      </c>
      <c r="G46" s="58"/>
      <c r="H46" s="362">
        <v>174782.89992100908</v>
      </c>
      <c r="I46" s="58"/>
      <c r="J46" s="130">
        <v>175355.89978648379</v>
      </c>
      <c r="K46" s="115"/>
      <c r="L46" s="60">
        <v>-3.2676395044158608E-3</v>
      </c>
      <c r="M46" s="364"/>
      <c r="N46" s="114">
        <v>5640.0762644250417</v>
      </c>
      <c r="O46" s="58"/>
      <c r="P46" s="20">
        <v>5673.6432668347725</v>
      </c>
      <c r="Q46" s="115"/>
      <c r="R46" s="58">
        <v>-5.916304714811093E-3</v>
      </c>
      <c r="S46" s="60"/>
    </row>
    <row r="47" spans="1:20" s="26" customFormat="1" ht="11.5" x14ac:dyDescent="0.25">
      <c r="A47" s="12" t="s">
        <v>643</v>
      </c>
      <c r="B47" s="198">
        <v>189617.38725214516</v>
      </c>
      <c r="C47" s="114">
        <v>0</v>
      </c>
      <c r="D47" s="20">
        <v>189310.97266436066</v>
      </c>
      <c r="E47" s="20"/>
      <c r="F47" s="58">
        <v>1.6185780648212019E-3</v>
      </c>
      <c r="G47" s="58"/>
      <c r="H47" s="362">
        <v>184508.24676953777</v>
      </c>
      <c r="I47" s="58"/>
      <c r="J47" s="130">
        <v>185809.87956361685</v>
      </c>
      <c r="K47" s="115"/>
      <c r="L47" s="60">
        <v>-7.0051861458390961E-3</v>
      </c>
      <c r="M47" s="364"/>
      <c r="N47" s="114">
        <v>5109.1404826073976</v>
      </c>
      <c r="O47" s="58"/>
      <c r="P47" s="20">
        <v>3501.0931007438107</v>
      </c>
      <c r="Q47" s="115"/>
      <c r="R47" s="58">
        <v>0.45929866347226117</v>
      </c>
      <c r="S47" s="60"/>
    </row>
    <row r="48" spans="1:20" s="26" customFormat="1" ht="11.5" x14ac:dyDescent="0.25">
      <c r="A48" s="34" t="s">
        <v>198</v>
      </c>
      <c r="B48" s="198">
        <v>138121.55966612932</v>
      </c>
      <c r="C48" s="114">
        <v>0</v>
      </c>
      <c r="D48" s="20">
        <v>137722.22922009698</v>
      </c>
      <c r="E48" s="20"/>
      <c r="F48" s="58">
        <v>2.8995351606904548E-3</v>
      </c>
      <c r="G48" s="58"/>
      <c r="H48" s="362">
        <v>133593.14934225209</v>
      </c>
      <c r="I48" s="58"/>
      <c r="J48" s="130">
        <v>134923.47857218335</v>
      </c>
      <c r="K48" s="115"/>
      <c r="L48" s="60">
        <v>-9.8598794220943597E-3</v>
      </c>
      <c r="M48" s="364"/>
      <c r="N48" s="114">
        <v>4528.4103238772386</v>
      </c>
      <c r="O48" s="58"/>
      <c r="P48" s="20">
        <v>2798.7506479136223</v>
      </c>
      <c r="Q48" s="115"/>
      <c r="R48" s="58">
        <v>0.61801135347767455</v>
      </c>
      <c r="S48" s="60"/>
    </row>
    <row r="49" spans="1:20" s="26" customFormat="1" ht="11.5" x14ac:dyDescent="0.25">
      <c r="A49" s="12" t="s">
        <v>187</v>
      </c>
      <c r="B49" s="198">
        <v>133789.15929444411</v>
      </c>
      <c r="C49" s="114">
        <v>0</v>
      </c>
      <c r="D49" s="20">
        <v>119121.21348459386</v>
      </c>
      <c r="E49" s="20"/>
      <c r="F49" s="58">
        <v>0.12313462380692823</v>
      </c>
      <c r="G49" s="58"/>
      <c r="H49" s="362">
        <v>130410.98337739405</v>
      </c>
      <c r="I49" s="58"/>
      <c r="J49" s="130">
        <v>115962.17196971833</v>
      </c>
      <c r="K49" s="115"/>
      <c r="L49" s="60">
        <v>0.12459935134233943</v>
      </c>
      <c r="M49" s="364"/>
      <c r="N49" s="114">
        <v>3378.175917050055</v>
      </c>
      <c r="O49" s="58"/>
      <c r="P49" s="20">
        <v>3159.0415148755314</v>
      </c>
      <c r="Q49" s="115"/>
      <c r="R49" s="58">
        <v>6.9367370179418991E-2</v>
      </c>
      <c r="S49" s="60"/>
    </row>
    <row r="50" spans="1:20" s="26" customFormat="1" ht="11.5" x14ac:dyDescent="0.25">
      <c r="A50" s="12" t="s">
        <v>316</v>
      </c>
      <c r="B50" s="198">
        <v>23941.80642943456</v>
      </c>
      <c r="C50" s="114">
        <v>0</v>
      </c>
      <c r="D50" s="20">
        <v>22830.696539654487</v>
      </c>
      <c r="E50" s="20"/>
      <c r="F50" s="58">
        <v>4.866736710595726E-2</v>
      </c>
      <c r="G50" s="58"/>
      <c r="H50" s="362">
        <v>21389.352619127734</v>
      </c>
      <c r="I50" s="58"/>
      <c r="J50" s="130">
        <v>21922.467791859071</v>
      </c>
      <c r="K50" s="115"/>
      <c r="L50" s="60">
        <v>-2.4318209874588572E-2</v>
      </c>
      <c r="M50" s="364"/>
      <c r="N50" s="114">
        <v>2552.453810306828</v>
      </c>
      <c r="O50" s="58"/>
      <c r="P50" s="20">
        <v>908.22874779541439</v>
      </c>
      <c r="Q50" s="115"/>
      <c r="R50" s="58">
        <v>1.8103644775641787</v>
      </c>
      <c r="S50" s="60"/>
    </row>
    <row r="51" spans="1:20" s="26" customFormat="1" ht="11.5" x14ac:dyDescent="0.25">
      <c r="A51" s="12" t="s">
        <v>317</v>
      </c>
      <c r="B51" s="198">
        <v>69372.549712850639</v>
      </c>
      <c r="C51" s="114">
        <v>0</v>
      </c>
      <c r="D51" s="20">
        <v>63934.787444148787</v>
      </c>
      <c r="E51" s="20"/>
      <c r="F51" s="58">
        <v>8.5051698552248922E-2</v>
      </c>
      <c r="G51" s="58"/>
      <c r="H51" s="362">
        <v>66009.818423516946</v>
      </c>
      <c r="I51" s="58"/>
      <c r="J51" s="130">
        <v>61943.738291606416</v>
      </c>
      <c r="K51" s="115"/>
      <c r="L51" s="60">
        <v>6.5641503791215292E-2</v>
      </c>
      <c r="M51" s="364"/>
      <c r="N51" s="114">
        <v>3362.731289333688</v>
      </c>
      <c r="O51" s="58"/>
      <c r="P51" s="20">
        <v>1991.0491525423729</v>
      </c>
      <c r="Q51" s="115"/>
      <c r="R51" s="58">
        <v>0.68892429653974774</v>
      </c>
      <c r="S51" s="60"/>
    </row>
    <row r="52" spans="1:20" s="26" customFormat="1" ht="11.5" x14ac:dyDescent="0.25">
      <c r="A52" s="12" t="s">
        <v>318</v>
      </c>
      <c r="B52" s="198">
        <v>209631.38425342253</v>
      </c>
      <c r="C52" s="114">
        <v>0</v>
      </c>
      <c r="D52" s="20">
        <v>208250.14485449262</v>
      </c>
      <c r="E52" s="20"/>
      <c r="F52" s="58">
        <v>6.6325975422249694E-3</v>
      </c>
      <c r="G52" s="58"/>
      <c r="H52" s="362">
        <v>200585.65180574733</v>
      </c>
      <c r="I52" s="58"/>
      <c r="J52" s="130">
        <v>200176.2881611734</v>
      </c>
      <c r="K52" s="115"/>
      <c r="L52" s="60">
        <v>2.0450156626159572E-3</v>
      </c>
      <c r="M52" s="364"/>
      <c r="N52" s="114">
        <v>9045.7324476751874</v>
      </c>
      <c r="O52" s="58"/>
      <c r="P52" s="20">
        <v>8073.856693319226</v>
      </c>
      <c r="Q52" s="115"/>
      <c r="R52" s="58">
        <v>0.12037317372255905</v>
      </c>
      <c r="S52" s="60"/>
    </row>
    <row r="53" spans="1:20" s="10" customFormat="1" ht="11.5" x14ac:dyDescent="0.25">
      <c r="A53" s="707" t="s">
        <v>319</v>
      </c>
      <c r="B53" s="458"/>
      <c r="C53" s="474"/>
      <c r="D53" s="708"/>
      <c r="E53" s="708"/>
      <c r="F53" s="474"/>
      <c r="G53" s="474"/>
      <c r="H53" s="458"/>
      <c r="I53" s="474"/>
      <c r="J53" s="710"/>
      <c r="K53" s="474"/>
      <c r="L53" s="475"/>
      <c r="M53" s="458"/>
      <c r="N53" s="474"/>
      <c r="O53" s="713"/>
      <c r="P53" s="710"/>
      <c r="Q53" s="474"/>
      <c r="R53" s="474"/>
      <c r="S53" s="475"/>
      <c r="T53" s="26"/>
    </row>
    <row r="54" spans="1:20" s="26" customFormat="1" ht="11.5" x14ac:dyDescent="0.25">
      <c r="A54" s="34" t="s">
        <v>320</v>
      </c>
      <c r="B54" s="198">
        <v>1368616.3679153619</v>
      </c>
      <c r="C54" s="114">
        <v>0</v>
      </c>
      <c r="D54" s="20">
        <v>1346623.6947471998</v>
      </c>
      <c r="E54" s="20"/>
      <c r="F54" s="58">
        <v>1.6331714089057953E-2</v>
      </c>
      <c r="G54" s="58"/>
      <c r="H54" s="362">
        <v>1299961.155652489</v>
      </c>
      <c r="I54" s="58"/>
      <c r="J54" s="130">
        <v>1286157.4831605991</v>
      </c>
      <c r="K54" s="115"/>
      <c r="L54" s="60">
        <v>1.0732490128634024E-2</v>
      </c>
      <c r="M54" s="364"/>
      <c r="N54" s="132">
        <v>68655.212262872737</v>
      </c>
      <c r="O54" s="58"/>
      <c r="P54" s="20">
        <v>60466.211586600672</v>
      </c>
      <c r="Q54" s="115"/>
      <c r="R54" s="58">
        <v>0.13543101943047398</v>
      </c>
      <c r="S54" s="60"/>
    </row>
    <row r="55" spans="1:20" s="26" customFormat="1" ht="11.5" x14ac:dyDescent="0.25">
      <c r="A55" s="34" t="s">
        <v>196</v>
      </c>
      <c r="B55" s="198">
        <v>1279103.5575867461</v>
      </c>
      <c r="C55" s="114">
        <v>0</v>
      </c>
      <c r="D55" s="20">
        <v>1260460.3496264438</v>
      </c>
      <c r="E55" s="20"/>
      <c r="F55" s="58">
        <v>1.4790792876449811E-2</v>
      </c>
      <c r="G55" s="58"/>
      <c r="H55" s="362">
        <v>1213566.2640864616</v>
      </c>
      <c r="I55" s="58"/>
      <c r="J55" s="130">
        <v>1202566.5304515569</v>
      </c>
      <c r="K55" s="115"/>
      <c r="L55" s="60">
        <v>9.146881570680658E-3</v>
      </c>
      <c r="M55" s="364"/>
      <c r="N55" s="132">
        <v>65537.293500284373</v>
      </c>
      <c r="O55" s="58"/>
      <c r="P55" s="20">
        <v>57893.819174887023</v>
      </c>
      <c r="Q55" s="115"/>
      <c r="R55" s="58">
        <v>0.13202574012793597</v>
      </c>
      <c r="S55" s="60"/>
    </row>
    <row r="56" spans="1:20" s="26" customFormat="1" ht="11.5" x14ac:dyDescent="0.25">
      <c r="A56" s="34" t="s">
        <v>197</v>
      </c>
      <c r="B56" s="198">
        <v>94220.702251937328</v>
      </c>
      <c r="C56" s="114">
        <v>0</v>
      </c>
      <c r="D56" s="20">
        <v>89936.031408813273</v>
      </c>
      <c r="E56" s="20"/>
      <c r="F56" s="58">
        <v>4.7641315455066648E-2</v>
      </c>
      <c r="G56" s="58"/>
      <c r="H56" s="362">
        <v>91393.401044207858</v>
      </c>
      <c r="I56" s="58"/>
      <c r="J56" s="130">
        <v>86962.456511223922</v>
      </c>
      <c r="K56" s="115"/>
      <c r="L56" s="60">
        <v>5.0952384635225327E-2</v>
      </c>
      <c r="M56" s="364"/>
      <c r="N56" s="132">
        <v>2827.3012077294684</v>
      </c>
      <c r="O56" s="58"/>
      <c r="P56" s="20">
        <v>2973.5748975893525</v>
      </c>
      <c r="Q56" s="115"/>
      <c r="R56" s="58">
        <v>-4.9191190703979495E-2</v>
      </c>
      <c r="S56" s="60"/>
    </row>
    <row r="57" spans="1:20" s="26" customFormat="1" ht="11.5" x14ac:dyDescent="0.25">
      <c r="A57" s="34" t="s">
        <v>270</v>
      </c>
      <c r="B57" s="198">
        <v>21288.864822895233</v>
      </c>
      <c r="C57" s="114">
        <v>0</v>
      </c>
      <c r="D57" s="20">
        <v>17340.487770615757</v>
      </c>
      <c r="E57" s="20"/>
      <c r="F57" s="58">
        <v>0.22769700048289188</v>
      </c>
      <c r="G57" s="58"/>
      <c r="H57" s="362">
        <v>20814.025045814076</v>
      </c>
      <c r="I57" s="58"/>
      <c r="J57" s="130">
        <v>16658.544550276772</v>
      </c>
      <c r="K57" s="115"/>
      <c r="L57" s="60">
        <v>0.24945039364007721</v>
      </c>
      <c r="M57" s="364"/>
      <c r="N57" s="132">
        <v>474.8397770811564</v>
      </c>
      <c r="O57" s="58"/>
      <c r="P57" s="20">
        <v>681.94322033898311</v>
      </c>
      <c r="Q57" s="115"/>
      <c r="R57" s="58">
        <v>-0.30369602201614215</v>
      </c>
      <c r="S57" s="60"/>
    </row>
    <row r="58" spans="1:20" s="26" customFormat="1" ht="11.5" x14ac:dyDescent="0.25">
      <c r="A58" s="34" t="s">
        <v>250</v>
      </c>
      <c r="B58" s="198">
        <v>146095.629171473</v>
      </c>
      <c r="C58" s="114">
        <v>0</v>
      </c>
      <c r="D58" s="20">
        <v>138456.86364880964</v>
      </c>
      <c r="E58" s="20"/>
      <c r="F58" s="58">
        <v>5.5170724811727585E-2</v>
      </c>
      <c r="G58" s="58"/>
      <c r="H58" s="362">
        <v>143401.63675304913</v>
      </c>
      <c r="I58" s="58"/>
      <c r="J58" s="130">
        <v>135261.60795500042</v>
      </c>
      <c r="K58" s="115"/>
      <c r="L58" s="60">
        <v>6.0179890813931283E-2</v>
      </c>
      <c r="M58" s="364"/>
      <c r="N58" s="132">
        <v>2693.9924184238698</v>
      </c>
      <c r="O58" s="58"/>
      <c r="P58" s="20">
        <v>3195.2556938092248</v>
      </c>
      <c r="Q58" s="115"/>
      <c r="R58" s="58">
        <v>-0.15687735925376722</v>
      </c>
      <c r="S58" s="60"/>
    </row>
    <row r="59" spans="1:20" s="26" customFormat="1" ht="11.5" x14ac:dyDescent="0.25">
      <c r="A59" s="34" t="s">
        <v>321</v>
      </c>
      <c r="B59" s="198">
        <v>91132.967657988076</v>
      </c>
      <c r="C59" s="114">
        <v>0</v>
      </c>
      <c r="D59" s="20">
        <v>83806.501319835123</v>
      </c>
      <c r="E59" s="20"/>
      <c r="F59" s="58">
        <v>8.7421217003112658E-2</v>
      </c>
      <c r="G59" s="58"/>
      <c r="H59" s="362">
        <v>88726.711350675323</v>
      </c>
      <c r="I59" s="58"/>
      <c r="J59" s="130">
        <v>81428.069778568271</v>
      </c>
      <c r="K59" s="115"/>
      <c r="L59" s="60">
        <v>8.9632992553484808E-2</v>
      </c>
      <c r="M59" s="364"/>
      <c r="N59" s="132">
        <v>2406.2563073127585</v>
      </c>
      <c r="O59" s="58"/>
      <c r="P59" s="20">
        <v>2378.431541266852</v>
      </c>
      <c r="Q59" s="115"/>
      <c r="R59" s="58">
        <v>1.1698787862141215E-2</v>
      </c>
      <c r="S59" s="60"/>
    </row>
    <row r="60" spans="1:20" s="26" customFormat="1" ht="11.5" x14ac:dyDescent="0.25">
      <c r="A60" s="34" t="s">
        <v>322</v>
      </c>
      <c r="B60" s="198">
        <v>30686.688107382524</v>
      </c>
      <c r="C60" s="114">
        <v>0</v>
      </c>
      <c r="D60" s="20">
        <v>27227.3137705995</v>
      </c>
      <c r="E60" s="20"/>
      <c r="F60" s="58">
        <v>0.12705529329590032</v>
      </c>
      <c r="G60" s="58"/>
      <c r="H60" s="362">
        <v>30398.951996271415</v>
      </c>
      <c r="I60" s="58"/>
      <c r="J60" s="130">
        <v>26907.4387705995</v>
      </c>
      <c r="K60" s="115"/>
      <c r="L60" s="60">
        <v>0.12976014757253404</v>
      </c>
      <c r="M60" s="364"/>
      <c r="N60" s="132">
        <v>287.73611111111109</v>
      </c>
      <c r="O60" s="58"/>
      <c r="P60" s="20">
        <v>319.875</v>
      </c>
      <c r="Q60" s="115"/>
      <c r="R60" s="58">
        <v>-0.10047327515088367</v>
      </c>
      <c r="S60" s="60"/>
    </row>
    <row r="61" spans="1:20" s="26" customFormat="1" ht="11.5" x14ac:dyDescent="0.25">
      <c r="A61" s="34" t="s">
        <v>323</v>
      </c>
      <c r="B61" s="198">
        <v>32787.132040543409</v>
      </c>
      <c r="C61" s="114">
        <v>0</v>
      </c>
      <c r="D61" s="20">
        <v>33205.968152124013</v>
      </c>
      <c r="E61" s="20"/>
      <c r="F61" s="58">
        <v>-1.2613278121023946E-2</v>
      </c>
      <c r="G61" s="58"/>
      <c r="H61" s="362">
        <v>32787.132040543409</v>
      </c>
      <c r="I61" s="58"/>
      <c r="J61" s="130">
        <v>32709.01899958164</v>
      </c>
      <c r="K61" s="115"/>
      <c r="L61" s="60">
        <v>2.3881193429484415E-3</v>
      </c>
      <c r="M61" s="364"/>
      <c r="N61" s="1666">
        <v>0</v>
      </c>
      <c r="O61" s="58"/>
      <c r="P61" s="20">
        <v>496.94915254237287</v>
      </c>
      <c r="Q61" s="115"/>
      <c r="R61" s="58">
        <v>-1</v>
      </c>
      <c r="S61" s="60"/>
    </row>
    <row r="62" spans="1:20" s="26" customFormat="1" ht="11.5" x14ac:dyDescent="0.25">
      <c r="A62" s="34" t="s">
        <v>243</v>
      </c>
      <c r="B62" s="198">
        <v>77877.421935431164</v>
      </c>
      <c r="C62" s="114">
        <v>0</v>
      </c>
      <c r="D62" s="20">
        <v>69228.163711147674</v>
      </c>
      <c r="E62" s="20"/>
      <c r="F62" s="58">
        <v>0.12493843199961575</v>
      </c>
      <c r="G62" s="58"/>
      <c r="H62" s="362">
        <v>76198.663363256215</v>
      </c>
      <c r="I62" s="58"/>
      <c r="J62" s="130">
        <v>66809.140200406473</v>
      </c>
      <c r="K62" s="115"/>
      <c r="L62" s="60">
        <v>0.14054249365706722</v>
      </c>
      <c r="M62" s="364"/>
      <c r="N62" s="132">
        <v>1678.7585721749517</v>
      </c>
      <c r="O62" s="58"/>
      <c r="P62" s="20">
        <v>2419.0235107411963</v>
      </c>
      <c r="Q62" s="115"/>
      <c r="R62" s="58">
        <v>-0.30601808344534243</v>
      </c>
      <c r="S62" s="60"/>
    </row>
    <row r="63" spans="1:20" s="26" customFormat="1" ht="11.5" x14ac:dyDescent="0.25">
      <c r="A63" s="34" t="s">
        <v>267</v>
      </c>
      <c r="B63" s="198">
        <v>203726.02971039125</v>
      </c>
      <c r="C63" s="114">
        <v>0</v>
      </c>
      <c r="D63" s="20">
        <v>203625.52393264472</v>
      </c>
      <c r="E63" s="20"/>
      <c r="F63" s="58">
        <v>4.9358143225586792E-4</v>
      </c>
      <c r="G63" s="58"/>
      <c r="H63" s="362">
        <v>198259.8242276973</v>
      </c>
      <c r="I63" s="58"/>
      <c r="J63" s="130">
        <v>196914.34578630191</v>
      </c>
      <c r="K63" s="115"/>
      <c r="L63" s="60">
        <v>6.8328106620304235E-3</v>
      </c>
      <c r="M63" s="364"/>
      <c r="N63" s="132">
        <v>5466.205482693942</v>
      </c>
      <c r="O63" s="58"/>
      <c r="P63" s="20">
        <v>6711.1781463428188</v>
      </c>
      <c r="Q63" s="115"/>
      <c r="R63" s="58">
        <v>-0.18550731876001691</v>
      </c>
      <c r="S63" s="60"/>
    </row>
    <row r="64" spans="1:20" s="26" customFormat="1" ht="11.5" x14ac:dyDescent="0.25">
      <c r="A64" s="34" t="s">
        <v>324</v>
      </c>
      <c r="B64" s="198">
        <v>42489.673242947065</v>
      </c>
      <c r="C64" s="114">
        <v>0</v>
      </c>
      <c r="D64" s="20">
        <v>35217.093403689054</v>
      </c>
      <c r="E64" s="20"/>
      <c r="F64" s="58">
        <v>0.20650710028489164</v>
      </c>
      <c r="G64" s="58"/>
      <c r="H64" s="362">
        <v>39743.670752523591</v>
      </c>
      <c r="I64" s="58"/>
      <c r="J64" s="130">
        <v>33217.259616514624</v>
      </c>
      <c r="K64" s="115"/>
      <c r="L64" s="60">
        <v>0.19647650683273796</v>
      </c>
      <c r="M64" s="364"/>
      <c r="N64" s="156">
        <v>2746.0024904234751</v>
      </c>
      <c r="O64" s="58"/>
      <c r="P64" s="20">
        <v>1999.8337871744275</v>
      </c>
      <c r="Q64" s="115"/>
      <c r="R64" s="58">
        <v>0.37311535990364086</v>
      </c>
      <c r="S64" s="60"/>
    </row>
    <row r="65" spans="1:20" s="26" customFormat="1" ht="11.5" x14ac:dyDescent="0.25">
      <c r="A65" s="34" t="s">
        <v>325</v>
      </c>
      <c r="B65" s="198">
        <v>6150.1583045658699</v>
      </c>
      <c r="C65" s="114">
        <v>0</v>
      </c>
      <c r="D65" s="20">
        <v>4116.3724417219237</v>
      </c>
      <c r="E65" s="20"/>
      <c r="F65" s="58">
        <v>0.49407236386831688</v>
      </c>
      <c r="G65" s="58"/>
      <c r="H65" s="362">
        <v>6150.1583045658699</v>
      </c>
      <c r="I65" s="58"/>
      <c r="J65" s="130">
        <v>3864.6490810661858</v>
      </c>
      <c r="K65" s="115"/>
      <c r="L65" s="60">
        <v>0.59138855186022588</v>
      </c>
      <c r="M65" s="364"/>
      <c r="N65" s="1666">
        <v>0</v>
      </c>
      <c r="O65" s="58"/>
      <c r="P65" s="20">
        <v>251.72336065573771</v>
      </c>
      <c r="Q65" s="115"/>
      <c r="R65" s="58">
        <v>-1</v>
      </c>
      <c r="S65" s="60"/>
    </row>
    <row r="66" spans="1:20" s="26" customFormat="1" ht="11.5" x14ac:dyDescent="0.25">
      <c r="A66" s="34" t="s">
        <v>668</v>
      </c>
      <c r="B66" s="198">
        <v>21500.617360855093</v>
      </c>
      <c r="C66" s="114">
        <v>0</v>
      </c>
      <c r="D66" s="20">
        <v>16926.808175233222</v>
      </c>
      <c r="E66" s="20"/>
      <c r="F66" s="58">
        <v>0.27021096584021825</v>
      </c>
      <c r="G66" s="60"/>
      <c r="H66" s="362">
        <v>20554.915296735639</v>
      </c>
      <c r="I66" s="116"/>
      <c r="J66" s="130">
        <v>16746.859022690849</v>
      </c>
      <c r="K66" s="115"/>
      <c r="L66" s="60">
        <v>0.22738928349997653</v>
      </c>
      <c r="M66" s="364"/>
      <c r="N66" s="156">
        <v>945.70206411945537</v>
      </c>
      <c r="O66" s="116"/>
      <c r="P66" s="20">
        <v>179.94915254237287</v>
      </c>
      <c r="Q66" s="115"/>
      <c r="R66" s="58">
        <v>4.2553849282328216</v>
      </c>
      <c r="S66" s="60"/>
    </row>
    <row r="67" spans="1:20" s="26" customFormat="1" ht="11.5" x14ac:dyDescent="0.25">
      <c r="A67" s="34" t="s">
        <v>1092</v>
      </c>
      <c r="B67" s="114">
        <v>47.602933982346769</v>
      </c>
      <c r="C67" s="20"/>
      <c r="D67" s="20">
        <v>47.08350493825661</v>
      </c>
      <c r="E67" s="59"/>
      <c r="F67" s="58"/>
      <c r="G67" s="58"/>
      <c r="H67" s="217">
        <v>47.534055492474174</v>
      </c>
      <c r="I67" s="116"/>
      <c r="J67" s="130">
        <v>47.290057811973483</v>
      </c>
      <c r="K67" s="115"/>
      <c r="L67" s="60"/>
      <c r="M67" s="116"/>
      <c r="N67" s="130">
        <v>48.639580252360453</v>
      </c>
      <c r="O67" s="116"/>
      <c r="P67" s="20">
        <v>43.538767364851147</v>
      </c>
      <c r="Q67" s="115"/>
      <c r="R67" s="58">
        <v>0.11715565681418885</v>
      </c>
      <c r="S67" s="60"/>
    </row>
    <row r="68" spans="1:20" s="10" customFormat="1" ht="11.5" x14ac:dyDescent="0.25">
      <c r="A68" s="707" t="s">
        <v>498</v>
      </c>
      <c r="B68" s="715"/>
      <c r="C68" s="708"/>
      <c r="D68" s="708"/>
      <c r="E68" s="708"/>
      <c r="F68" s="474"/>
      <c r="G68" s="474"/>
      <c r="H68" s="716"/>
      <c r="I68" s="474"/>
      <c r="J68" s="710"/>
      <c r="K68" s="474"/>
      <c r="L68" s="475"/>
      <c r="M68" s="458"/>
      <c r="N68" s="474"/>
      <c r="O68" s="713"/>
      <c r="P68" s="710"/>
      <c r="Q68" s="474"/>
      <c r="R68" s="474"/>
      <c r="S68" s="475"/>
      <c r="T68" s="26"/>
    </row>
    <row r="69" spans="1:20" s="10" customFormat="1" ht="11.5" x14ac:dyDescent="0.25">
      <c r="A69" s="34" t="s">
        <v>634</v>
      </c>
      <c r="B69" s="736">
        <v>3735.9901340157221</v>
      </c>
      <c r="C69" s="737">
        <v>3108.1537219118281</v>
      </c>
      <c r="D69" s="737">
        <v>3544.6107446896581</v>
      </c>
      <c r="E69" s="737"/>
      <c r="F69" s="58">
        <v>5.3991651865519553E-2</v>
      </c>
      <c r="G69" s="58"/>
      <c r="H69" s="736"/>
      <c r="I69" s="737"/>
      <c r="J69" s="737"/>
      <c r="K69" s="737"/>
      <c r="L69" s="60"/>
      <c r="M69" s="739"/>
      <c r="N69" s="117"/>
      <c r="O69" s="351"/>
      <c r="P69" s="117"/>
      <c r="Q69" s="115"/>
      <c r="R69" s="58"/>
      <c r="S69" s="60"/>
      <c r="T69" s="26"/>
    </row>
    <row r="70" spans="1:20" s="10" customFormat="1" ht="11.5" x14ac:dyDescent="0.25">
      <c r="A70" s="34" t="s">
        <v>632</v>
      </c>
      <c r="B70" s="717">
        <v>206.65205181574436</v>
      </c>
      <c r="C70" s="737">
        <v>180.93038577460607</v>
      </c>
      <c r="D70" s="737">
        <v>198.91560731701395</v>
      </c>
      <c r="E70" s="737"/>
      <c r="F70" s="58">
        <v>3.8893099455995686E-2</v>
      </c>
      <c r="G70" s="58"/>
      <c r="H70" s="736"/>
      <c r="I70" s="737"/>
      <c r="J70" s="737"/>
      <c r="K70" s="737"/>
      <c r="L70" s="60"/>
      <c r="M70" s="739"/>
      <c r="N70" s="117"/>
      <c r="O70" s="351"/>
      <c r="P70" s="117"/>
      <c r="Q70" s="115"/>
      <c r="R70" s="58"/>
      <c r="S70" s="60"/>
      <c r="T70" s="26"/>
    </row>
    <row r="71" spans="1:20" ht="11.5" x14ac:dyDescent="0.25">
      <c r="A71" s="230" t="s">
        <v>633</v>
      </c>
      <c r="B71" s="718">
        <v>2153.5647079494479</v>
      </c>
      <c r="C71" s="740">
        <v>1892.5856194612982</v>
      </c>
      <c r="D71" s="740">
        <v>2082.7963883568091</v>
      </c>
      <c r="E71" s="740"/>
      <c r="F71" s="22">
        <v>3.3977550560508905E-2</v>
      </c>
      <c r="G71" s="22"/>
      <c r="H71" s="741"/>
      <c r="I71" s="740"/>
      <c r="J71" s="740"/>
      <c r="K71" s="740"/>
      <c r="L71" s="98"/>
      <c r="M71" s="742"/>
      <c r="N71" s="118"/>
      <c r="O71" s="352"/>
      <c r="P71" s="118"/>
      <c r="Q71" s="174"/>
      <c r="R71" s="22"/>
      <c r="S71" s="98"/>
      <c r="T71" s="108"/>
    </row>
    <row r="72" spans="1:20" s="10" customFormat="1" ht="11.5" x14ac:dyDescent="0.25">
      <c r="A72" s="137"/>
      <c r="B72" s="719"/>
      <c r="C72" s="26"/>
      <c r="D72" s="719"/>
      <c r="E72" s="59"/>
      <c r="F72" s="58"/>
      <c r="G72" s="58"/>
      <c r="H72" s="720"/>
      <c r="I72" s="110"/>
      <c r="J72" s="721"/>
      <c r="K72" s="169"/>
      <c r="L72" s="110"/>
      <c r="M72" s="110"/>
      <c r="N72" s="722"/>
      <c r="O72" s="110"/>
      <c r="P72" s="723"/>
      <c r="Q72" s="169"/>
      <c r="R72" s="110"/>
      <c r="S72" s="58"/>
      <c r="T72" s="108"/>
    </row>
    <row r="73" spans="1:20" ht="11.5" x14ac:dyDescent="0.25">
      <c r="A73" s="30" t="s">
        <v>724</v>
      </c>
      <c r="B73" s="119"/>
      <c r="C73" s="10"/>
      <c r="D73" s="119"/>
      <c r="E73" s="6"/>
      <c r="F73" s="21"/>
      <c r="G73" s="21"/>
      <c r="I73" s="21"/>
      <c r="J73" s="120"/>
      <c r="K73" s="6"/>
      <c r="L73" s="21"/>
      <c r="M73" s="21"/>
      <c r="O73" s="21"/>
      <c r="P73" s="353"/>
      <c r="Q73" s="6"/>
      <c r="R73" s="21"/>
      <c r="S73" s="21"/>
      <c r="T73" s="108"/>
    </row>
    <row r="74" spans="1:20" ht="11.5" x14ac:dyDescent="0.25">
      <c r="A74" s="30"/>
      <c r="B74" s="119"/>
      <c r="C74" s="10"/>
      <c r="D74" s="119"/>
      <c r="E74" s="6"/>
      <c r="F74" s="21"/>
      <c r="G74" s="21"/>
      <c r="I74" s="21"/>
      <c r="J74" s="120"/>
      <c r="K74" s="6"/>
      <c r="L74" s="21"/>
      <c r="M74" s="21"/>
      <c r="O74" s="21"/>
      <c r="P74" s="353"/>
      <c r="Q74" s="6"/>
      <c r="R74" s="21"/>
      <c r="S74" s="21"/>
      <c r="T74" s="108"/>
    </row>
    <row r="75" spans="1:20" ht="11.5" x14ac:dyDescent="0.25">
      <c r="A75" s="30"/>
      <c r="B75" s="141"/>
      <c r="C75" s="142"/>
      <c r="D75" s="141"/>
      <c r="E75" s="143"/>
      <c r="F75" s="143"/>
      <c r="G75" s="143"/>
      <c r="H75" s="158"/>
      <c r="I75" s="143"/>
      <c r="J75" s="144"/>
      <c r="K75" s="143"/>
      <c r="L75" s="143"/>
      <c r="M75" s="143"/>
      <c r="N75" s="159"/>
      <c r="O75" s="21"/>
      <c r="P75" s="353"/>
      <c r="Q75" s="6"/>
      <c r="R75" s="21"/>
      <c r="S75" s="21"/>
      <c r="T75" s="108"/>
    </row>
    <row r="76" spans="1:20" ht="11.5" x14ac:dyDescent="0.25">
      <c r="A76" s="30"/>
      <c r="B76" s="141"/>
      <c r="C76" s="142"/>
      <c r="D76" s="141"/>
      <c r="E76" s="143"/>
      <c r="F76" s="143"/>
      <c r="G76" s="143"/>
      <c r="H76" s="158"/>
      <c r="I76" s="143"/>
      <c r="J76" s="144"/>
      <c r="K76" s="143"/>
      <c r="L76" s="143"/>
      <c r="M76" s="143"/>
      <c r="N76" s="159"/>
      <c r="O76" s="21"/>
      <c r="P76" s="353"/>
      <c r="Q76" s="6"/>
      <c r="R76" s="21"/>
      <c r="S76" s="21"/>
      <c r="T76" s="108"/>
    </row>
    <row r="77" spans="1:20" x14ac:dyDescent="0.25">
      <c r="B77" s="141"/>
      <c r="C77" s="729"/>
      <c r="D77" s="141"/>
      <c r="E77" s="730"/>
      <c r="F77" s="730"/>
      <c r="G77" s="730"/>
      <c r="H77" s="731"/>
      <c r="I77" s="730"/>
      <c r="J77" s="144"/>
      <c r="K77" s="730"/>
      <c r="L77" s="730"/>
      <c r="M77" s="730"/>
      <c r="N77" s="141"/>
      <c r="O77" s="728"/>
      <c r="P77" s="353"/>
      <c r="Q77" s="727"/>
      <c r="R77" s="728"/>
      <c r="S77" s="728"/>
    </row>
    <row r="78" spans="1:20" x14ac:dyDescent="0.25">
      <c r="B78" s="119"/>
      <c r="D78" s="119"/>
      <c r="E78" s="727"/>
      <c r="F78" s="728"/>
      <c r="G78" s="728"/>
      <c r="H78" s="719"/>
      <c r="I78" s="728"/>
      <c r="J78" s="120"/>
      <c r="K78" s="727"/>
      <c r="L78" s="728"/>
      <c r="M78" s="728"/>
      <c r="N78" s="119"/>
      <c r="O78" s="728"/>
      <c r="P78" s="353"/>
      <c r="Q78" s="727"/>
      <c r="R78" s="728"/>
      <c r="S78" s="728"/>
    </row>
    <row r="79" spans="1:20" x14ac:dyDescent="0.25">
      <c r="A79" s="732"/>
      <c r="B79" s="119"/>
      <c r="D79" s="119"/>
      <c r="E79" s="727"/>
      <c r="F79" s="728"/>
      <c r="G79" s="728"/>
      <c r="H79" s="119"/>
      <c r="I79" s="728"/>
      <c r="J79" s="120"/>
      <c r="K79" s="727"/>
      <c r="L79" s="728"/>
      <c r="M79" s="728"/>
      <c r="N79" s="40"/>
      <c r="O79" s="728"/>
      <c r="P79" s="353"/>
      <c r="Q79" s="727"/>
      <c r="R79" s="728"/>
      <c r="S79" s="728"/>
    </row>
    <row r="80" spans="1:20" x14ac:dyDescent="0.25">
      <c r="D80" s="35"/>
      <c r="F80" s="427"/>
      <c r="J80" s="35"/>
      <c r="L80" s="427"/>
      <c r="N80" s="36"/>
      <c r="P80" s="35"/>
    </row>
    <row r="81" spans="2:19" x14ac:dyDescent="0.25">
      <c r="F81" s="36"/>
      <c r="G81" s="36"/>
      <c r="L81" s="36"/>
      <c r="M81" s="36"/>
      <c r="R81" s="36"/>
      <c r="S81" s="36"/>
    </row>
    <row r="82" spans="2:19" x14ac:dyDescent="0.25">
      <c r="B82" s="100"/>
      <c r="D82" s="100"/>
      <c r="F82" s="36"/>
      <c r="G82" s="36"/>
      <c r="L82" s="36"/>
      <c r="M82" s="36"/>
      <c r="R82" s="36"/>
      <c r="S82" s="36"/>
    </row>
    <row r="83" spans="2:19" x14ac:dyDescent="0.25">
      <c r="B83" s="100"/>
      <c r="D83" s="100"/>
      <c r="F83" s="36"/>
      <c r="G83" s="36"/>
      <c r="L83" s="36"/>
      <c r="M83" s="36"/>
      <c r="R83" s="36"/>
      <c r="S83" s="36"/>
    </row>
    <row r="84" spans="2:19" x14ac:dyDescent="0.25">
      <c r="B84" s="354"/>
      <c r="H84" s="82"/>
      <c r="N84" s="82"/>
    </row>
    <row r="85" spans="2:19" x14ac:dyDescent="0.25">
      <c r="B85" s="355"/>
    </row>
    <row r="86" spans="2:19" x14ac:dyDescent="0.25">
      <c r="B86" s="734"/>
    </row>
    <row r="87" spans="2:19" x14ac:dyDescent="0.25">
      <c r="B87" s="356"/>
    </row>
    <row r="88" spans="2:19" x14ac:dyDescent="0.25">
      <c r="B88" s="356"/>
    </row>
  </sheetData>
  <mergeCells count="6">
    <mergeCell ref="A4:A5"/>
    <mergeCell ref="A1:S1"/>
    <mergeCell ref="A2:S2"/>
    <mergeCell ref="B4:G4"/>
    <mergeCell ref="H4:L4"/>
    <mergeCell ref="M4:S4"/>
  </mergeCells>
  <phoneticPr fontId="43" type="noConversion"/>
  <printOptions horizontalCentered="1"/>
  <pageMargins left="0.25" right="0.25" top="0.25" bottom="0.5" header="0.3" footer="0.3"/>
  <pageSetup scale="85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U163"/>
  <sheetViews>
    <sheetView showGridLines="0" topLeftCell="A16" zoomScaleNormal="100" workbookViewId="0">
      <selection activeCell="A2" sqref="A2:N2"/>
    </sheetView>
  </sheetViews>
  <sheetFormatPr defaultColWidth="9.1796875" defaultRowHeight="12.5" x14ac:dyDescent="0.25"/>
  <cols>
    <col min="1" max="1" width="16.7265625" style="427" customWidth="1"/>
    <col min="2" max="13" width="9.26953125" style="427" customWidth="1"/>
    <col min="14" max="14" width="10" style="427" customWidth="1"/>
    <col min="15" max="15" width="9.1796875" style="427"/>
    <col min="16" max="20" width="9" style="80" customWidth="1"/>
    <col min="21" max="21" width="10.81640625" style="80" customWidth="1"/>
    <col min="22" max="22" width="14" style="41" customWidth="1"/>
    <col min="23" max="16384" width="9.1796875" style="41"/>
  </cols>
  <sheetData>
    <row r="1" spans="1:21" ht="15.5" x14ac:dyDescent="0.35">
      <c r="A1" s="1723" t="str">
        <f>CONCATENATE('List of Tables'!A21,":  ",'List of Tables'!C21)</f>
        <v>TABLE 16:  2014 Domestic U.S. East MMA Visitor Arrivals by Month and State</v>
      </c>
      <c r="B1" s="1723"/>
      <c r="C1" s="1723"/>
      <c r="D1" s="1723"/>
      <c r="E1" s="1723"/>
      <c r="F1" s="1723"/>
      <c r="G1" s="1723"/>
      <c r="H1" s="1723"/>
      <c r="I1" s="1723"/>
      <c r="J1" s="1723"/>
      <c r="K1" s="1723"/>
      <c r="L1" s="1723"/>
      <c r="M1" s="1723"/>
      <c r="N1" s="1723"/>
      <c r="O1" s="551"/>
      <c r="P1" s="41"/>
      <c r="Q1" s="41"/>
      <c r="R1" s="41"/>
      <c r="S1" s="41"/>
      <c r="T1" s="41"/>
      <c r="U1" s="41"/>
    </row>
    <row r="2" spans="1:21" ht="15.5" x14ac:dyDescent="0.35">
      <c r="A2" s="1723" t="s">
        <v>696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3"/>
      <c r="O2" s="552"/>
      <c r="P2" s="41"/>
      <c r="Q2" s="41"/>
      <c r="R2" s="41"/>
      <c r="S2" s="41"/>
      <c r="T2" s="41"/>
      <c r="U2" s="41"/>
    </row>
    <row r="3" spans="1:21" x14ac:dyDescent="0.25">
      <c r="A3" s="77"/>
      <c r="B3" s="77"/>
      <c r="C3" s="77"/>
      <c r="D3" s="77"/>
      <c r="E3" s="752"/>
      <c r="F3" s="77"/>
      <c r="G3" s="77"/>
      <c r="H3" s="77"/>
      <c r="I3" s="77"/>
      <c r="J3" s="77"/>
      <c r="K3" s="77"/>
      <c r="L3" s="77"/>
      <c r="M3" s="77"/>
      <c r="N3" s="77"/>
      <c r="P3" s="41"/>
      <c r="Q3" s="41"/>
      <c r="R3" s="41"/>
      <c r="S3" s="41"/>
      <c r="T3" s="41"/>
      <c r="U3" s="41"/>
    </row>
    <row r="4" spans="1:21" s="437" customFormat="1" ht="11.5" x14ac:dyDescent="0.25">
      <c r="A4" s="753" t="s">
        <v>641</v>
      </c>
      <c r="B4" s="754" t="s">
        <v>237</v>
      </c>
      <c r="C4" s="549" t="s">
        <v>238</v>
      </c>
      <c r="D4" s="549" t="s">
        <v>224</v>
      </c>
      <c r="E4" s="549" t="s">
        <v>225</v>
      </c>
      <c r="F4" s="549" t="s">
        <v>361</v>
      </c>
      <c r="G4" s="549" t="s">
        <v>226</v>
      </c>
      <c r="H4" s="549" t="s">
        <v>227</v>
      </c>
      <c r="I4" s="549" t="s">
        <v>228</v>
      </c>
      <c r="J4" s="549" t="s">
        <v>239</v>
      </c>
      <c r="K4" s="549" t="s">
        <v>230</v>
      </c>
      <c r="L4" s="549" t="s">
        <v>231</v>
      </c>
      <c r="M4" s="549" t="s">
        <v>232</v>
      </c>
      <c r="N4" s="550" t="s">
        <v>271</v>
      </c>
      <c r="O4" s="4"/>
    </row>
    <row r="5" spans="1:21" s="77" customFormat="1" ht="11.5" x14ac:dyDescent="0.25">
      <c r="A5" s="755" t="s">
        <v>535</v>
      </c>
      <c r="B5" s="759">
        <v>28782.6068656225</v>
      </c>
      <c r="C5" s="759">
        <v>25753.320534126426</v>
      </c>
      <c r="D5" s="759">
        <v>29992.227809175161</v>
      </c>
      <c r="E5" s="759">
        <v>12433.274633285555</v>
      </c>
      <c r="F5" s="759">
        <v>14318.982530333564</v>
      </c>
      <c r="G5" s="759">
        <v>14372.890100767894</v>
      </c>
      <c r="H5" s="759">
        <v>13649.938713188665</v>
      </c>
      <c r="I5" s="759">
        <v>8789.496157053456</v>
      </c>
      <c r="J5" s="759">
        <v>9563.7333933925602</v>
      </c>
      <c r="K5" s="759">
        <v>11817.716826336342</v>
      </c>
      <c r="L5" s="759">
        <v>12022.770313402632</v>
      </c>
      <c r="M5" s="759">
        <v>18831.675144297766</v>
      </c>
      <c r="N5" s="760">
        <v>200328.63302098252</v>
      </c>
      <c r="O5" s="108"/>
    </row>
    <row r="6" spans="1:21" s="4" customFormat="1" ht="11.5" x14ac:dyDescent="0.25">
      <c r="A6" s="761" t="s">
        <v>536</v>
      </c>
      <c r="B6" s="762">
        <v>3948.943858772951</v>
      </c>
      <c r="C6" s="762">
        <v>3508.4177046493232</v>
      </c>
      <c r="D6" s="762">
        <v>4096.9135086840579</v>
      </c>
      <c r="E6" s="762">
        <v>1539.074842068713</v>
      </c>
      <c r="F6" s="762">
        <v>1594.8575353717808</v>
      </c>
      <c r="G6" s="762">
        <v>1742.5215071066659</v>
      </c>
      <c r="H6" s="762">
        <v>1788.8020708004467</v>
      </c>
      <c r="I6" s="762">
        <v>1052.4691881766146</v>
      </c>
      <c r="J6" s="762">
        <v>1561.1474972896854</v>
      </c>
      <c r="K6" s="762">
        <v>1324.3753717776972</v>
      </c>
      <c r="L6" s="762">
        <v>1431.3428318306105</v>
      </c>
      <c r="M6" s="762">
        <v>2402.8453205440214</v>
      </c>
      <c r="N6" s="763">
        <v>25991.711237072566</v>
      </c>
      <c r="O6" s="108"/>
    </row>
    <row r="7" spans="1:21" s="4" customFormat="1" ht="11.5" x14ac:dyDescent="0.25">
      <c r="A7" s="761" t="s">
        <v>537</v>
      </c>
      <c r="B7" s="762">
        <v>2436.2502195501997</v>
      </c>
      <c r="C7" s="762">
        <v>1891.801255099361</v>
      </c>
      <c r="D7" s="762">
        <v>3062.7806066440166</v>
      </c>
      <c r="E7" s="762">
        <v>1518.0552547907703</v>
      </c>
      <c r="F7" s="762">
        <v>2457.0754643932701</v>
      </c>
      <c r="G7" s="762">
        <v>2092.0013454190266</v>
      </c>
      <c r="H7" s="762">
        <v>2374.9318942903537</v>
      </c>
      <c r="I7" s="762">
        <v>1291.5820443565901</v>
      </c>
      <c r="J7" s="762">
        <v>1295.03925139895</v>
      </c>
      <c r="K7" s="762">
        <v>1688.0037761243586</v>
      </c>
      <c r="L7" s="762">
        <v>1584.4985101399043</v>
      </c>
      <c r="M7" s="762">
        <v>2564.5030520832152</v>
      </c>
      <c r="N7" s="763">
        <v>24256.522674290016</v>
      </c>
      <c r="O7" s="108"/>
    </row>
    <row r="8" spans="1:21" s="4" customFormat="1" ht="11.5" x14ac:dyDescent="0.25">
      <c r="A8" s="761" t="s">
        <v>538</v>
      </c>
      <c r="B8" s="762">
        <v>12476.739469120299</v>
      </c>
      <c r="C8" s="762">
        <v>11481.781637103224</v>
      </c>
      <c r="D8" s="762">
        <v>14121.231101568093</v>
      </c>
      <c r="E8" s="762">
        <v>4224.6519728306348</v>
      </c>
      <c r="F8" s="762">
        <v>3431.5282314281026</v>
      </c>
      <c r="G8" s="762">
        <v>3301.8977857167879</v>
      </c>
      <c r="H8" s="762">
        <v>2861.254067226605</v>
      </c>
      <c r="I8" s="762">
        <v>2592.9988476957014</v>
      </c>
      <c r="J8" s="762">
        <v>2614.8476364636385</v>
      </c>
      <c r="K8" s="762">
        <v>3975.9969160053433</v>
      </c>
      <c r="L8" s="762">
        <v>4179.1197600577761</v>
      </c>
      <c r="M8" s="762">
        <v>6997.7663956257584</v>
      </c>
      <c r="N8" s="763">
        <v>72259.81382084197</v>
      </c>
      <c r="O8" s="108"/>
    </row>
    <row r="9" spans="1:21" s="4" customFormat="1" ht="11.5" x14ac:dyDescent="0.25">
      <c r="A9" s="761" t="s">
        <v>539</v>
      </c>
      <c r="B9" s="762">
        <v>4052.5853242217568</v>
      </c>
      <c r="C9" s="762">
        <v>3604.3841866128164</v>
      </c>
      <c r="D9" s="762">
        <v>4665.8779628822431</v>
      </c>
      <c r="E9" s="762">
        <v>2929.6570304797019</v>
      </c>
      <c r="F9" s="762">
        <v>4166.4078362064902</v>
      </c>
      <c r="G9" s="762">
        <v>4880.823813660355</v>
      </c>
      <c r="H9" s="762">
        <v>4572.4333403208857</v>
      </c>
      <c r="I9" s="762">
        <v>2558.0328617682462</v>
      </c>
      <c r="J9" s="762">
        <v>2721.0805714106382</v>
      </c>
      <c r="K9" s="762">
        <v>2820.1645705782739</v>
      </c>
      <c r="L9" s="762">
        <v>2793.2269291905122</v>
      </c>
      <c r="M9" s="762">
        <v>3401.3642288073902</v>
      </c>
      <c r="N9" s="763">
        <v>43166.03865613931</v>
      </c>
      <c r="O9" s="108"/>
    </row>
    <row r="10" spans="1:21" s="4" customFormat="1" ht="11.5" x14ac:dyDescent="0.25">
      <c r="A10" s="761" t="s">
        <v>540</v>
      </c>
      <c r="B10" s="762">
        <v>2217.6052956467511</v>
      </c>
      <c r="C10" s="762">
        <v>2037.537293486452</v>
      </c>
      <c r="D10" s="762">
        <v>2034.7829686058435</v>
      </c>
      <c r="E10" s="762">
        <v>1139.3088879723571</v>
      </c>
      <c r="F10" s="762">
        <v>1565.4477546153594</v>
      </c>
      <c r="G10" s="762">
        <v>1397.2651506243033</v>
      </c>
      <c r="H10" s="762">
        <v>1272.587003886443</v>
      </c>
      <c r="I10" s="762">
        <v>710.65136595139268</v>
      </c>
      <c r="J10" s="762">
        <v>779.03112046493857</v>
      </c>
      <c r="K10" s="762">
        <v>1062.5016733134914</v>
      </c>
      <c r="L10" s="762">
        <v>990.51444647116728</v>
      </c>
      <c r="M10" s="762">
        <v>1665.7118957954347</v>
      </c>
      <c r="N10" s="763">
        <v>16872.944856833932</v>
      </c>
      <c r="O10" s="108"/>
    </row>
    <row r="11" spans="1:21" s="4" customFormat="1" ht="11.5" x14ac:dyDescent="0.25">
      <c r="A11" s="761" t="s">
        <v>541</v>
      </c>
      <c r="B11" s="762">
        <v>2093.0551877412286</v>
      </c>
      <c r="C11" s="762">
        <v>1747.4858388970865</v>
      </c>
      <c r="D11" s="762">
        <v>1135.2954810855008</v>
      </c>
      <c r="E11" s="762">
        <v>481.50961316302323</v>
      </c>
      <c r="F11" s="762">
        <v>461.29693186627668</v>
      </c>
      <c r="G11" s="762">
        <v>483.95112026804009</v>
      </c>
      <c r="H11" s="762">
        <v>403.41241857203039</v>
      </c>
      <c r="I11" s="762">
        <v>324.09560199866206</v>
      </c>
      <c r="J11" s="762">
        <v>283.36009739656396</v>
      </c>
      <c r="K11" s="762">
        <v>494.60374938164688</v>
      </c>
      <c r="L11" s="762">
        <v>559.96196855676749</v>
      </c>
      <c r="M11" s="762">
        <v>987.3085456226529</v>
      </c>
      <c r="N11" s="763">
        <v>9455.3365545494798</v>
      </c>
      <c r="O11" s="108"/>
    </row>
    <row r="12" spans="1:21" s="4" customFormat="1" ht="11.5" x14ac:dyDescent="0.25">
      <c r="A12" s="761" t="s">
        <v>542</v>
      </c>
      <c r="B12" s="762">
        <v>1557.4275105693155</v>
      </c>
      <c r="C12" s="762">
        <v>1481.9126182781617</v>
      </c>
      <c r="D12" s="762">
        <v>875.34617970540398</v>
      </c>
      <c r="E12" s="762">
        <v>601.01703198035455</v>
      </c>
      <c r="F12" s="762">
        <v>642.36877645228469</v>
      </c>
      <c r="G12" s="762">
        <v>474.42937797271429</v>
      </c>
      <c r="H12" s="762">
        <v>376.51791809189979</v>
      </c>
      <c r="I12" s="762">
        <v>259.6662471062474</v>
      </c>
      <c r="J12" s="762">
        <v>309.22721896814426</v>
      </c>
      <c r="K12" s="762">
        <v>452.0707691555304</v>
      </c>
      <c r="L12" s="762">
        <v>484.10586715589449</v>
      </c>
      <c r="M12" s="762">
        <v>812.17570581929226</v>
      </c>
      <c r="N12" s="763">
        <v>8326.2652212552439</v>
      </c>
      <c r="O12" s="108"/>
    </row>
    <row r="13" spans="1:21" s="4" customFormat="1" ht="11.5" x14ac:dyDescent="0.25">
      <c r="A13" s="764"/>
      <c r="B13" s="762"/>
      <c r="C13" s="762"/>
      <c r="D13" s="762"/>
      <c r="E13" s="762"/>
      <c r="F13" s="762"/>
      <c r="G13" s="762"/>
      <c r="H13" s="762"/>
      <c r="I13" s="762"/>
      <c r="J13" s="762"/>
      <c r="K13" s="762"/>
      <c r="L13" s="762"/>
      <c r="M13" s="762"/>
      <c r="N13" s="763"/>
      <c r="O13" s="108"/>
    </row>
    <row r="14" spans="1:21" s="4" customFormat="1" ht="11.5" x14ac:dyDescent="0.25">
      <c r="A14" s="755" t="s">
        <v>543</v>
      </c>
      <c r="B14" s="759">
        <v>17735.071919104303</v>
      </c>
      <c r="C14" s="759">
        <v>16818.583843760774</v>
      </c>
      <c r="D14" s="759">
        <v>28060.843307414845</v>
      </c>
      <c r="E14" s="759">
        <v>18676.234154682821</v>
      </c>
      <c r="F14" s="759">
        <v>28175.749598131726</v>
      </c>
      <c r="G14" s="759">
        <v>39714.14117955594</v>
      </c>
      <c r="H14" s="759">
        <v>40145.923731527066</v>
      </c>
      <c r="I14" s="759">
        <v>26577.499148910687</v>
      </c>
      <c r="J14" s="759">
        <v>20640.816211663838</v>
      </c>
      <c r="K14" s="759">
        <v>20203.844652912099</v>
      </c>
      <c r="L14" s="759">
        <v>18629.02521441918</v>
      </c>
      <c r="M14" s="759">
        <v>25177.727210221296</v>
      </c>
      <c r="N14" s="760">
        <v>300555.46017230453</v>
      </c>
      <c r="O14" s="108"/>
    </row>
    <row r="15" spans="1:21" s="4" customFormat="1" ht="11.5" x14ac:dyDescent="0.25">
      <c r="A15" s="761" t="s">
        <v>544</v>
      </c>
      <c r="B15" s="762">
        <v>1048.8848475568336</v>
      </c>
      <c r="C15" s="762">
        <v>851.53405318303226</v>
      </c>
      <c r="D15" s="762">
        <v>1403.0710477549071</v>
      </c>
      <c r="E15" s="762">
        <v>849.31749391031497</v>
      </c>
      <c r="F15" s="762">
        <v>1273.3594872075644</v>
      </c>
      <c r="G15" s="762">
        <v>1574.9948209358661</v>
      </c>
      <c r="H15" s="762">
        <v>1689.5968835288313</v>
      </c>
      <c r="I15" s="762">
        <v>809.17171752958359</v>
      </c>
      <c r="J15" s="762">
        <v>788.63208975096586</v>
      </c>
      <c r="K15" s="762">
        <v>772.95105626252075</v>
      </c>
      <c r="L15" s="762">
        <v>731.20380261758578</v>
      </c>
      <c r="M15" s="762">
        <v>969.967849563198</v>
      </c>
      <c r="N15" s="763">
        <v>12762.685149801202</v>
      </c>
      <c r="O15" s="108"/>
    </row>
    <row r="16" spans="1:21" s="4" customFormat="1" ht="11.5" x14ac:dyDescent="0.25">
      <c r="A16" s="761" t="s">
        <v>545</v>
      </c>
      <c r="B16" s="762">
        <v>1021.2631655610612</v>
      </c>
      <c r="C16" s="762">
        <v>1256.1597353225138</v>
      </c>
      <c r="D16" s="762">
        <v>1353.5713083674398</v>
      </c>
      <c r="E16" s="762">
        <v>1668.2196026563788</v>
      </c>
      <c r="F16" s="762">
        <v>2308.7099370554652</v>
      </c>
      <c r="G16" s="762">
        <v>2236.4741629929335</v>
      </c>
      <c r="H16" s="762">
        <v>2168.923987151933</v>
      </c>
      <c r="I16" s="762">
        <v>1321.279527303516</v>
      </c>
      <c r="J16" s="762">
        <v>1281.0557418134595</v>
      </c>
      <c r="K16" s="762">
        <v>1337.010337280976</v>
      </c>
      <c r="L16" s="762">
        <v>1050.9074968038578</v>
      </c>
      <c r="M16" s="762">
        <v>1216.1328258833314</v>
      </c>
      <c r="N16" s="763">
        <v>18219.707828192863</v>
      </c>
      <c r="O16" s="108"/>
    </row>
    <row r="17" spans="1:15" s="4" customFormat="1" ht="11.5" x14ac:dyDescent="0.25">
      <c r="A17" s="761" t="s">
        <v>546</v>
      </c>
      <c r="B17" s="762">
        <v>1924.4807189385981</v>
      </c>
      <c r="C17" s="762">
        <v>1648.347208697995</v>
      </c>
      <c r="D17" s="762">
        <v>2591.8419921542477</v>
      </c>
      <c r="E17" s="762">
        <v>1692.8467509334735</v>
      </c>
      <c r="F17" s="762">
        <v>3048.8023104910494</v>
      </c>
      <c r="G17" s="762">
        <v>2924.9104336969049</v>
      </c>
      <c r="H17" s="762">
        <v>3271.2755283149945</v>
      </c>
      <c r="I17" s="762">
        <v>1698.6346438385817</v>
      </c>
      <c r="J17" s="762">
        <v>2021.452250628098</v>
      </c>
      <c r="K17" s="762">
        <v>1849.9943298059522</v>
      </c>
      <c r="L17" s="762">
        <v>1519.0155225417175</v>
      </c>
      <c r="M17" s="762">
        <v>2159.4576043735751</v>
      </c>
      <c r="N17" s="763">
        <v>26351.05929441519</v>
      </c>
      <c r="O17" s="108"/>
    </row>
    <row r="18" spans="1:15" s="4" customFormat="1" ht="11.5" x14ac:dyDescent="0.25">
      <c r="A18" s="761" t="s">
        <v>547</v>
      </c>
      <c r="B18" s="762">
        <v>13740.443187047811</v>
      </c>
      <c r="C18" s="762">
        <v>13062.542846557235</v>
      </c>
      <c r="D18" s="762">
        <v>22712.358959138252</v>
      </c>
      <c r="E18" s="762">
        <v>14465.850307182654</v>
      </c>
      <c r="F18" s="762">
        <v>21544.877863377646</v>
      </c>
      <c r="G18" s="762">
        <v>32977.761761930233</v>
      </c>
      <c r="H18" s="762">
        <v>33016.127332531309</v>
      </c>
      <c r="I18" s="762">
        <v>22748.413260239005</v>
      </c>
      <c r="J18" s="762">
        <v>16549.676129471314</v>
      </c>
      <c r="K18" s="762">
        <v>16243.888929562649</v>
      </c>
      <c r="L18" s="762">
        <v>15327.898392456018</v>
      </c>
      <c r="M18" s="762">
        <v>20832.168930401189</v>
      </c>
      <c r="N18" s="763">
        <v>243222.00789989531</v>
      </c>
      <c r="O18" s="108"/>
    </row>
    <row r="19" spans="1:15" s="77" customFormat="1" ht="11.5" x14ac:dyDescent="0.25">
      <c r="A19" s="764"/>
      <c r="B19" s="762"/>
      <c r="C19" s="762"/>
      <c r="D19" s="762"/>
      <c r="E19" s="762"/>
      <c r="F19" s="762"/>
      <c r="G19" s="762"/>
      <c r="H19" s="762"/>
      <c r="I19" s="762"/>
      <c r="J19" s="762"/>
      <c r="K19" s="762"/>
      <c r="L19" s="762"/>
      <c r="M19" s="762"/>
      <c r="N19" s="763"/>
      <c r="O19" s="108"/>
    </row>
    <row r="20" spans="1:15" s="77" customFormat="1" ht="11.5" x14ac:dyDescent="0.25">
      <c r="A20" s="755" t="s">
        <v>548</v>
      </c>
      <c r="B20" s="759">
        <v>33850.976311665887</v>
      </c>
      <c r="C20" s="759">
        <v>34796.945418318122</v>
      </c>
      <c r="D20" s="759">
        <v>40115.438525956684</v>
      </c>
      <c r="E20" s="759">
        <v>27043.366037388307</v>
      </c>
      <c r="F20" s="759">
        <v>24604.986283467464</v>
      </c>
      <c r="G20" s="759">
        <v>30166.345303694456</v>
      </c>
      <c r="H20" s="759">
        <v>26543.333353008864</v>
      </c>
      <c r="I20" s="759">
        <v>20871.679714740741</v>
      </c>
      <c r="J20" s="759">
        <v>19897.973643779802</v>
      </c>
      <c r="K20" s="759">
        <v>23920.842417916436</v>
      </c>
      <c r="L20" s="759">
        <v>21825.197952302788</v>
      </c>
      <c r="M20" s="759">
        <v>33879.095205916623</v>
      </c>
      <c r="N20" s="760">
        <v>337516.18016815622</v>
      </c>
      <c r="O20" s="108"/>
    </row>
    <row r="21" spans="1:15" s="4" customFormat="1" ht="11.5" x14ac:dyDescent="0.25">
      <c r="A21" s="761" t="s">
        <v>549</v>
      </c>
      <c r="B21" s="762">
        <v>11734.984549234046</v>
      </c>
      <c r="C21" s="762">
        <v>11415.710394888038</v>
      </c>
      <c r="D21" s="762">
        <v>15520.714000164235</v>
      </c>
      <c r="E21" s="762">
        <v>8495.2510417174162</v>
      </c>
      <c r="F21" s="762">
        <v>9219.7483809086989</v>
      </c>
      <c r="G21" s="762">
        <v>11119.542489857395</v>
      </c>
      <c r="H21" s="762">
        <v>10872.436569684134</v>
      </c>
      <c r="I21" s="762">
        <v>8716.6154778547407</v>
      </c>
      <c r="J21" s="762">
        <v>7439.6869033909088</v>
      </c>
      <c r="K21" s="762">
        <v>8797.9366861373128</v>
      </c>
      <c r="L21" s="762">
        <v>9044.0810706512784</v>
      </c>
      <c r="M21" s="762">
        <v>14168.634622856152</v>
      </c>
      <c r="N21" s="763">
        <v>126545.34218734436</v>
      </c>
      <c r="O21" s="108"/>
    </row>
    <row r="22" spans="1:15" s="4" customFormat="1" ht="11.5" x14ac:dyDescent="0.25">
      <c r="A22" s="761" t="s">
        <v>550</v>
      </c>
      <c r="B22" s="762">
        <v>3608.4009387452897</v>
      </c>
      <c r="C22" s="762">
        <v>3677.7105553575261</v>
      </c>
      <c r="D22" s="762">
        <v>4700.3830220248828</v>
      </c>
      <c r="E22" s="762">
        <v>2689.654947799474</v>
      </c>
      <c r="F22" s="762">
        <v>3154.1892137214072</v>
      </c>
      <c r="G22" s="762">
        <v>4283.5586003725248</v>
      </c>
      <c r="H22" s="762">
        <v>3359.0492416707193</v>
      </c>
      <c r="I22" s="762">
        <v>1884.561813127124</v>
      </c>
      <c r="J22" s="762">
        <v>2371.2254046089115</v>
      </c>
      <c r="K22" s="762">
        <v>3524.0388399803783</v>
      </c>
      <c r="L22" s="762">
        <v>2600.0169232669814</v>
      </c>
      <c r="M22" s="762">
        <v>3451.8950959392532</v>
      </c>
      <c r="N22" s="763">
        <v>39304.684596614476</v>
      </c>
      <c r="O22" s="108"/>
    </row>
    <row r="23" spans="1:15" s="4" customFormat="1" ht="11.5" x14ac:dyDescent="0.25">
      <c r="A23" s="761" t="s">
        <v>551</v>
      </c>
      <c r="B23" s="762">
        <v>6346.8685920397065</v>
      </c>
      <c r="C23" s="762">
        <v>7958.2463730077898</v>
      </c>
      <c r="D23" s="762">
        <v>6317.8053067956207</v>
      </c>
      <c r="E23" s="762">
        <v>6819.871934857566</v>
      </c>
      <c r="F23" s="762">
        <v>4121.7900024657165</v>
      </c>
      <c r="G23" s="762">
        <v>4284.5389838259916</v>
      </c>
      <c r="H23" s="762">
        <v>3716.0604428515312</v>
      </c>
      <c r="I23" s="762">
        <v>3960.4146179682693</v>
      </c>
      <c r="J23" s="762">
        <v>3343.3386506290522</v>
      </c>
      <c r="K23" s="762">
        <v>4104.0735640673674</v>
      </c>
      <c r="L23" s="762">
        <v>3915.0666140276753</v>
      </c>
      <c r="M23" s="762">
        <v>6709.2511578708427</v>
      </c>
      <c r="N23" s="763">
        <v>61597.326240407136</v>
      </c>
      <c r="O23" s="108"/>
    </row>
    <row r="24" spans="1:15" s="4" customFormat="1" ht="11.5" x14ac:dyDescent="0.25">
      <c r="A24" s="761" t="s">
        <v>552</v>
      </c>
      <c r="B24" s="762">
        <v>5999.401057934353</v>
      </c>
      <c r="C24" s="762">
        <v>5634.2057103570869</v>
      </c>
      <c r="D24" s="762">
        <v>6997.2540714636716</v>
      </c>
      <c r="E24" s="762">
        <v>4982.920594041123</v>
      </c>
      <c r="F24" s="762">
        <v>5518.6057992134256</v>
      </c>
      <c r="G24" s="762">
        <v>7542.2867790515093</v>
      </c>
      <c r="H24" s="762">
        <v>6184.1554739489311</v>
      </c>
      <c r="I24" s="762">
        <v>4129.0979896652079</v>
      </c>
      <c r="J24" s="762">
        <v>4664.6309278676699</v>
      </c>
      <c r="K24" s="762">
        <v>4600.1173790050889</v>
      </c>
      <c r="L24" s="762">
        <v>3663.7504588635138</v>
      </c>
      <c r="M24" s="762">
        <v>5301.1856189744612</v>
      </c>
      <c r="N24" s="763">
        <v>65217.611860386038</v>
      </c>
      <c r="O24" s="108"/>
    </row>
    <row r="25" spans="1:15" s="4" customFormat="1" ht="11.5" x14ac:dyDescent="0.25">
      <c r="A25" s="761" t="s">
        <v>553</v>
      </c>
      <c r="B25" s="762">
        <v>6161.3211737124948</v>
      </c>
      <c r="C25" s="762">
        <v>6111.0723847076806</v>
      </c>
      <c r="D25" s="762">
        <v>6579.2821255082772</v>
      </c>
      <c r="E25" s="762">
        <v>4055.667518972728</v>
      </c>
      <c r="F25" s="762">
        <v>2590.6528871582177</v>
      </c>
      <c r="G25" s="762">
        <v>2936.4184505870344</v>
      </c>
      <c r="H25" s="762">
        <v>2411.6316248535427</v>
      </c>
      <c r="I25" s="762">
        <v>2180.9898161254023</v>
      </c>
      <c r="J25" s="762">
        <v>2079.0917572832586</v>
      </c>
      <c r="K25" s="762">
        <v>2894.6759487262912</v>
      </c>
      <c r="L25" s="762">
        <v>2602.2828854933409</v>
      </c>
      <c r="M25" s="762">
        <v>4248.1287102759134</v>
      </c>
      <c r="N25" s="763">
        <v>44851.215283404192</v>
      </c>
      <c r="O25" s="108"/>
    </row>
    <row r="26" spans="1:15" s="4" customFormat="1" ht="11.5" x14ac:dyDescent="0.25">
      <c r="A26" s="764"/>
      <c r="B26" s="762"/>
      <c r="C26" s="762"/>
      <c r="D26" s="762"/>
      <c r="E26" s="762"/>
      <c r="F26" s="762"/>
      <c r="G26" s="762"/>
      <c r="H26" s="762"/>
      <c r="I26" s="762"/>
      <c r="J26" s="762"/>
      <c r="K26" s="762"/>
      <c r="L26" s="762"/>
      <c r="M26" s="762"/>
      <c r="N26" s="763"/>
      <c r="O26" s="108"/>
    </row>
    <row r="27" spans="1:15" s="4" customFormat="1" ht="11.5" x14ac:dyDescent="0.25">
      <c r="A27" s="755" t="s">
        <v>554</v>
      </c>
      <c r="B27" s="759">
        <v>5553.2970785599737</v>
      </c>
      <c r="C27" s="759">
        <v>5095.028330953257</v>
      </c>
      <c r="D27" s="759">
        <v>6857.3708430140086</v>
      </c>
      <c r="E27" s="759">
        <v>4825.0789827034059</v>
      </c>
      <c r="F27" s="759">
        <v>8584.2268572889352</v>
      </c>
      <c r="G27" s="759">
        <v>9365.517165032179</v>
      </c>
      <c r="H27" s="759">
        <v>7732.6258085480986</v>
      </c>
      <c r="I27" s="759">
        <v>4829.010148072769</v>
      </c>
      <c r="J27" s="759">
        <v>5528.8178752687136</v>
      </c>
      <c r="K27" s="759">
        <v>6067.6502166303317</v>
      </c>
      <c r="L27" s="759">
        <v>4403.7938044385883</v>
      </c>
      <c r="M27" s="759">
        <v>6055.1891553004334</v>
      </c>
      <c r="N27" s="760">
        <v>74897.606265810697</v>
      </c>
      <c r="O27" s="108"/>
    </row>
    <row r="28" spans="1:15" s="4" customFormat="1" ht="11.5" x14ac:dyDescent="0.25">
      <c r="A28" s="761" t="s">
        <v>555</v>
      </c>
      <c r="B28" s="762">
        <v>1086.2035323918942</v>
      </c>
      <c r="C28" s="762">
        <v>1101.3211246727117</v>
      </c>
      <c r="D28" s="762">
        <v>1775.6060903161247</v>
      </c>
      <c r="E28" s="762">
        <v>1242.685353822239</v>
      </c>
      <c r="F28" s="762">
        <v>2166.5968658398028</v>
      </c>
      <c r="G28" s="762">
        <v>2164.4637607372024</v>
      </c>
      <c r="H28" s="762">
        <v>1797.922353695672</v>
      </c>
      <c r="I28" s="762">
        <v>1314.5418077453901</v>
      </c>
      <c r="J28" s="762">
        <v>1296.3755316811487</v>
      </c>
      <c r="K28" s="762">
        <v>1426.7462256818426</v>
      </c>
      <c r="L28" s="762">
        <v>1055.1851047044161</v>
      </c>
      <c r="M28" s="762">
        <v>1404.6213357164534</v>
      </c>
      <c r="N28" s="763">
        <v>17832.269087004897</v>
      </c>
      <c r="O28" s="108"/>
    </row>
    <row r="29" spans="1:15" s="4" customFormat="1" ht="11.5" x14ac:dyDescent="0.25">
      <c r="A29" s="761" t="s">
        <v>556</v>
      </c>
      <c r="B29" s="762">
        <v>1508.9368556582108</v>
      </c>
      <c r="C29" s="762">
        <v>1357.6565235870453</v>
      </c>
      <c r="D29" s="762">
        <v>1545.6382244530898</v>
      </c>
      <c r="E29" s="762">
        <v>1222.5012738286096</v>
      </c>
      <c r="F29" s="762">
        <v>1815.3976991767524</v>
      </c>
      <c r="G29" s="762">
        <v>2461.006438356741</v>
      </c>
      <c r="H29" s="762">
        <v>1828.1806051884435</v>
      </c>
      <c r="I29" s="762">
        <v>1100.5469178840212</v>
      </c>
      <c r="J29" s="762">
        <v>1362.8879789567807</v>
      </c>
      <c r="K29" s="762">
        <v>1437.7820615407213</v>
      </c>
      <c r="L29" s="762">
        <v>1083.6674212876515</v>
      </c>
      <c r="M29" s="762">
        <v>1452.8723081837511</v>
      </c>
      <c r="N29" s="763">
        <v>18177.074308101819</v>
      </c>
      <c r="O29" s="108"/>
    </row>
    <row r="30" spans="1:15" s="4" customFormat="1" ht="11.5" x14ac:dyDescent="0.25">
      <c r="A30" s="761" t="s">
        <v>557</v>
      </c>
      <c r="B30" s="762">
        <v>477.83894690068655</v>
      </c>
      <c r="C30" s="762">
        <v>451.34044043140909</v>
      </c>
      <c r="D30" s="762">
        <v>767.87338266557686</v>
      </c>
      <c r="E30" s="762">
        <v>514.73594194106022</v>
      </c>
      <c r="F30" s="762">
        <v>965.7840494728141</v>
      </c>
      <c r="G30" s="762">
        <v>957.28470659465984</v>
      </c>
      <c r="H30" s="762">
        <v>819.91891851460105</v>
      </c>
      <c r="I30" s="762">
        <v>569.03180764371405</v>
      </c>
      <c r="J30" s="762">
        <v>554.36678743115215</v>
      </c>
      <c r="K30" s="762">
        <v>632.1305303776885</v>
      </c>
      <c r="L30" s="762">
        <v>457.23631162338489</v>
      </c>
      <c r="M30" s="762">
        <v>716.68928687435812</v>
      </c>
      <c r="N30" s="763">
        <v>7884.2311104711043</v>
      </c>
      <c r="O30" s="108"/>
    </row>
    <row r="31" spans="1:15" s="4" customFormat="1" ht="11.5" x14ac:dyDescent="0.25">
      <c r="A31" s="761" t="s">
        <v>558</v>
      </c>
      <c r="B31" s="762">
        <v>2480.3177436091819</v>
      </c>
      <c r="C31" s="762">
        <v>2184.7102422620906</v>
      </c>
      <c r="D31" s="762">
        <v>2768.2531455792168</v>
      </c>
      <c r="E31" s="762">
        <v>1845.1564131114978</v>
      </c>
      <c r="F31" s="762">
        <v>3636.4482427995649</v>
      </c>
      <c r="G31" s="762">
        <v>3782.7622593435767</v>
      </c>
      <c r="H31" s="762">
        <v>3286.6039311493828</v>
      </c>
      <c r="I31" s="762">
        <v>1844.8896147996438</v>
      </c>
      <c r="J31" s="762">
        <v>2315.187577199632</v>
      </c>
      <c r="K31" s="762">
        <v>2570.9913990300793</v>
      </c>
      <c r="L31" s="762">
        <v>1807.7049668231359</v>
      </c>
      <c r="M31" s="762">
        <v>2481.0062245258709</v>
      </c>
      <c r="N31" s="763">
        <v>31004.03176023288</v>
      </c>
      <c r="O31" s="108"/>
    </row>
    <row r="32" spans="1:15" s="4" customFormat="1" ht="11.5" x14ac:dyDescent="0.25">
      <c r="A32" s="764"/>
      <c r="B32" s="762"/>
      <c r="C32" s="762"/>
      <c r="D32" s="762"/>
      <c r="E32" s="762"/>
      <c r="F32" s="762"/>
      <c r="G32" s="762"/>
      <c r="H32" s="762"/>
      <c r="I32" s="762"/>
      <c r="J32" s="762"/>
      <c r="K32" s="762"/>
      <c r="L32" s="762"/>
      <c r="M32" s="762"/>
      <c r="N32" s="763"/>
      <c r="O32" s="108"/>
    </row>
    <row r="33" spans="1:15" s="4" customFormat="1" ht="11.5" x14ac:dyDescent="0.25">
      <c r="A33" s="755" t="s">
        <v>559</v>
      </c>
      <c r="B33" s="759">
        <v>9098.5819651366292</v>
      </c>
      <c r="C33" s="759">
        <v>11148.271469329335</v>
      </c>
      <c r="D33" s="759">
        <v>8856.1616399287468</v>
      </c>
      <c r="E33" s="759">
        <v>10213.363214791467</v>
      </c>
      <c r="F33" s="759">
        <v>7730.9700390506796</v>
      </c>
      <c r="G33" s="759">
        <v>8190.4031200357795</v>
      </c>
      <c r="H33" s="759">
        <v>9744.9932581270023</v>
      </c>
      <c r="I33" s="759">
        <v>9748.1536299906129</v>
      </c>
      <c r="J33" s="759">
        <v>6667.3467183497251</v>
      </c>
      <c r="K33" s="759">
        <v>8015.0512746127706</v>
      </c>
      <c r="L33" s="759">
        <v>6388.8974164331303</v>
      </c>
      <c r="M33" s="759">
        <v>10639.57043126254</v>
      </c>
      <c r="N33" s="760">
        <v>106441.76417704842</v>
      </c>
      <c r="O33" s="108"/>
    </row>
    <row r="34" spans="1:15" s="4" customFormat="1" ht="11.5" x14ac:dyDescent="0.25">
      <c r="A34" s="761" t="s">
        <v>560</v>
      </c>
      <c r="B34" s="762">
        <v>1988.7810140565227</v>
      </c>
      <c r="C34" s="762">
        <v>2196.530664904416</v>
      </c>
      <c r="D34" s="762">
        <v>1995.405699135631</v>
      </c>
      <c r="E34" s="762">
        <v>2272.8676458319942</v>
      </c>
      <c r="F34" s="762">
        <v>1784.144628545964</v>
      </c>
      <c r="G34" s="762">
        <v>1987.8870781582827</v>
      </c>
      <c r="H34" s="762">
        <v>2740.1953274859452</v>
      </c>
      <c r="I34" s="762">
        <v>2640.2040358763875</v>
      </c>
      <c r="J34" s="762">
        <v>1499.0262743252592</v>
      </c>
      <c r="K34" s="762">
        <v>1719.5242419567739</v>
      </c>
      <c r="L34" s="762">
        <v>1295.8298017513607</v>
      </c>
      <c r="M34" s="762">
        <v>2553.4317356327788</v>
      </c>
      <c r="N34" s="763">
        <v>24673.828147661316</v>
      </c>
      <c r="O34" s="108"/>
    </row>
    <row r="35" spans="1:15" s="4" customFormat="1" ht="11.5" x14ac:dyDescent="0.25">
      <c r="A35" s="761" t="s">
        <v>561</v>
      </c>
      <c r="B35" s="762">
        <v>811.63804816937318</v>
      </c>
      <c r="C35" s="762">
        <v>907.79020786313561</v>
      </c>
      <c r="D35" s="762">
        <v>814.77151915576871</v>
      </c>
      <c r="E35" s="762">
        <v>819.56125002630381</v>
      </c>
      <c r="F35" s="762">
        <v>678.14157240572126</v>
      </c>
      <c r="G35" s="762">
        <v>449.21342429742737</v>
      </c>
      <c r="H35" s="762">
        <v>530.30156271720784</v>
      </c>
      <c r="I35" s="762">
        <v>404.55937597542686</v>
      </c>
      <c r="J35" s="762">
        <v>467.0437720227543</v>
      </c>
      <c r="K35" s="762">
        <v>542.89069074040628</v>
      </c>
      <c r="L35" s="762">
        <v>500.80397836268037</v>
      </c>
      <c r="M35" s="762">
        <v>602.53677217811787</v>
      </c>
      <c r="N35" s="763">
        <v>7529.2521739143222</v>
      </c>
      <c r="O35" s="108"/>
    </row>
    <row r="36" spans="1:15" s="4" customFormat="1" ht="11.5" x14ac:dyDescent="0.25">
      <c r="A36" s="761" t="s">
        <v>562</v>
      </c>
      <c r="B36" s="762">
        <v>4459.5725111398233</v>
      </c>
      <c r="C36" s="762">
        <v>5542.0419449073024</v>
      </c>
      <c r="D36" s="762">
        <v>4262.9007024033672</v>
      </c>
      <c r="E36" s="762">
        <v>4945.4302330129494</v>
      </c>
      <c r="F36" s="762">
        <v>3724.8709557335292</v>
      </c>
      <c r="G36" s="762">
        <v>4159.3769002275048</v>
      </c>
      <c r="H36" s="762">
        <v>4724.9978427348224</v>
      </c>
      <c r="I36" s="762">
        <v>5239.2623762841276</v>
      </c>
      <c r="J36" s="762">
        <v>3458.2011704826723</v>
      </c>
      <c r="K36" s="762">
        <v>4205.5993499110355</v>
      </c>
      <c r="L36" s="762">
        <v>3330.6642659565114</v>
      </c>
      <c r="M36" s="762">
        <v>5694.7729301246727</v>
      </c>
      <c r="N36" s="763">
        <v>53747.691182918315</v>
      </c>
      <c r="O36" s="108"/>
    </row>
    <row r="37" spans="1:15" s="4" customFormat="1" ht="11.5" x14ac:dyDescent="0.25">
      <c r="A37" s="761" t="s">
        <v>563</v>
      </c>
      <c r="B37" s="762">
        <v>829.21303974978048</v>
      </c>
      <c r="C37" s="762">
        <v>1175.5184214275291</v>
      </c>
      <c r="D37" s="762">
        <v>803.36012679851285</v>
      </c>
      <c r="E37" s="762">
        <v>1107.5969991783249</v>
      </c>
      <c r="F37" s="762">
        <v>626.41058562897911</v>
      </c>
      <c r="G37" s="762">
        <v>733.82586996625912</v>
      </c>
      <c r="H37" s="762">
        <v>801.81973954531281</v>
      </c>
      <c r="I37" s="762">
        <v>677.74336894970622</v>
      </c>
      <c r="J37" s="762">
        <v>587.65159198254901</v>
      </c>
      <c r="K37" s="762">
        <v>705.98399742749939</v>
      </c>
      <c r="L37" s="762">
        <v>586.20853766169864</v>
      </c>
      <c r="M37" s="762">
        <v>853.89104451420837</v>
      </c>
      <c r="N37" s="763">
        <v>9489.2233228303594</v>
      </c>
      <c r="O37" s="108"/>
    </row>
    <row r="38" spans="1:15" s="4" customFormat="1" ht="11.5" x14ac:dyDescent="0.25">
      <c r="A38" s="761" t="s">
        <v>564</v>
      </c>
      <c r="B38" s="762">
        <v>509.15054040566224</v>
      </c>
      <c r="C38" s="762">
        <v>665.25100379965033</v>
      </c>
      <c r="D38" s="762">
        <v>492.33046814348882</v>
      </c>
      <c r="E38" s="762">
        <v>607.78834391722887</v>
      </c>
      <c r="F38" s="762">
        <v>533.77828762351726</v>
      </c>
      <c r="G38" s="762">
        <v>531.43757609394527</v>
      </c>
      <c r="H38" s="762">
        <v>610.26714677318239</v>
      </c>
      <c r="I38" s="762">
        <v>461.70167971279682</v>
      </c>
      <c r="J38" s="762">
        <v>409.3439307911799</v>
      </c>
      <c r="K38" s="762">
        <v>436.30013958587421</v>
      </c>
      <c r="L38" s="762">
        <v>337.40332307531474</v>
      </c>
      <c r="M38" s="762">
        <v>526.89812162569308</v>
      </c>
      <c r="N38" s="763">
        <v>6121.6505615475353</v>
      </c>
      <c r="O38" s="108"/>
    </row>
    <row r="39" spans="1:15" s="4" customFormat="1" ht="11.5" x14ac:dyDescent="0.25">
      <c r="A39" s="761" t="s">
        <v>565</v>
      </c>
      <c r="B39" s="762">
        <v>500.22681161546797</v>
      </c>
      <c r="C39" s="762">
        <v>661.13922642730142</v>
      </c>
      <c r="D39" s="762">
        <v>487.39312429197855</v>
      </c>
      <c r="E39" s="762">
        <v>460.11874282466465</v>
      </c>
      <c r="F39" s="762">
        <v>383.62400911296959</v>
      </c>
      <c r="G39" s="762">
        <v>328.66227129235955</v>
      </c>
      <c r="H39" s="762">
        <v>337.4116388705321</v>
      </c>
      <c r="I39" s="762">
        <v>324.68279319216759</v>
      </c>
      <c r="J39" s="762">
        <v>246.07997874531111</v>
      </c>
      <c r="K39" s="762">
        <v>404.75285499118161</v>
      </c>
      <c r="L39" s="762">
        <v>337.98750962556392</v>
      </c>
      <c r="M39" s="762">
        <v>408.03982718707147</v>
      </c>
      <c r="N39" s="763">
        <v>4880.1187881765691</v>
      </c>
      <c r="O39" s="108"/>
    </row>
    <row r="40" spans="1:15" s="4" customFormat="1" ht="11.5" x14ac:dyDescent="0.25">
      <c r="A40" s="761"/>
      <c r="B40" s="762"/>
      <c r="C40" s="762"/>
      <c r="D40" s="762"/>
      <c r="E40" s="762"/>
      <c r="F40" s="762"/>
      <c r="G40" s="762"/>
      <c r="H40" s="762"/>
      <c r="I40" s="762"/>
      <c r="J40" s="762"/>
      <c r="K40" s="762"/>
      <c r="L40" s="762"/>
      <c r="M40" s="762"/>
      <c r="N40" s="763"/>
      <c r="O40" s="108"/>
    </row>
    <row r="41" spans="1:15" s="77" customFormat="1" ht="11.5" x14ac:dyDescent="0.25">
      <c r="A41" s="755" t="s">
        <v>566</v>
      </c>
      <c r="B41" s="759">
        <v>21413.31118538044</v>
      </c>
      <c r="C41" s="759">
        <v>21038.019357990277</v>
      </c>
      <c r="D41" s="759">
        <v>18911.011161851762</v>
      </c>
      <c r="E41" s="759">
        <v>21534.59406694234</v>
      </c>
      <c r="F41" s="759">
        <v>21400.533902228388</v>
      </c>
      <c r="G41" s="759">
        <v>21680.038306982326</v>
      </c>
      <c r="H41" s="759">
        <v>26895.240545219109</v>
      </c>
      <c r="I41" s="759">
        <v>31927.219595968912</v>
      </c>
      <c r="J41" s="759">
        <v>17261.939319361918</v>
      </c>
      <c r="K41" s="759">
        <v>19941.645682908438</v>
      </c>
      <c r="L41" s="759">
        <v>16282.539164342967</v>
      </c>
      <c r="M41" s="759">
        <v>25265.693756872603</v>
      </c>
      <c r="N41" s="760">
        <v>263551.7860460495</v>
      </c>
      <c r="O41" s="108"/>
    </row>
    <row r="42" spans="1:15" s="4" customFormat="1" ht="11.5" x14ac:dyDescent="0.25">
      <c r="A42" s="761" t="s">
        <v>567</v>
      </c>
      <c r="B42" s="762">
        <v>5329.4574313446728</v>
      </c>
      <c r="C42" s="762">
        <v>4617.1325946665838</v>
      </c>
      <c r="D42" s="762">
        <v>4561.9340648351854</v>
      </c>
      <c r="E42" s="762">
        <v>5892.0456090500338</v>
      </c>
      <c r="F42" s="762">
        <v>5530.0492911524789</v>
      </c>
      <c r="G42" s="762">
        <v>5809.1907397479317</v>
      </c>
      <c r="H42" s="762">
        <v>8215.9684707360593</v>
      </c>
      <c r="I42" s="762">
        <v>9804.5033316100416</v>
      </c>
      <c r="J42" s="762">
        <v>4658.6103399334634</v>
      </c>
      <c r="K42" s="762">
        <v>5193.587291290406</v>
      </c>
      <c r="L42" s="762">
        <v>4388.817210804631</v>
      </c>
      <c r="M42" s="762">
        <v>5958.8842875683595</v>
      </c>
      <c r="N42" s="763">
        <v>69960.180662739847</v>
      </c>
      <c r="O42" s="108"/>
    </row>
    <row r="43" spans="1:15" s="4" customFormat="1" ht="11.5" x14ac:dyDescent="0.25">
      <c r="A43" s="761" t="s">
        <v>568</v>
      </c>
      <c r="B43" s="762">
        <v>10299.0802859875</v>
      </c>
      <c r="C43" s="762">
        <v>10863.135298642233</v>
      </c>
      <c r="D43" s="762">
        <v>9166.6354543378275</v>
      </c>
      <c r="E43" s="762">
        <v>10397.701979644637</v>
      </c>
      <c r="F43" s="762">
        <v>9866.1173554201141</v>
      </c>
      <c r="G43" s="762">
        <v>8741.0019389010668</v>
      </c>
      <c r="H43" s="762">
        <v>11586.900989519432</v>
      </c>
      <c r="I43" s="762">
        <v>15934.489254588214</v>
      </c>
      <c r="J43" s="762">
        <v>7978.9964168466386</v>
      </c>
      <c r="K43" s="762">
        <v>9431.0936917670188</v>
      </c>
      <c r="L43" s="762">
        <v>7753.9867960682413</v>
      </c>
      <c r="M43" s="762">
        <v>13761.528506506331</v>
      </c>
      <c r="N43" s="763">
        <v>125780.66796822926</v>
      </c>
      <c r="O43" s="108"/>
    </row>
    <row r="44" spans="1:15" s="4" customFormat="1" ht="11.5" x14ac:dyDescent="0.25">
      <c r="A44" s="761" t="s">
        <v>569</v>
      </c>
      <c r="B44" s="762">
        <v>5784.773468048269</v>
      </c>
      <c r="C44" s="762">
        <v>5557.7514646814579</v>
      </c>
      <c r="D44" s="762">
        <v>5182.4416426787484</v>
      </c>
      <c r="E44" s="762">
        <v>5244.8464782476703</v>
      </c>
      <c r="F44" s="762">
        <v>6004.3672556557931</v>
      </c>
      <c r="G44" s="762">
        <v>7129.8456283333271</v>
      </c>
      <c r="H44" s="762">
        <v>7092.3710849636182</v>
      </c>
      <c r="I44" s="762">
        <v>6188.2270097706551</v>
      </c>
      <c r="J44" s="762">
        <v>4624.3325625818152</v>
      </c>
      <c r="K44" s="762">
        <v>5316.9646998510152</v>
      </c>
      <c r="L44" s="762">
        <v>4139.7351574700933</v>
      </c>
      <c r="M44" s="762">
        <v>5545.2809627979113</v>
      </c>
      <c r="N44" s="763">
        <v>67810.937415080378</v>
      </c>
      <c r="O44" s="108"/>
    </row>
    <row r="45" spans="1:15" s="4" customFormat="1" ht="11.5" x14ac:dyDescent="0.25">
      <c r="A45" s="764"/>
      <c r="B45" s="762"/>
      <c r="C45" s="762"/>
      <c r="D45" s="762"/>
      <c r="E45" s="762"/>
      <c r="F45" s="762"/>
      <c r="G45" s="762"/>
      <c r="H45" s="762"/>
      <c r="I45" s="762"/>
      <c r="J45" s="762"/>
      <c r="K45" s="762"/>
      <c r="L45" s="762"/>
      <c r="M45" s="762"/>
      <c r="N45" s="763"/>
    </row>
    <row r="46" spans="1:15" s="4" customFormat="1" ht="11.5" x14ac:dyDescent="0.25">
      <c r="A46" s="755" t="s">
        <v>570</v>
      </c>
      <c r="B46" s="759">
        <v>26170.012325825581</v>
      </c>
      <c r="C46" s="759">
        <v>25289.743756717588</v>
      </c>
      <c r="D46" s="759">
        <v>28881.687006441</v>
      </c>
      <c r="E46" s="759">
        <v>29403.822162795503</v>
      </c>
      <c r="F46" s="759">
        <v>34877.159051288756</v>
      </c>
      <c r="G46" s="759">
        <v>40357.005374699118</v>
      </c>
      <c r="H46" s="759">
        <v>40708.391637405322</v>
      </c>
      <c r="I46" s="759">
        <v>31393.377503931039</v>
      </c>
      <c r="J46" s="759">
        <v>27399.539319667056</v>
      </c>
      <c r="K46" s="759">
        <v>27805.553603317996</v>
      </c>
      <c r="L46" s="759">
        <v>23500.148656795707</v>
      </c>
      <c r="M46" s="759">
        <v>33931.665423959486</v>
      </c>
      <c r="N46" s="760">
        <v>369718.1058228442</v>
      </c>
    </row>
    <row r="47" spans="1:15" s="4" customFormat="1" ht="11.5" x14ac:dyDescent="0.25">
      <c r="A47" s="761" t="s">
        <v>571</v>
      </c>
      <c r="B47" s="762">
        <v>477.89887725659088</v>
      </c>
      <c r="C47" s="762">
        <v>450.35263507084102</v>
      </c>
      <c r="D47" s="762">
        <v>399.01556317444573</v>
      </c>
      <c r="E47" s="762">
        <v>437.8886850942651</v>
      </c>
      <c r="F47" s="762">
        <v>451.88553540947481</v>
      </c>
      <c r="G47" s="762">
        <v>476.44781014753204</v>
      </c>
      <c r="H47" s="762">
        <v>492.15271187521438</v>
      </c>
      <c r="I47" s="762">
        <v>419.67470695370804</v>
      </c>
      <c r="J47" s="762">
        <v>373.05607428505556</v>
      </c>
      <c r="K47" s="762">
        <v>368.06133241054368</v>
      </c>
      <c r="L47" s="762">
        <v>343.78621702771619</v>
      </c>
      <c r="M47" s="762">
        <v>450.60607731772859</v>
      </c>
      <c r="N47" s="763">
        <v>5140.8262260231159</v>
      </c>
    </row>
    <row r="48" spans="1:15" s="4" customFormat="1" ht="11.5" x14ac:dyDescent="0.25">
      <c r="A48" s="761" t="s">
        <v>572</v>
      </c>
      <c r="B48" s="762">
        <v>724.11247090691859</v>
      </c>
      <c r="C48" s="762">
        <v>664.03945675233183</v>
      </c>
      <c r="D48" s="762">
        <v>774.71645441888052</v>
      </c>
      <c r="E48" s="762">
        <v>598.84082964075867</v>
      </c>
      <c r="F48" s="762">
        <v>737.99764450546616</v>
      </c>
      <c r="G48" s="762">
        <v>677.61688635380619</v>
      </c>
      <c r="H48" s="762">
        <v>848.46693133073416</v>
      </c>
      <c r="I48" s="762">
        <v>1201.9658850680428</v>
      </c>
      <c r="J48" s="762">
        <v>599.91236717657534</v>
      </c>
      <c r="K48" s="762">
        <v>667.21305351681622</v>
      </c>
      <c r="L48" s="762">
        <v>632.90141331809264</v>
      </c>
      <c r="M48" s="762">
        <v>1287.6688926389195</v>
      </c>
      <c r="N48" s="763">
        <v>9415.4522856273416</v>
      </c>
      <c r="O48" s="108"/>
    </row>
    <row r="49" spans="1:21" s="4" customFormat="1" ht="11.5" x14ac:dyDescent="0.25">
      <c r="A49" s="761" t="s">
        <v>573</v>
      </c>
      <c r="B49" s="762">
        <v>6873.9791548279018</v>
      </c>
      <c r="C49" s="762">
        <v>6572.264818853062</v>
      </c>
      <c r="D49" s="762">
        <v>8408.8595509514962</v>
      </c>
      <c r="E49" s="762">
        <v>7193.8515647414961</v>
      </c>
      <c r="F49" s="762">
        <v>9731.2751868213199</v>
      </c>
      <c r="G49" s="762">
        <v>11676.151857832734</v>
      </c>
      <c r="H49" s="762">
        <v>11631.028517462921</v>
      </c>
      <c r="I49" s="762">
        <v>7673.1944095861909</v>
      </c>
      <c r="J49" s="762">
        <v>8154.97040851153</v>
      </c>
      <c r="K49" s="762">
        <v>7805.3755987807635</v>
      </c>
      <c r="L49" s="762">
        <v>6492.6005135639361</v>
      </c>
      <c r="M49" s="762">
        <v>8322.0332462611877</v>
      </c>
      <c r="N49" s="763">
        <v>100535.58482819455</v>
      </c>
      <c r="O49" s="108"/>
    </row>
    <row r="50" spans="1:21" s="4" customFormat="1" ht="11.5" x14ac:dyDescent="0.25">
      <c r="A50" s="761" t="s">
        <v>574</v>
      </c>
      <c r="B50" s="762">
        <v>3438.5847441160895</v>
      </c>
      <c r="C50" s="762">
        <v>3911.3845980446495</v>
      </c>
      <c r="D50" s="762">
        <v>4419.5500710046408</v>
      </c>
      <c r="E50" s="762">
        <v>4384.4430174350737</v>
      </c>
      <c r="F50" s="762">
        <v>7029.9847138363957</v>
      </c>
      <c r="G50" s="762">
        <v>6612.9325571086047</v>
      </c>
      <c r="H50" s="762">
        <v>6037.2439086818504</v>
      </c>
      <c r="I50" s="762">
        <v>3915.7024628242343</v>
      </c>
      <c r="J50" s="762">
        <v>4328.9712605925224</v>
      </c>
      <c r="K50" s="762">
        <v>4137.5845735835865</v>
      </c>
      <c r="L50" s="762">
        <v>3944.8522677187293</v>
      </c>
      <c r="M50" s="762">
        <v>5068.7566163053225</v>
      </c>
      <c r="N50" s="763">
        <v>57229.990791251701</v>
      </c>
      <c r="O50" s="108"/>
    </row>
    <row r="51" spans="1:21" s="4" customFormat="1" ht="11.5" x14ac:dyDescent="0.25">
      <c r="A51" s="761" t="s">
        <v>575</v>
      </c>
      <c r="B51" s="762">
        <v>3595.9745373562869</v>
      </c>
      <c r="C51" s="762">
        <v>3345.2351502174138</v>
      </c>
      <c r="D51" s="762">
        <v>3411.8576017794217</v>
      </c>
      <c r="E51" s="762">
        <v>3770.8869260805163</v>
      </c>
      <c r="F51" s="762">
        <v>3804.3387010020811</v>
      </c>
      <c r="G51" s="762">
        <v>4771.1163935035784</v>
      </c>
      <c r="H51" s="762">
        <v>5603.7581695578156</v>
      </c>
      <c r="I51" s="762">
        <v>4860.2811791359991</v>
      </c>
      <c r="J51" s="762">
        <v>3320.881272716239</v>
      </c>
      <c r="K51" s="762">
        <v>3473.16921414341</v>
      </c>
      <c r="L51" s="762">
        <v>2918.0850282969714</v>
      </c>
      <c r="M51" s="762">
        <v>4358.9764583684582</v>
      </c>
      <c r="N51" s="763">
        <v>47234.560632158187</v>
      </c>
      <c r="O51" s="108"/>
    </row>
    <row r="52" spans="1:21" s="4" customFormat="1" ht="11.5" x14ac:dyDescent="0.25">
      <c r="A52" s="761" t="s">
        <v>576</v>
      </c>
      <c r="B52" s="762">
        <v>3495.7760323325515</v>
      </c>
      <c r="C52" s="762">
        <v>3162.9538838744984</v>
      </c>
      <c r="D52" s="762">
        <v>3669.4549311751825</v>
      </c>
      <c r="E52" s="762">
        <v>3845.0139843045167</v>
      </c>
      <c r="F52" s="762">
        <v>4511.2838508024806</v>
      </c>
      <c r="G52" s="762">
        <v>5235.4885155385127</v>
      </c>
      <c r="H52" s="762">
        <v>4927.8372376862544</v>
      </c>
      <c r="I52" s="762">
        <v>3398.8670773746298</v>
      </c>
      <c r="J52" s="762">
        <v>3446.4521767565006</v>
      </c>
      <c r="K52" s="762">
        <v>3408.8212310299059</v>
      </c>
      <c r="L52" s="762">
        <v>2907.5632297181724</v>
      </c>
      <c r="M52" s="762">
        <v>4488.6239446284117</v>
      </c>
      <c r="N52" s="763">
        <v>46498.136095221613</v>
      </c>
      <c r="O52" s="108"/>
    </row>
    <row r="53" spans="1:21" s="4" customFormat="1" ht="11.5" x14ac:dyDescent="0.25">
      <c r="A53" s="761" t="s">
        <v>577</v>
      </c>
      <c r="B53" s="762">
        <v>1438.742153205264</v>
      </c>
      <c r="C53" s="762">
        <v>1444.0097796224322</v>
      </c>
      <c r="D53" s="762">
        <v>1549.8624228576896</v>
      </c>
      <c r="E53" s="762">
        <v>2020.7728925363967</v>
      </c>
      <c r="F53" s="762">
        <v>1789.1676243342602</v>
      </c>
      <c r="G53" s="762">
        <v>2538.4622877288152</v>
      </c>
      <c r="H53" s="762">
        <v>2113.7534358838843</v>
      </c>
      <c r="I53" s="762">
        <v>1447.8905958638647</v>
      </c>
      <c r="J53" s="762">
        <v>1627.95941933828</v>
      </c>
      <c r="K53" s="762">
        <v>1558.4856684279828</v>
      </c>
      <c r="L53" s="762">
        <v>1261.709706911791</v>
      </c>
      <c r="M53" s="762">
        <v>1667.7667383814201</v>
      </c>
      <c r="N53" s="763">
        <v>20458.582725092081</v>
      </c>
      <c r="O53" s="108"/>
    </row>
    <row r="54" spans="1:21" s="4" customFormat="1" ht="11.5" x14ac:dyDescent="0.25">
      <c r="A54" s="761" t="s">
        <v>578</v>
      </c>
      <c r="B54" s="762">
        <v>5641.3957704677632</v>
      </c>
      <c r="C54" s="762">
        <v>5302.3032660319004</v>
      </c>
      <c r="D54" s="762">
        <v>5830.5930440900474</v>
      </c>
      <c r="E54" s="762">
        <v>6675.2024737919601</v>
      </c>
      <c r="F54" s="762">
        <v>6245.3547083964922</v>
      </c>
      <c r="G54" s="762">
        <v>7647.1585598468155</v>
      </c>
      <c r="H54" s="762">
        <v>8474.46343484729</v>
      </c>
      <c r="I54" s="762">
        <v>8095.5271611531634</v>
      </c>
      <c r="J54" s="762">
        <v>5217.8145902805481</v>
      </c>
      <c r="K54" s="762">
        <v>5933.1484734061551</v>
      </c>
      <c r="L54" s="762">
        <v>4706.0704383788525</v>
      </c>
      <c r="M54" s="762">
        <v>7892.5035682444732</v>
      </c>
      <c r="N54" s="763">
        <v>77661.535488935449</v>
      </c>
      <c r="O54" s="108"/>
    </row>
    <row r="55" spans="1:21" s="4" customFormat="1" ht="11.5" x14ac:dyDescent="0.25">
      <c r="A55" s="761" t="s">
        <v>579</v>
      </c>
      <c r="B55" s="762">
        <v>483.54858535621156</v>
      </c>
      <c r="C55" s="762">
        <v>437.20016825045894</v>
      </c>
      <c r="D55" s="762">
        <v>417.777366989195</v>
      </c>
      <c r="E55" s="762">
        <v>476.92178917051933</v>
      </c>
      <c r="F55" s="762">
        <v>575.87108618078787</v>
      </c>
      <c r="G55" s="762">
        <v>721.63050663871036</v>
      </c>
      <c r="H55" s="762">
        <v>579.68729007935917</v>
      </c>
      <c r="I55" s="762">
        <v>380.27402597120476</v>
      </c>
      <c r="J55" s="762">
        <v>329.52175000980208</v>
      </c>
      <c r="K55" s="762">
        <v>453.6944580188316</v>
      </c>
      <c r="L55" s="762">
        <v>292.57984186144614</v>
      </c>
      <c r="M55" s="762">
        <v>394.72988181356214</v>
      </c>
      <c r="N55" s="763">
        <v>5543.4367503400899</v>
      </c>
      <c r="O55" s="108"/>
    </row>
    <row r="56" spans="1:21" s="77" customFormat="1" ht="11.5" x14ac:dyDescent="0.25">
      <c r="A56" s="764"/>
      <c r="B56" s="762"/>
      <c r="C56" s="762"/>
      <c r="D56" s="762"/>
      <c r="E56" s="762"/>
      <c r="F56" s="762"/>
      <c r="G56" s="762"/>
      <c r="H56" s="762"/>
      <c r="I56" s="762"/>
      <c r="J56" s="762"/>
      <c r="K56" s="762"/>
      <c r="L56" s="762"/>
      <c r="M56" s="762"/>
      <c r="N56" s="763"/>
      <c r="O56" s="108"/>
    </row>
    <row r="57" spans="1:21" s="77" customFormat="1" ht="11.5" x14ac:dyDescent="0.25">
      <c r="A57" s="765" t="s">
        <v>645</v>
      </c>
      <c r="B57" s="766">
        <v>142603.85765129532</v>
      </c>
      <c r="C57" s="766">
        <v>139939.91271119576</v>
      </c>
      <c r="D57" s="766">
        <v>161674.74029378223</v>
      </c>
      <c r="E57" s="766">
        <v>124129.73325258939</v>
      </c>
      <c r="F57" s="766">
        <v>139692.60826178952</v>
      </c>
      <c r="G57" s="766">
        <v>163846.34055076769</v>
      </c>
      <c r="H57" s="766">
        <v>165420.44704702412</v>
      </c>
      <c r="I57" s="766">
        <v>134136.43589866822</v>
      </c>
      <c r="J57" s="766">
        <v>106960.16648148361</v>
      </c>
      <c r="K57" s="766">
        <v>117772.30467463439</v>
      </c>
      <c r="L57" s="766">
        <v>103052.37252213499</v>
      </c>
      <c r="M57" s="766">
        <v>153780.61632783076</v>
      </c>
      <c r="N57" s="767">
        <v>1653009.5356731962</v>
      </c>
      <c r="O57" s="108"/>
    </row>
    <row r="58" spans="1:21" s="77" customFormat="1" ht="11.5" x14ac:dyDescent="0.25">
      <c r="A58" s="768"/>
      <c r="B58" s="524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</row>
    <row r="59" spans="1:21" s="77" customFormat="1" ht="11.5" x14ac:dyDescent="0.25">
      <c r="A59" s="769" t="s">
        <v>722</v>
      </c>
      <c r="B59" s="756"/>
      <c r="C59" s="756"/>
      <c r="D59" s="756"/>
      <c r="E59" s="756"/>
      <c r="F59" s="756"/>
      <c r="G59" s="756"/>
      <c r="H59" s="756"/>
      <c r="I59" s="756"/>
      <c r="J59" s="756"/>
      <c r="K59" s="756"/>
      <c r="L59" s="756"/>
      <c r="M59" s="756"/>
      <c r="N59" s="757"/>
      <c r="O59" s="108"/>
    </row>
    <row r="60" spans="1:21" s="77" customFormat="1" ht="11.5" x14ac:dyDescent="0.25">
      <c r="A60" s="769" t="s">
        <v>724</v>
      </c>
      <c r="B60" s="758"/>
      <c r="C60" s="758"/>
      <c r="D60" s="758"/>
      <c r="E60" s="758"/>
      <c r="F60" s="758"/>
      <c r="G60" s="758"/>
      <c r="H60" s="758"/>
      <c r="I60" s="758"/>
      <c r="J60" s="758"/>
      <c r="K60" s="758"/>
      <c r="L60" s="758"/>
      <c r="M60" s="758"/>
      <c r="N60" s="758"/>
      <c r="O60" s="108"/>
    </row>
    <row r="61" spans="1:21" s="77" customFormat="1" ht="11.5" x14ac:dyDescent="0.25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</row>
    <row r="62" spans="1:21" s="77" customFormat="1" ht="11.5" x14ac:dyDescent="0.25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80"/>
      <c r="Q62" s="80"/>
      <c r="R62" s="80"/>
      <c r="S62" s="80"/>
      <c r="T62" s="80"/>
      <c r="U62" s="80"/>
    </row>
    <row r="63" spans="1:21" s="77" customFormat="1" ht="11.5" x14ac:dyDescent="0.25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80"/>
      <c r="Q63" s="80"/>
      <c r="R63" s="80"/>
      <c r="S63" s="80"/>
      <c r="T63" s="80"/>
    </row>
    <row r="64" spans="1:21" s="4" customFormat="1" ht="11.5" x14ac:dyDescent="0.25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</row>
    <row r="65" spans="1:15" s="81" customFormat="1" ht="11.5" x14ac:dyDescent="0.25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</row>
    <row r="66" spans="1:15" s="4" customFormat="1" ht="11.5" x14ac:dyDescent="0.25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</row>
    <row r="67" spans="1:15" s="4" customFormat="1" ht="11.5" x14ac:dyDescent="0.25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</row>
    <row r="68" spans="1:15" s="4" customFormat="1" ht="11.5" x14ac:dyDescent="0.25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</row>
    <row r="69" spans="1:15" customFormat="1" x14ac:dyDescent="0.25">
      <c r="A69" s="525"/>
      <c r="B69" s="525"/>
      <c r="C69" s="525"/>
      <c r="D69" s="525"/>
      <c r="E69" s="525"/>
      <c r="F69" s="525"/>
      <c r="G69" s="525"/>
      <c r="H69" s="525"/>
      <c r="I69" s="525"/>
      <c r="J69" s="525"/>
      <c r="K69" s="525"/>
      <c r="L69" s="525"/>
      <c r="M69" s="525"/>
      <c r="N69" s="525"/>
      <c r="O69" s="525"/>
    </row>
    <row r="70" spans="1:15" customFormat="1" x14ac:dyDescent="0.25">
      <c r="A70" s="525"/>
      <c r="B70" s="525"/>
      <c r="C70" s="525"/>
      <c r="D70" s="525"/>
      <c r="E70" s="525"/>
      <c r="F70" s="525"/>
      <c r="G70" s="525"/>
      <c r="H70" s="525"/>
      <c r="I70" s="525"/>
      <c r="J70" s="525"/>
      <c r="K70" s="525"/>
      <c r="L70" s="525"/>
      <c r="M70" s="525"/>
      <c r="N70" s="525"/>
      <c r="O70" s="525"/>
    </row>
    <row r="71" spans="1:15" customFormat="1" x14ac:dyDescent="0.25">
      <c r="A71" s="525"/>
      <c r="B71" s="525"/>
      <c r="C71" s="525"/>
      <c r="D71" s="525"/>
      <c r="E71" s="525"/>
      <c r="F71" s="525"/>
      <c r="G71" s="525"/>
      <c r="H71" s="525"/>
      <c r="I71" s="525"/>
      <c r="J71" s="525"/>
      <c r="K71" s="525"/>
      <c r="L71" s="525"/>
      <c r="M71" s="525"/>
      <c r="N71" s="525"/>
      <c r="O71" s="525"/>
    </row>
    <row r="72" spans="1:15" customFormat="1" x14ac:dyDescent="0.25">
      <c r="A72" s="525"/>
      <c r="B72" s="525"/>
      <c r="C72" s="525"/>
      <c r="D72" s="525"/>
      <c r="E72" s="525"/>
      <c r="F72" s="525"/>
      <c r="G72" s="525"/>
      <c r="H72" s="525"/>
      <c r="I72" s="525"/>
      <c r="J72" s="525"/>
      <c r="K72" s="525"/>
      <c r="L72" s="525"/>
      <c r="M72" s="525"/>
      <c r="N72" s="525"/>
      <c r="O72" s="525"/>
    </row>
    <row r="73" spans="1:15" customFormat="1" x14ac:dyDescent="0.25">
      <c r="A73" s="525"/>
      <c r="B73" s="525"/>
      <c r="C73" s="525"/>
      <c r="D73" s="525"/>
      <c r="E73" s="525"/>
      <c r="F73" s="525"/>
      <c r="G73" s="525"/>
      <c r="H73" s="525"/>
      <c r="I73" s="525"/>
      <c r="J73" s="525"/>
      <c r="K73" s="525"/>
      <c r="L73" s="525"/>
      <c r="M73" s="525"/>
      <c r="N73" s="525"/>
      <c r="O73" s="525"/>
    </row>
    <row r="74" spans="1:15" customFormat="1" x14ac:dyDescent="0.25">
      <c r="A74" s="525"/>
      <c r="B74" s="525"/>
      <c r="C74" s="525"/>
      <c r="D74" s="525"/>
      <c r="E74" s="525"/>
      <c r="F74" s="525"/>
      <c r="G74" s="525"/>
      <c r="H74" s="525"/>
      <c r="I74" s="525"/>
      <c r="J74" s="525"/>
      <c r="K74" s="525"/>
      <c r="L74" s="525"/>
      <c r="M74" s="525"/>
      <c r="N74" s="525"/>
      <c r="O74" s="525"/>
    </row>
    <row r="75" spans="1:15" customFormat="1" x14ac:dyDescent="0.25">
      <c r="A75" s="525"/>
      <c r="B75" s="525"/>
      <c r="C75" s="525"/>
      <c r="D75" s="525"/>
      <c r="E75" s="525"/>
      <c r="F75" s="525"/>
      <c r="G75" s="525"/>
      <c r="H75" s="525"/>
      <c r="I75" s="525"/>
      <c r="J75" s="525"/>
      <c r="K75" s="525"/>
      <c r="L75" s="525"/>
      <c r="M75" s="525"/>
      <c r="N75" s="525"/>
      <c r="O75" s="525"/>
    </row>
    <row r="76" spans="1:15" customFormat="1" x14ac:dyDescent="0.25">
      <c r="A76" s="525"/>
      <c r="B76" s="525"/>
      <c r="C76" s="525"/>
      <c r="D76" s="525"/>
      <c r="E76" s="525"/>
      <c r="F76" s="525"/>
      <c r="G76" s="525"/>
      <c r="H76" s="525"/>
      <c r="I76" s="525"/>
      <c r="J76" s="525"/>
      <c r="K76" s="525"/>
      <c r="L76" s="525"/>
      <c r="M76" s="525"/>
      <c r="N76" s="525"/>
      <c r="O76" s="525"/>
    </row>
    <row r="77" spans="1:15" customFormat="1" x14ac:dyDescent="0.25">
      <c r="A77" s="525"/>
      <c r="B77" s="525"/>
      <c r="C77" s="525"/>
      <c r="D77" s="525"/>
      <c r="E77" s="525"/>
      <c r="F77" s="525"/>
      <c r="G77" s="525"/>
      <c r="H77" s="525"/>
      <c r="I77" s="525"/>
      <c r="J77" s="525"/>
      <c r="K77" s="525"/>
      <c r="L77" s="525"/>
      <c r="M77" s="525"/>
      <c r="N77" s="525"/>
      <c r="O77" s="525"/>
    </row>
    <row r="78" spans="1:15" customFormat="1" x14ac:dyDescent="0.25">
      <c r="A78" s="525"/>
      <c r="B78" s="525"/>
      <c r="C78" s="525"/>
      <c r="D78" s="525"/>
      <c r="E78" s="525"/>
      <c r="F78" s="525"/>
      <c r="G78" s="525"/>
      <c r="H78" s="525"/>
      <c r="I78" s="525"/>
      <c r="J78" s="525"/>
      <c r="K78" s="525"/>
      <c r="L78" s="525"/>
      <c r="M78" s="525"/>
      <c r="N78" s="525"/>
      <c r="O78" s="525"/>
    </row>
    <row r="79" spans="1:15" customFormat="1" x14ac:dyDescent="0.25">
      <c r="A79" s="525"/>
      <c r="B79" s="525"/>
      <c r="C79" s="525"/>
      <c r="D79" s="525"/>
      <c r="E79" s="525"/>
      <c r="F79" s="525"/>
      <c r="G79" s="525"/>
      <c r="H79" s="525"/>
      <c r="I79" s="525"/>
      <c r="J79" s="525"/>
      <c r="K79" s="525"/>
      <c r="L79" s="525"/>
      <c r="M79" s="525"/>
      <c r="N79" s="525"/>
      <c r="O79" s="525"/>
    </row>
    <row r="80" spans="1:15" customFormat="1" x14ac:dyDescent="0.25">
      <c r="A80" s="525"/>
      <c r="B80" s="525"/>
      <c r="C80" s="525"/>
      <c r="D80" s="525"/>
      <c r="E80" s="525"/>
      <c r="F80" s="525"/>
      <c r="G80" s="525"/>
      <c r="H80" s="525"/>
      <c r="I80" s="525"/>
      <c r="J80" s="525"/>
      <c r="K80" s="525"/>
      <c r="L80" s="525"/>
      <c r="M80" s="525"/>
      <c r="N80" s="525"/>
      <c r="O80" s="525"/>
    </row>
    <row r="81" spans="1:15" customFormat="1" x14ac:dyDescent="0.25">
      <c r="A81" s="525"/>
      <c r="B81" s="525"/>
      <c r="C81" s="525"/>
      <c r="D81" s="525"/>
      <c r="E81" s="525"/>
      <c r="F81" s="525"/>
      <c r="G81" s="525"/>
      <c r="H81" s="525"/>
      <c r="I81" s="525"/>
      <c r="J81" s="525"/>
      <c r="K81" s="525"/>
      <c r="L81" s="525"/>
      <c r="M81" s="525"/>
      <c r="N81" s="525"/>
      <c r="O81" s="525"/>
    </row>
    <row r="82" spans="1:15" customFormat="1" x14ac:dyDescent="0.25">
      <c r="A82" s="525"/>
      <c r="B82" s="525"/>
      <c r="C82" s="525"/>
      <c r="D82" s="525"/>
      <c r="E82" s="525"/>
      <c r="F82" s="525"/>
      <c r="G82" s="525"/>
      <c r="H82" s="525"/>
      <c r="I82" s="525"/>
      <c r="J82" s="525"/>
      <c r="K82" s="525"/>
      <c r="L82" s="525"/>
      <c r="M82" s="525"/>
      <c r="N82" s="525"/>
      <c r="O82" s="525"/>
    </row>
    <row r="83" spans="1:15" customFormat="1" x14ac:dyDescent="0.25">
      <c r="A83" s="525"/>
      <c r="B83" s="525"/>
      <c r="C83" s="525"/>
      <c r="D83" s="525"/>
      <c r="E83" s="525"/>
      <c r="F83" s="525"/>
      <c r="G83" s="525"/>
      <c r="H83" s="525"/>
      <c r="I83" s="525"/>
      <c r="J83" s="525"/>
      <c r="K83" s="525"/>
      <c r="L83" s="525"/>
      <c r="M83" s="525"/>
      <c r="N83" s="525"/>
      <c r="O83" s="525"/>
    </row>
    <row r="84" spans="1:15" customFormat="1" x14ac:dyDescent="0.25">
      <c r="A84" s="525"/>
      <c r="B84" s="525"/>
      <c r="C84" s="525"/>
      <c r="D84" s="525"/>
      <c r="E84" s="525"/>
      <c r="F84" s="525"/>
      <c r="G84" s="525"/>
      <c r="H84" s="525"/>
      <c r="I84" s="525"/>
      <c r="J84" s="525"/>
      <c r="K84" s="525"/>
      <c r="L84" s="525"/>
      <c r="M84" s="525"/>
      <c r="N84" s="525"/>
      <c r="O84" s="525"/>
    </row>
    <row r="85" spans="1:15" customFormat="1" x14ac:dyDescent="0.25">
      <c r="A85" s="525"/>
      <c r="B85" s="525"/>
      <c r="C85" s="525"/>
      <c r="D85" s="525"/>
      <c r="E85" s="525"/>
      <c r="F85" s="525"/>
      <c r="G85" s="525"/>
      <c r="H85" s="525"/>
      <c r="I85" s="525"/>
      <c r="J85" s="525"/>
      <c r="K85" s="525"/>
      <c r="L85" s="525"/>
      <c r="M85" s="525"/>
      <c r="N85" s="525"/>
      <c r="O85" s="525"/>
    </row>
    <row r="86" spans="1:15" customFormat="1" x14ac:dyDescent="0.25">
      <c r="A86" s="525"/>
      <c r="B86" s="525"/>
      <c r="C86" s="525"/>
      <c r="D86" s="525"/>
      <c r="E86" s="525"/>
      <c r="F86" s="525"/>
      <c r="G86" s="525"/>
      <c r="H86" s="525"/>
      <c r="I86" s="525"/>
      <c r="J86" s="525"/>
      <c r="K86" s="525"/>
      <c r="L86" s="525"/>
      <c r="M86" s="525"/>
      <c r="N86" s="525"/>
      <c r="O86" s="525"/>
    </row>
    <row r="87" spans="1:15" customFormat="1" x14ac:dyDescent="0.25">
      <c r="A87" s="525"/>
      <c r="B87" s="525"/>
      <c r="C87" s="525"/>
      <c r="D87" s="525"/>
      <c r="E87" s="525"/>
      <c r="F87" s="525"/>
      <c r="G87" s="525"/>
      <c r="H87" s="525"/>
      <c r="I87" s="525"/>
      <c r="J87" s="525"/>
      <c r="K87" s="525"/>
      <c r="L87" s="525"/>
      <c r="M87" s="525"/>
      <c r="N87" s="525"/>
      <c r="O87" s="525"/>
    </row>
    <row r="88" spans="1:15" customFormat="1" x14ac:dyDescent="0.25">
      <c r="A88" s="525"/>
      <c r="B88" s="525"/>
      <c r="C88" s="525"/>
      <c r="D88" s="525"/>
      <c r="E88" s="525"/>
      <c r="F88" s="525"/>
      <c r="G88" s="525"/>
      <c r="H88" s="525"/>
      <c r="I88" s="525"/>
      <c r="J88" s="525"/>
      <c r="K88" s="525"/>
      <c r="L88" s="525"/>
      <c r="M88" s="525"/>
      <c r="N88" s="525"/>
      <c r="O88" s="525"/>
    </row>
    <row r="89" spans="1:15" customFormat="1" x14ac:dyDescent="0.25">
      <c r="A89" s="525"/>
      <c r="B89" s="525"/>
      <c r="C89" s="525"/>
      <c r="D89" s="525"/>
      <c r="E89" s="525"/>
      <c r="F89" s="525"/>
      <c r="G89" s="525"/>
      <c r="H89" s="525"/>
      <c r="I89" s="525"/>
      <c r="J89" s="525"/>
      <c r="K89" s="525"/>
      <c r="L89" s="525"/>
      <c r="M89" s="525"/>
      <c r="N89" s="525"/>
      <c r="O89" s="525"/>
    </row>
    <row r="90" spans="1:15" customFormat="1" x14ac:dyDescent="0.25">
      <c r="A90" s="525"/>
      <c r="B90" s="525"/>
      <c r="C90" s="525"/>
      <c r="D90" s="525"/>
      <c r="E90" s="525"/>
      <c r="F90" s="525"/>
      <c r="G90" s="525"/>
      <c r="H90" s="525"/>
      <c r="I90" s="525"/>
      <c r="J90" s="525"/>
      <c r="K90" s="525"/>
      <c r="L90" s="525"/>
      <c r="M90" s="525"/>
      <c r="N90" s="525"/>
      <c r="O90" s="525"/>
    </row>
    <row r="91" spans="1:15" customFormat="1" x14ac:dyDescent="0.25">
      <c r="A91" s="525"/>
      <c r="B91" s="525"/>
      <c r="C91" s="525"/>
      <c r="D91" s="525"/>
      <c r="E91" s="525"/>
      <c r="F91" s="525"/>
      <c r="G91" s="525"/>
      <c r="H91" s="525"/>
      <c r="I91" s="525"/>
      <c r="J91" s="525"/>
      <c r="K91" s="525"/>
      <c r="L91" s="525"/>
      <c r="M91" s="525"/>
      <c r="N91" s="525"/>
      <c r="O91" s="525"/>
    </row>
    <row r="92" spans="1:15" customFormat="1" x14ac:dyDescent="0.25">
      <c r="A92" s="525"/>
      <c r="B92" s="525"/>
      <c r="C92" s="525"/>
      <c r="D92" s="525"/>
      <c r="E92" s="525"/>
      <c r="F92" s="525"/>
      <c r="G92" s="525"/>
      <c r="H92" s="525"/>
      <c r="I92" s="525"/>
      <c r="J92" s="525"/>
      <c r="K92" s="525"/>
      <c r="L92" s="525"/>
      <c r="M92" s="525"/>
      <c r="N92" s="525"/>
      <c r="O92" s="525"/>
    </row>
    <row r="93" spans="1:15" customFormat="1" x14ac:dyDescent="0.25">
      <c r="A93" s="525"/>
      <c r="B93" s="525"/>
      <c r="C93" s="525"/>
      <c r="D93" s="525"/>
      <c r="E93" s="525"/>
      <c r="F93" s="525"/>
      <c r="G93" s="525"/>
      <c r="H93" s="525"/>
      <c r="I93" s="525"/>
      <c r="J93" s="525"/>
      <c r="K93" s="525"/>
      <c r="L93" s="525"/>
      <c r="M93" s="525"/>
      <c r="N93" s="525"/>
      <c r="O93" s="525"/>
    </row>
    <row r="94" spans="1:15" customFormat="1" x14ac:dyDescent="0.25">
      <c r="A94" s="525"/>
      <c r="B94" s="525"/>
      <c r="C94" s="525"/>
      <c r="D94" s="525"/>
      <c r="E94" s="525"/>
      <c r="F94" s="525"/>
      <c r="G94" s="525"/>
      <c r="H94" s="525"/>
      <c r="I94" s="525"/>
      <c r="J94" s="525"/>
      <c r="K94" s="525"/>
      <c r="L94" s="525"/>
      <c r="M94" s="525"/>
      <c r="N94" s="525"/>
      <c r="O94" s="525"/>
    </row>
    <row r="95" spans="1:15" customFormat="1" x14ac:dyDescent="0.25">
      <c r="A95" s="525"/>
      <c r="B95" s="525"/>
      <c r="C95" s="525"/>
      <c r="D95" s="525"/>
      <c r="E95" s="525"/>
      <c r="F95" s="525"/>
      <c r="G95" s="525"/>
      <c r="H95" s="525"/>
      <c r="I95" s="525"/>
      <c r="J95" s="525"/>
      <c r="K95" s="525"/>
      <c r="L95" s="525"/>
      <c r="M95" s="525"/>
      <c r="N95" s="525"/>
      <c r="O95" s="525"/>
    </row>
    <row r="96" spans="1:15" customFormat="1" x14ac:dyDescent="0.25">
      <c r="A96" s="525"/>
      <c r="B96" s="525"/>
      <c r="C96" s="525"/>
      <c r="D96" s="525"/>
      <c r="E96" s="525"/>
      <c r="F96" s="525"/>
      <c r="G96" s="525"/>
      <c r="H96" s="525"/>
      <c r="I96" s="525"/>
      <c r="J96" s="525"/>
      <c r="K96" s="525"/>
      <c r="L96" s="525"/>
      <c r="M96" s="525"/>
      <c r="N96" s="525"/>
      <c r="O96" s="525"/>
    </row>
    <row r="97" spans="1:15" customFormat="1" x14ac:dyDescent="0.25">
      <c r="A97" s="525"/>
      <c r="B97" s="525"/>
      <c r="C97" s="525"/>
      <c r="D97" s="525"/>
      <c r="E97" s="525"/>
      <c r="F97" s="525"/>
      <c r="G97" s="525"/>
      <c r="H97" s="525"/>
      <c r="I97" s="525"/>
      <c r="J97" s="525"/>
      <c r="K97" s="525"/>
      <c r="L97" s="525"/>
      <c r="M97" s="525"/>
      <c r="N97" s="525"/>
      <c r="O97" s="525"/>
    </row>
    <row r="98" spans="1:15" customFormat="1" x14ac:dyDescent="0.25">
      <c r="A98" s="525"/>
      <c r="B98" s="525"/>
      <c r="C98" s="525"/>
      <c r="D98" s="525"/>
      <c r="E98" s="525"/>
      <c r="F98" s="525"/>
      <c r="G98" s="525"/>
      <c r="H98" s="525"/>
      <c r="I98" s="525"/>
      <c r="J98" s="525"/>
      <c r="K98" s="525"/>
      <c r="L98" s="525"/>
      <c r="M98" s="525"/>
      <c r="N98" s="525"/>
      <c r="O98" s="525"/>
    </row>
    <row r="99" spans="1:15" customFormat="1" x14ac:dyDescent="0.25">
      <c r="A99" s="525"/>
      <c r="B99" s="525"/>
      <c r="C99" s="525"/>
      <c r="D99" s="525"/>
      <c r="E99" s="525"/>
      <c r="F99" s="525"/>
      <c r="G99" s="525"/>
      <c r="H99" s="525"/>
      <c r="I99" s="525"/>
      <c r="J99" s="525"/>
      <c r="K99" s="525"/>
      <c r="L99" s="525"/>
      <c r="M99" s="525"/>
      <c r="N99" s="525"/>
      <c r="O99" s="525"/>
    </row>
    <row r="100" spans="1:15" customFormat="1" x14ac:dyDescent="0.25">
      <c r="A100" s="525"/>
      <c r="B100" s="525"/>
      <c r="C100" s="525"/>
      <c r="D100" s="525"/>
      <c r="E100" s="525"/>
      <c r="F100" s="525"/>
      <c r="G100" s="525"/>
      <c r="H100" s="525"/>
      <c r="I100" s="525"/>
      <c r="J100" s="525"/>
      <c r="K100" s="525"/>
      <c r="L100" s="525"/>
      <c r="M100" s="525"/>
      <c r="N100" s="525"/>
      <c r="O100" s="525"/>
    </row>
    <row r="101" spans="1:15" customFormat="1" x14ac:dyDescent="0.25">
      <c r="A101" s="525"/>
      <c r="B101" s="525"/>
      <c r="C101" s="525"/>
      <c r="D101" s="525"/>
      <c r="E101" s="525"/>
      <c r="F101" s="525"/>
      <c r="G101" s="525"/>
      <c r="H101" s="525"/>
      <c r="I101" s="525"/>
      <c r="J101" s="525"/>
      <c r="K101" s="525"/>
      <c r="L101" s="525"/>
      <c r="M101" s="525"/>
      <c r="N101" s="525"/>
      <c r="O101" s="525"/>
    </row>
    <row r="102" spans="1:15" customFormat="1" x14ac:dyDescent="0.25">
      <c r="A102" s="525"/>
      <c r="B102" s="525"/>
      <c r="C102" s="525"/>
      <c r="D102" s="525"/>
      <c r="E102" s="525"/>
      <c r="F102" s="525"/>
      <c r="G102" s="525"/>
      <c r="H102" s="525"/>
      <c r="I102" s="525"/>
      <c r="J102" s="525"/>
      <c r="K102" s="525"/>
      <c r="L102" s="525"/>
      <c r="M102" s="525"/>
      <c r="N102" s="525"/>
      <c r="O102" s="525"/>
    </row>
    <row r="103" spans="1:15" customFormat="1" x14ac:dyDescent="0.25">
      <c r="A103" s="525"/>
      <c r="B103" s="525"/>
      <c r="C103" s="525"/>
      <c r="D103" s="525"/>
      <c r="E103" s="525"/>
      <c r="F103" s="525"/>
      <c r="G103" s="525"/>
      <c r="H103" s="525"/>
      <c r="I103" s="525"/>
      <c r="J103" s="525"/>
      <c r="K103" s="525"/>
      <c r="L103" s="525"/>
      <c r="M103" s="525"/>
      <c r="N103" s="525"/>
      <c r="O103" s="525"/>
    </row>
    <row r="104" spans="1:15" customFormat="1" x14ac:dyDescent="0.25">
      <c r="A104" s="525"/>
      <c r="B104" s="525"/>
      <c r="C104" s="525"/>
      <c r="D104" s="525"/>
      <c r="E104" s="525"/>
      <c r="F104" s="525"/>
      <c r="G104" s="525"/>
      <c r="H104" s="525"/>
      <c r="I104" s="525"/>
      <c r="J104" s="525"/>
      <c r="K104" s="525"/>
      <c r="L104" s="525"/>
      <c r="M104" s="525"/>
      <c r="N104" s="525"/>
      <c r="O104" s="525"/>
    </row>
    <row r="105" spans="1:15" customFormat="1" x14ac:dyDescent="0.25">
      <c r="A105" s="525"/>
      <c r="B105" s="525"/>
      <c r="C105" s="525"/>
      <c r="D105" s="525"/>
      <c r="E105" s="525"/>
      <c r="F105" s="525"/>
      <c r="G105" s="525"/>
      <c r="H105" s="525"/>
      <c r="I105" s="525"/>
      <c r="J105" s="525"/>
      <c r="K105" s="525"/>
      <c r="L105" s="525"/>
      <c r="M105" s="525"/>
      <c r="N105" s="525"/>
      <c r="O105" s="525"/>
    </row>
    <row r="106" spans="1:15" customFormat="1" x14ac:dyDescent="0.25">
      <c r="A106" s="525"/>
      <c r="B106" s="525"/>
      <c r="C106" s="525"/>
      <c r="D106" s="525"/>
      <c r="E106" s="525"/>
      <c r="F106" s="525"/>
      <c r="G106" s="525"/>
      <c r="H106" s="525"/>
      <c r="I106" s="525"/>
      <c r="J106" s="525"/>
      <c r="K106" s="525"/>
      <c r="L106" s="525"/>
      <c r="M106" s="525"/>
      <c r="N106" s="525"/>
      <c r="O106" s="525"/>
    </row>
    <row r="107" spans="1:15" customFormat="1" x14ac:dyDescent="0.25">
      <c r="A107" s="525"/>
      <c r="B107" s="525"/>
      <c r="C107" s="525"/>
      <c r="D107" s="525"/>
      <c r="E107" s="525"/>
      <c r="F107" s="525"/>
      <c r="G107" s="525"/>
      <c r="H107" s="525"/>
      <c r="I107" s="525"/>
      <c r="J107" s="525"/>
      <c r="K107" s="525"/>
      <c r="L107" s="525"/>
      <c r="M107" s="525"/>
      <c r="N107" s="525"/>
      <c r="O107" s="525"/>
    </row>
    <row r="108" spans="1:15" customFormat="1" x14ac:dyDescent="0.25">
      <c r="A108" s="525"/>
      <c r="B108" s="525"/>
      <c r="C108" s="525"/>
      <c r="D108" s="525"/>
      <c r="E108" s="525"/>
      <c r="F108" s="525"/>
      <c r="G108" s="525"/>
      <c r="H108" s="525"/>
      <c r="I108" s="525"/>
      <c r="J108" s="525"/>
      <c r="K108" s="525"/>
      <c r="L108" s="525"/>
      <c r="M108" s="525"/>
      <c r="N108" s="525"/>
      <c r="O108" s="525"/>
    </row>
    <row r="109" spans="1:15" customFormat="1" x14ac:dyDescent="0.25">
      <c r="A109" s="525"/>
      <c r="B109" s="525"/>
      <c r="C109" s="525"/>
      <c r="D109" s="525"/>
      <c r="E109" s="525"/>
      <c r="F109" s="525"/>
      <c r="G109" s="525"/>
      <c r="H109" s="525"/>
      <c r="I109" s="525"/>
      <c r="J109" s="525"/>
      <c r="K109" s="525"/>
      <c r="L109" s="525"/>
      <c r="M109" s="525"/>
      <c r="N109" s="525"/>
      <c r="O109" s="525"/>
    </row>
    <row r="110" spans="1:15" customFormat="1" x14ac:dyDescent="0.25">
      <c r="A110" s="525"/>
      <c r="B110" s="525"/>
      <c r="C110" s="525"/>
      <c r="D110" s="525"/>
      <c r="E110" s="525"/>
      <c r="F110" s="525"/>
      <c r="G110" s="525"/>
      <c r="H110" s="525"/>
      <c r="I110" s="525"/>
      <c r="J110" s="525"/>
      <c r="K110" s="525"/>
      <c r="L110" s="525"/>
      <c r="M110" s="525"/>
      <c r="N110" s="525"/>
      <c r="O110" s="525"/>
    </row>
    <row r="111" spans="1:15" customFormat="1" x14ac:dyDescent="0.25">
      <c r="A111" s="525"/>
      <c r="B111" s="525"/>
      <c r="C111" s="525"/>
      <c r="D111" s="525"/>
      <c r="E111" s="525"/>
      <c r="F111" s="525"/>
      <c r="G111" s="525"/>
      <c r="H111" s="525"/>
      <c r="I111" s="525"/>
      <c r="J111" s="525"/>
      <c r="K111" s="525"/>
      <c r="L111" s="525"/>
      <c r="M111" s="525"/>
      <c r="N111" s="525"/>
      <c r="O111" s="525"/>
    </row>
    <row r="112" spans="1:15" customFormat="1" x14ac:dyDescent="0.25">
      <c r="A112" s="525"/>
      <c r="B112" s="525"/>
      <c r="C112" s="525"/>
      <c r="D112" s="525"/>
      <c r="E112" s="525"/>
      <c r="F112" s="525"/>
      <c r="G112" s="525"/>
      <c r="H112" s="525"/>
      <c r="I112" s="525"/>
      <c r="J112" s="525"/>
      <c r="K112" s="525"/>
      <c r="L112" s="525"/>
      <c r="M112" s="525"/>
      <c r="N112" s="525"/>
      <c r="O112" s="525"/>
    </row>
    <row r="113" spans="1:15" customFormat="1" x14ac:dyDescent="0.25">
      <c r="A113" s="525"/>
      <c r="B113" s="525"/>
      <c r="C113" s="525"/>
      <c r="D113" s="525"/>
      <c r="E113" s="525"/>
      <c r="F113" s="525"/>
      <c r="G113" s="525"/>
      <c r="H113" s="525"/>
      <c r="I113" s="525"/>
      <c r="J113" s="525"/>
      <c r="K113" s="525"/>
      <c r="L113" s="525"/>
      <c r="M113" s="525"/>
      <c r="N113" s="525"/>
      <c r="O113" s="525"/>
    </row>
    <row r="114" spans="1:15" customFormat="1" x14ac:dyDescent="0.25">
      <c r="A114" s="525"/>
      <c r="B114" s="525"/>
      <c r="C114" s="525"/>
      <c r="D114" s="525"/>
      <c r="E114" s="525"/>
      <c r="F114" s="525"/>
      <c r="G114" s="525"/>
      <c r="H114" s="525"/>
      <c r="I114" s="525"/>
      <c r="J114" s="525"/>
      <c r="K114" s="525"/>
      <c r="L114" s="525"/>
      <c r="M114" s="525"/>
      <c r="N114" s="525"/>
      <c r="O114" s="525"/>
    </row>
    <row r="115" spans="1:15" customFormat="1" x14ac:dyDescent="0.25">
      <c r="A115" s="525"/>
      <c r="B115" s="525"/>
      <c r="C115" s="525"/>
      <c r="D115" s="525"/>
      <c r="E115" s="525"/>
      <c r="F115" s="525"/>
      <c r="G115" s="525"/>
      <c r="H115" s="525"/>
      <c r="I115" s="525"/>
      <c r="J115" s="525"/>
      <c r="K115" s="525"/>
      <c r="L115" s="525"/>
      <c r="M115" s="525"/>
      <c r="N115" s="525"/>
      <c r="O115" s="525"/>
    </row>
    <row r="116" spans="1:15" customFormat="1" x14ac:dyDescent="0.25">
      <c r="A116" s="525"/>
      <c r="B116" s="525"/>
      <c r="C116" s="525"/>
      <c r="D116" s="525"/>
      <c r="E116" s="525"/>
      <c r="F116" s="525"/>
      <c r="G116" s="525"/>
      <c r="H116" s="525"/>
      <c r="I116" s="525"/>
      <c r="J116" s="525"/>
      <c r="K116" s="525"/>
      <c r="L116" s="525"/>
      <c r="M116" s="525"/>
      <c r="N116" s="525"/>
      <c r="O116" s="525"/>
    </row>
    <row r="117" spans="1:15" customFormat="1" x14ac:dyDescent="0.25">
      <c r="A117" s="525"/>
      <c r="B117" s="525"/>
      <c r="C117" s="525"/>
      <c r="D117" s="525"/>
      <c r="E117" s="525"/>
      <c r="F117" s="525"/>
      <c r="G117" s="525"/>
      <c r="H117" s="525"/>
      <c r="I117" s="525"/>
      <c r="J117" s="525"/>
      <c r="K117" s="525"/>
      <c r="L117" s="525"/>
      <c r="M117" s="525"/>
      <c r="N117" s="525"/>
      <c r="O117" s="525"/>
    </row>
    <row r="118" spans="1:15" customFormat="1" x14ac:dyDescent="0.25">
      <c r="A118" s="525"/>
      <c r="B118" s="525"/>
      <c r="C118" s="525"/>
      <c r="D118" s="525"/>
      <c r="E118" s="525"/>
      <c r="F118" s="525"/>
      <c r="G118" s="525"/>
      <c r="H118" s="525"/>
      <c r="I118" s="525"/>
      <c r="J118" s="525"/>
      <c r="K118" s="525"/>
      <c r="L118" s="525"/>
      <c r="M118" s="525"/>
      <c r="N118" s="525"/>
      <c r="O118" s="525"/>
    </row>
    <row r="119" spans="1:15" customFormat="1" x14ac:dyDescent="0.25">
      <c r="A119" s="525"/>
      <c r="B119" s="525"/>
      <c r="C119" s="525"/>
      <c r="D119" s="525"/>
      <c r="E119" s="525"/>
      <c r="F119" s="525"/>
      <c r="G119" s="525"/>
      <c r="H119" s="525"/>
      <c r="I119" s="525"/>
      <c r="J119" s="525"/>
      <c r="K119" s="525"/>
      <c r="L119" s="525"/>
      <c r="M119" s="525"/>
      <c r="N119" s="525"/>
      <c r="O119" s="525"/>
    </row>
    <row r="120" spans="1:15" customFormat="1" x14ac:dyDescent="0.25">
      <c r="A120" s="525"/>
      <c r="B120" s="525"/>
      <c r="C120" s="525"/>
      <c r="D120" s="525"/>
      <c r="E120" s="525"/>
      <c r="F120" s="525"/>
      <c r="G120" s="525"/>
      <c r="H120" s="525"/>
      <c r="I120" s="525"/>
      <c r="J120" s="525"/>
      <c r="K120" s="525"/>
      <c r="L120" s="525"/>
      <c r="M120" s="525"/>
      <c r="N120" s="525"/>
      <c r="O120" s="525"/>
    </row>
    <row r="121" spans="1:15" customFormat="1" x14ac:dyDescent="0.25">
      <c r="A121" s="525"/>
      <c r="B121" s="525"/>
      <c r="C121" s="525"/>
      <c r="D121" s="525"/>
      <c r="E121" s="525"/>
      <c r="F121" s="525"/>
      <c r="G121" s="525"/>
      <c r="H121" s="525"/>
      <c r="I121" s="525"/>
      <c r="J121" s="525"/>
      <c r="K121" s="525"/>
      <c r="L121" s="525"/>
      <c r="M121" s="525"/>
      <c r="N121" s="525"/>
      <c r="O121" s="525"/>
    </row>
    <row r="122" spans="1:15" customFormat="1" x14ac:dyDescent="0.25">
      <c r="A122" s="525"/>
      <c r="B122" s="525"/>
      <c r="C122" s="525"/>
      <c r="D122" s="525"/>
      <c r="E122" s="525"/>
      <c r="F122" s="525"/>
      <c r="G122" s="525"/>
      <c r="H122" s="525"/>
      <c r="I122" s="525"/>
      <c r="J122" s="525"/>
      <c r="K122" s="525"/>
      <c r="L122" s="525"/>
      <c r="M122" s="525"/>
      <c r="N122" s="525"/>
      <c r="O122" s="525"/>
    </row>
    <row r="123" spans="1:15" customFormat="1" x14ac:dyDescent="0.25">
      <c r="A123" s="525"/>
      <c r="B123" s="525"/>
      <c r="C123" s="525"/>
      <c r="D123" s="525"/>
      <c r="E123" s="525"/>
      <c r="F123" s="525"/>
      <c r="G123" s="525"/>
      <c r="H123" s="525"/>
      <c r="I123" s="525"/>
      <c r="J123" s="525"/>
      <c r="K123" s="525"/>
      <c r="L123" s="525"/>
      <c r="M123" s="525"/>
      <c r="N123" s="525"/>
      <c r="O123" s="525"/>
    </row>
    <row r="124" spans="1:15" customFormat="1" x14ac:dyDescent="0.25">
      <c r="A124" s="525"/>
      <c r="B124" s="525"/>
      <c r="C124" s="525"/>
      <c r="D124" s="525"/>
      <c r="E124" s="525"/>
      <c r="F124" s="525"/>
      <c r="G124" s="525"/>
      <c r="H124" s="525"/>
      <c r="I124" s="525"/>
      <c r="J124" s="525"/>
      <c r="K124" s="525"/>
      <c r="L124" s="525"/>
      <c r="M124" s="525"/>
      <c r="N124" s="525"/>
      <c r="O124" s="525"/>
    </row>
    <row r="125" spans="1:15" x14ac:dyDescent="0.25">
      <c r="A125" s="525"/>
      <c r="B125" s="525"/>
      <c r="C125" s="525"/>
      <c r="D125" s="525"/>
      <c r="E125" s="525"/>
      <c r="F125" s="525"/>
      <c r="G125" s="525"/>
      <c r="H125" s="525"/>
      <c r="I125" s="525"/>
      <c r="J125" s="525"/>
      <c r="K125" s="525"/>
      <c r="L125" s="525"/>
      <c r="M125" s="525"/>
      <c r="N125" s="525"/>
      <c r="O125" s="525"/>
    </row>
    <row r="126" spans="1:15" x14ac:dyDescent="0.25">
      <c r="A126" s="525"/>
      <c r="B126" s="525"/>
      <c r="C126" s="525"/>
      <c r="D126" s="525"/>
      <c r="E126" s="525"/>
      <c r="F126" s="525"/>
      <c r="G126" s="525"/>
      <c r="H126" s="525"/>
      <c r="I126" s="525"/>
      <c r="J126" s="525"/>
      <c r="K126" s="525"/>
      <c r="L126" s="525"/>
      <c r="M126" s="525"/>
      <c r="N126" s="525"/>
      <c r="O126" s="525"/>
    </row>
    <row r="127" spans="1:15" x14ac:dyDescent="0.25">
      <c r="A127" s="525"/>
      <c r="B127" s="525"/>
      <c r="C127" s="525"/>
      <c r="D127" s="525"/>
      <c r="E127" s="525"/>
      <c r="F127" s="525"/>
      <c r="G127" s="525"/>
      <c r="H127" s="525"/>
      <c r="I127" s="525"/>
      <c r="J127" s="525"/>
      <c r="K127" s="525"/>
      <c r="L127" s="525"/>
      <c r="M127" s="525"/>
      <c r="N127" s="525"/>
      <c r="O127" s="525"/>
    </row>
    <row r="128" spans="1:15" x14ac:dyDescent="0.25">
      <c r="A128" s="525"/>
      <c r="B128" s="525"/>
      <c r="C128" s="525"/>
      <c r="D128" s="525"/>
      <c r="E128" s="525"/>
      <c r="F128" s="525"/>
      <c r="G128" s="525"/>
      <c r="H128" s="525"/>
      <c r="I128" s="525"/>
      <c r="J128" s="525"/>
      <c r="K128" s="525"/>
      <c r="L128" s="525"/>
      <c r="M128" s="525"/>
      <c r="N128" s="525"/>
      <c r="O128" s="525"/>
    </row>
    <row r="129" spans="1:15" x14ac:dyDescent="0.25">
      <c r="A129" s="525"/>
      <c r="B129" s="525"/>
      <c r="C129" s="525"/>
      <c r="D129" s="525"/>
      <c r="E129" s="525"/>
      <c r="F129" s="525"/>
      <c r="G129" s="525"/>
      <c r="H129" s="525"/>
      <c r="I129" s="525"/>
      <c r="J129" s="525"/>
      <c r="K129" s="525"/>
      <c r="L129" s="525"/>
      <c r="M129" s="525"/>
      <c r="N129" s="525"/>
      <c r="O129" s="525"/>
    </row>
    <row r="130" spans="1:15" x14ac:dyDescent="0.25">
      <c r="A130" s="525"/>
      <c r="B130" s="525"/>
      <c r="C130" s="525"/>
      <c r="D130" s="525"/>
      <c r="E130" s="525"/>
      <c r="F130" s="525"/>
      <c r="G130" s="525"/>
      <c r="H130" s="525"/>
      <c r="I130" s="525"/>
      <c r="J130" s="525"/>
      <c r="K130" s="525"/>
      <c r="L130" s="525"/>
      <c r="M130" s="525"/>
      <c r="N130" s="525"/>
      <c r="O130" s="525"/>
    </row>
    <row r="131" spans="1:15" x14ac:dyDescent="0.25">
      <c r="A131" s="525"/>
      <c r="B131" s="525"/>
      <c r="C131" s="525"/>
      <c r="D131" s="525"/>
      <c r="E131" s="525"/>
      <c r="F131" s="525"/>
      <c r="G131" s="525"/>
      <c r="H131" s="525"/>
      <c r="I131" s="525"/>
      <c r="J131" s="525"/>
      <c r="K131" s="525"/>
      <c r="L131" s="525"/>
      <c r="M131" s="525"/>
      <c r="N131" s="525"/>
      <c r="O131" s="525"/>
    </row>
    <row r="132" spans="1:15" x14ac:dyDescent="0.25">
      <c r="A132" s="525"/>
      <c r="B132" s="525"/>
      <c r="C132" s="525"/>
      <c r="D132" s="525"/>
      <c r="E132" s="525"/>
      <c r="F132" s="525"/>
      <c r="G132" s="525"/>
      <c r="H132" s="525"/>
      <c r="I132" s="525"/>
      <c r="J132" s="525"/>
      <c r="K132" s="525"/>
      <c r="L132" s="525"/>
      <c r="M132" s="525"/>
      <c r="N132" s="525"/>
      <c r="O132" s="525"/>
    </row>
    <row r="133" spans="1:15" x14ac:dyDescent="0.25">
      <c r="A133" s="525"/>
      <c r="B133" s="525"/>
      <c r="C133" s="525"/>
      <c r="D133" s="525"/>
      <c r="E133" s="525"/>
      <c r="F133" s="525"/>
      <c r="G133" s="525"/>
      <c r="H133" s="525"/>
      <c r="I133" s="525"/>
      <c r="J133" s="525"/>
      <c r="K133" s="525"/>
      <c r="L133" s="525"/>
      <c r="M133" s="525"/>
      <c r="N133" s="525"/>
      <c r="O133" s="525"/>
    </row>
    <row r="134" spans="1:15" x14ac:dyDescent="0.25">
      <c r="A134" s="525"/>
      <c r="B134" s="525"/>
      <c r="C134" s="525"/>
      <c r="D134" s="525"/>
      <c r="E134" s="525"/>
      <c r="F134" s="525"/>
      <c r="G134" s="525"/>
      <c r="H134" s="525"/>
      <c r="I134" s="525"/>
      <c r="J134" s="525"/>
      <c r="K134" s="525"/>
      <c r="L134" s="525"/>
      <c r="M134" s="525"/>
      <c r="N134" s="525"/>
      <c r="O134" s="525"/>
    </row>
    <row r="135" spans="1:15" x14ac:dyDescent="0.25">
      <c r="A135" s="525"/>
      <c r="B135" s="525"/>
      <c r="C135" s="525"/>
      <c r="D135" s="525"/>
      <c r="E135" s="525"/>
      <c r="F135" s="525"/>
      <c r="G135" s="525"/>
      <c r="H135" s="525"/>
      <c r="I135" s="525"/>
      <c r="J135" s="525"/>
      <c r="K135" s="525"/>
      <c r="L135" s="525"/>
      <c r="M135" s="525"/>
      <c r="N135" s="525"/>
      <c r="O135" s="525"/>
    </row>
    <row r="136" spans="1:15" x14ac:dyDescent="0.25">
      <c r="A136" s="525"/>
      <c r="B136" s="525"/>
      <c r="C136" s="525"/>
      <c r="D136" s="525"/>
      <c r="E136" s="525"/>
      <c r="F136" s="525"/>
      <c r="G136" s="525"/>
      <c r="H136" s="525"/>
      <c r="I136" s="525"/>
      <c r="J136" s="525"/>
      <c r="K136" s="525"/>
      <c r="L136" s="525"/>
      <c r="M136" s="525"/>
      <c r="N136" s="525"/>
      <c r="O136" s="525"/>
    </row>
    <row r="137" spans="1:15" x14ac:dyDescent="0.25">
      <c r="A137" s="525"/>
      <c r="B137" s="525"/>
      <c r="C137" s="525"/>
      <c r="D137" s="525"/>
      <c r="E137" s="525"/>
      <c r="F137" s="525"/>
      <c r="G137" s="525"/>
      <c r="H137" s="525"/>
      <c r="I137" s="525"/>
      <c r="J137" s="525"/>
      <c r="K137" s="525"/>
      <c r="L137" s="525"/>
      <c r="M137" s="525"/>
      <c r="N137" s="525"/>
      <c r="O137" s="525"/>
    </row>
    <row r="138" spans="1:15" x14ac:dyDescent="0.25">
      <c r="A138" s="525"/>
      <c r="B138" s="525"/>
      <c r="C138" s="525"/>
      <c r="D138" s="525"/>
      <c r="E138" s="525"/>
      <c r="F138" s="525"/>
      <c r="G138" s="525"/>
      <c r="H138" s="525"/>
      <c r="I138" s="525"/>
      <c r="J138" s="525"/>
      <c r="K138" s="525"/>
      <c r="L138" s="525"/>
      <c r="M138" s="525"/>
      <c r="N138" s="525"/>
      <c r="O138" s="525"/>
    </row>
    <row r="139" spans="1:15" x14ac:dyDescent="0.25">
      <c r="A139" s="525"/>
      <c r="B139" s="525"/>
      <c r="C139" s="525"/>
      <c r="D139" s="525"/>
      <c r="E139" s="525"/>
      <c r="F139" s="525"/>
      <c r="G139" s="525"/>
      <c r="H139" s="525"/>
      <c r="I139" s="525"/>
      <c r="J139" s="525"/>
      <c r="K139" s="525"/>
      <c r="L139" s="525"/>
      <c r="M139" s="525"/>
      <c r="N139" s="525"/>
      <c r="O139" s="525"/>
    </row>
    <row r="140" spans="1:15" x14ac:dyDescent="0.25">
      <c r="A140" s="525"/>
      <c r="B140" s="525"/>
      <c r="C140" s="525"/>
      <c r="D140" s="525"/>
      <c r="E140" s="525"/>
      <c r="F140" s="525"/>
      <c r="G140" s="525"/>
      <c r="H140" s="525"/>
      <c r="I140" s="525"/>
      <c r="J140" s="525"/>
      <c r="K140" s="525"/>
      <c r="L140" s="525"/>
      <c r="M140" s="525"/>
      <c r="N140" s="525"/>
      <c r="O140" s="525"/>
    </row>
    <row r="141" spans="1:15" x14ac:dyDescent="0.25">
      <c r="A141" s="525"/>
      <c r="B141" s="525"/>
      <c r="C141" s="525"/>
      <c r="D141" s="525"/>
      <c r="E141" s="525"/>
      <c r="F141" s="525"/>
      <c r="G141" s="525"/>
      <c r="H141" s="525"/>
      <c r="I141" s="525"/>
      <c r="J141" s="525"/>
      <c r="K141" s="525"/>
      <c r="L141" s="525"/>
      <c r="M141" s="525"/>
      <c r="N141" s="525"/>
      <c r="O141" s="525"/>
    </row>
    <row r="142" spans="1:15" x14ac:dyDescent="0.25">
      <c r="A142" s="525"/>
      <c r="B142" s="525"/>
      <c r="C142" s="525"/>
      <c r="D142" s="525"/>
      <c r="E142" s="525"/>
      <c r="F142" s="525"/>
      <c r="G142" s="525"/>
      <c r="H142" s="525"/>
      <c r="I142" s="525"/>
      <c r="J142" s="525"/>
      <c r="K142" s="525"/>
      <c r="L142" s="525"/>
      <c r="M142" s="525"/>
      <c r="N142" s="525"/>
      <c r="O142" s="525"/>
    </row>
    <row r="143" spans="1:15" x14ac:dyDescent="0.25">
      <c r="A143" s="525"/>
      <c r="B143" s="525"/>
      <c r="C143" s="525"/>
      <c r="D143" s="525"/>
      <c r="E143" s="525"/>
      <c r="F143" s="525"/>
      <c r="G143" s="525"/>
      <c r="H143" s="525"/>
      <c r="I143" s="525"/>
      <c r="J143" s="525"/>
      <c r="K143" s="525"/>
      <c r="L143" s="525"/>
      <c r="M143" s="525"/>
      <c r="N143" s="525"/>
      <c r="O143" s="525"/>
    </row>
    <row r="144" spans="1:15" x14ac:dyDescent="0.25">
      <c r="A144" s="525"/>
      <c r="B144" s="525"/>
      <c r="C144" s="525"/>
      <c r="D144" s="525"/>
      <c r="E144" s="525"/>
      <c r="F144" s="525"/>
      <c r="G144" s="525"/>
      <c r="H144" s="525"/>
      <c r="I144" s="525"/>
      <c r="J144" s="525"/>
      <c r="K144" s="525"/>
      <c r="L144" s="525"/>
      <c r="M144" s="525"/>
      <c r="N144" s="525"/>
      <c r="O144" s="525"/>
    </row>
    <row r="145" spans="1:15" x14ac:dyDescent="0.25">
      <c r="A145" s="525"/>
      <c r="B145" s="525"/>
      <c r="C145" s="525"/>
      <c r="D145" s="525"/>
      <c r="E145" s="525"/>
      <c r="F145" s="525"/>
      <c r="G145" s="525"/>
      <c r="H145" s="525"/>
      <c r="I145" s="525"/>
      <c r="J145" s="525"/>
      <c r="K145" s="525"/>
      <c r="L145" s="525"/>
      <c r="M145" s="525"/>
      <c r="N145" s="525"/>
      <c r="O145" s="525"/>
    </row>
    <row r="146" spans="1:15" x14ac:dyDescent="0.25">
      <c r="A146" s="525"/>
      <c r="B146" s="525"/>
      <c r="C146" s="525"/>
      <c r="D146" s="525"/>
      <c r="E146" s="525"/>
      <c r="F146" s="525"/>
      <c r="G146" s="525"/>
      <c r="H146" s="525"/>
      <c r="I146" s="525"/>
      <c r="J146" s="525"/>
      <c r="K146" s="525"/>
      <c r="L146" s="525"/>
      <c r="M146" s="525"/>
      <c r="N146" s="525"/>
      <c r="O146" s="525"/>
    </row>
    <row r="147" spans="1:15" x14ac:dyDescent="0.25">
      <c r="A147" s="525"/>
      <c r="B147" s="525"/>
      <c r="C147" s="525"/>
      <c r="D147" s="525"/>
      <c r="E147" s="525"/>
      <c r="F147" s="525"/>
      <c r="G147" s="525"/>
      <c r="H147" s="525"/>
      <c r="I147" s="525"/>
      <c r="J147" s="525"/>
      <c r="K147" s="525"/>
      <c r="L147" s="525"/>
      <c r="M147" s="525"/>
      <c r="N147" s="525"/>
      <c r="O147" s="525"/>
    </row>
    <row r="148" spans="1:15" x14ac:dyDescent="0.25">
      <c r="A148" s="525"/>
      <c r="B148" s="525"/>
      <c r="C148" s="525"/>
      <c r="D148" s="525"/>
      <c r="E148" s="525"/>
      <c r="F148" s="525"/>
      <c r="G148" s="525"/>
      <c r="H148" s="525"/>
      <c r="I148" s="525"/>
      <c r="J148" s="525"/>
      <c r="K148" s="525"/>
      <c r="L148" s="525"/>
      <c r="M148" s="525"/>
      <c r="N148" s="525"/>
      <c r="O148" s="525"/>
    </row>
    <row r="149" spans="1:15" x14ac:dyDescent="0.25">
      <c r="A149" s="525"/>
      <c r="B149" s="525"/>
      <c r="C149" s="525"/>
      <c r="D149" s="525"/>
      <c r="E149" s="525"/>
      <c r="F149" s="525"/>
      <c r="G149" s="525"/>
      <c r="H149" s="525"/>
      <c r="I149" s="525"/>
      <c r="J149" s="525"/>
      <c r="K149" s="525"/>
      <c r="L149" s="525"/>
      <c r="M149" s="525"/>
      <c r="N149" s="525"/>
      <c r="O149" s="525"/>
    </row>
    <row r="150" spans="1:15" x14ac:dyDescent="0.25">
      <c r="A150" s="525"/>
      <c r="B150" s="525"/>
      <c r="C150" s="525"/>
      <c r="D150" s="525"/>
      <c r="E150" s="525"/>
      <c r="F150" s="525"/>
      <c r="G150" s="525"/>
      <c r="H150" s="525"/>
      <c r="I150" s="525"/>
      <c r="J150" s="525"/>
      <c r="K150" s="525"/>
      <c r="L150" s="525"/>
      <c r="M150" s="525"/>
      <c r="N150" s="525"/>
      <c r="O150" s="525"/>
    </row>
    <row r="151" spans="1:15" x14ac:dyDescent="0.25">
      <c r="A151" s="525"/>
      <c r="B151" s="525"/>
      <c r="C151" s="525"/>
      <c r="D151" s="525"/>
      <c r="E151" s="525"/>
      <c r="F151" s="525"/>
      <c r="G151" s="525"/>
      <c r="H151" s="525"/>
      <c r="I151" s="525"/>
      <c r="J151" s="525"/>
      <c r="K151" s="525"/>
      <c r="L151" s="525"/>
      <c r="M151" s="525"/>
      <c r="N151" s="525"/>
      <c r="O151" s="525"/>
    </row>
    <row r="152" spans="1:15" x14ac:dyDescent="0.25">
      <c r="A152" s="525"/>
      <c r="B152" s="525"/>
      <c r="C152" s="525"/>
      <c r="D152" s="525"/>
      <c r="E152" s="525"/>
      <c r="F152" s="525"/>
      <c r="G152" s="525"/>
      <c r="H152" s="525"/>
      <c r="I152" s="525"/>
      <c r="J152" s="525"/>
      <c r="K152" s="525"/>
      <c r="L152" s="525"/>
      <c r="M152" s="525"/>
      <c r="N152" s="525"/>
      <c r="O152" s="525"/>
    </row>
    <row r="153" spans="1:15" x14ac:dyDescent="0.25">
      <c r="A153" s="525"/>
      <c r="B153" s="525"/>
      <c r="C153" s="525"/>
      <c r="D153" s="525"/>
      <c r="E153" s="525"/>
      <c r="F153" s="525"/>
      <c r="G153" s="525"/>
      <c r="H153" s="525"/>
      <c r="I153" s="525"/>
      <c r="J153" s="525"/>
      <c r="K153" s="525"/>
      <c r="L153" s="525"/>
      <c r="M153" s="525"/>
      <c r="N153" s="525"/>
      <c r="O153" s="525"/>
    </row>
    <row r="154" spans="1:15" x14ac:dyDescent="0.25">
      <c r="A154" s="525"/>
      <c r="B154" s="525"/>
      <c r="C154" s="525"/>
      <c r="D154" s="525"/>
      <c r="E154" s="525"/>
      <c r="F154" s="525"/>
      <c r="G154" s="525"/>
      <c r="H154" s="525"/>
      <c r="I154" s="525"/>
      <c r="J154" s="525"/>
      <c r="K154" s="525"/>
      <c r="L154" s="525"/>
      <c r="M154" s="525"/>
      <c r="N154" s="525"/>
      <c r="O154" s="525"/>
    </row>
    <row r="155" spans="1:15" x14ac:dyDescent="0.25">
      <c r="A155" s="525"/>
      <c r="B155" s="525"/>
      <c r="C155" s="525"/>
      <c r="D155" s="525"/>
      <c r="E155" s="525"/>
      <c r="F155" s="525"/>
      <c r="G155" s="525"/>
      <c r="H155" s="525"/>
      <c r="I155" s="525"/>
      <c r="J155" s="525"/>
      <c r="K155" s="525"/>
      <c r="L155" s="525"/>
      <c r="M155" s="525"/>
      <c r="N155" s="525"/>
      <c r="O155" s="525"/>
    </row>
    <row r="156" spans="1:15" x14ac:dyDescent="0.25">
      <c r="A156" s="525"/>
      <c r="B156" s="525"/>
      <c r="C156" s="525"/>
      <c r="D156" s="525"/>
      <c r="E156" s="525"/>
      <c r="F156" s="525"/>
      <c r="G156" s="525"/>
      <c r="H156" s="525"/>
      <c r="I156" s="525"/>
      <c r="J156" s="525"/>
      <c r="K156" s="525"/>
      <c r="L156" s="525"/>
      <c r="M156" s="525"/>
      <c r="N156" s="525"/>
      <c r="O156" s="525"/>
    </row>
    <row r="157" spans="1:15" x14ac:dyDescent="0.25">
      <c r="O157" s="525"/>
    </row>
    <row r="158" spans="1:15" x14ac:dyDescent="0.25">
      <c r="O158" s="525"/>
    </row>
    <row r="159" spans="1:15" x14ac:dyDescent="0.25">
      <c r="O159" s="525"/>
    </row>
    <row r="160" spans="1:15" x14ac:dyDescent="0.25">
      <c r="O160" s="525"/>
    </row>
    <row r="161" spans="15:15" x14ac:dyDescent="0.25">
      <c r="O161" s="525"/>
    </row>
    <row r="162" spans="15:15" x14ac:dyDescent="0.25">
      <c r="O162" s="525"/>
    </row>
    <row r="163" spans="15:15" x14ac:dyDescent="0.25">
      <c r="O163" s="525"/>
    </row>
  </sheetData>
  <sheetProtection formatCells="0" formatColumns="0" formatRows="0" insertColumns="0" insertRows="0" insertHyperlinks="0" deleteColumns="0" deleteRows="0" sort="0" autoFilter="0" pivotTables="0"/>
  <mergeCells count="2">
    <mergeCell ref="A1:N1"/>
    <mergeCell ref="A2:N2"/>
  </mergeCells>
  <phoneticPr fontId="43" type="noConversion"/>
  <printOptions horizontalCentered="1"/>
  <pageMargins left="0.25" right="0.25" top="0.25" bottom="0.5" header="0.3" footer="0.3"/>
  <pageSetup scale="75"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K69"/>
  <sheetViews>
    <sheetView showGridLines="0" topLeftCell="A13" zoomScaleNormal="100" workbookViewId="0">
      <selection activeCell="M28" sqref="M28"/>
    </sheetView>
  </sheetViews>
  <sheetFormatPr defaultColWidth="13.54296875" defaultRowHeight="12.5" x14ac:dyDescent="0.25"/>
  <cols>
    <col min="1" max="1" width="15.453125" style="456" customWidth="1"/>
    <col min="2" max="11" width="10" style="456" customWidth="1"/>
    <col min="12" max="16384" width="13.54296875" style="1558"/>
  </cols>
  <sheetData>
    <row r="1" spans="1:11" ht="15.5" x14ac:dyDescent="0.35">
      <c r="A1" s="1700" t="str">
        <f>CONCATENATE('List of Tables'!A22,":  ",'List of Tables'!C22)</f>
        <v>TABLE 17:  Domestic U.S. Visitors by State: 2005 - 2014</v>
      </c>
      <c r="B1" s="1700"/>
      <c r="C1" s="1700"/>
      <c r="D1" s="1700"/>
      <c r="E1" s="1700"/>
      <c r="F1" s="1700"/>
      <c r="G1" s="1700"/>
      <c r="H1" s="1700"/>
      <c r="I1" s="1700"/>
      <c r="J1" s="1700"/>
      <c r="K1" s="1700"/>
    </row>
    <row r="2" spans="1:11" ht="15.5" x14ac:dyDescent="0.35">
      <c r="A2" s="1700" t="s">
        <v>1088</v>
      </c>
      <c r="B2" s="1700"/>
      <c r="C2" s="1700"/>
      <c r="D2" s="1700"/>
      <c r="E2" s="1700"/>
      <c r="F2" s="1700"/>
      <c r="G2" s="1700"/>
      <c r="H2" s="1700"/>
      <c r="I2" s="1700"/>
      <c r="J2" s="1700"/>
      <c r="K2" s="1700"/>
    </row>
    <row r="3" spans="1:11" x14ac:dyDescent="0.25">
      <c r="A3" s="770"/>
      <c r="B3" s="771"/>
      <c r="C3" s="772"/>
      <c r="D3" s="772"/>
      <c r="E3" s="772"/>
      <c r="F3" s="772"/>
      <c r="G3" s="772"/>
      <c r="H3" s="772"/>
      <c r="I3" s="772"/>
      <c r="J3" s="773"/>
      <c r="K3" s="773"/>
    </row>
    <row r="4" spans="1:11" s="1559" customFormat="1" ht="12" customHeight="1" x14ac:dyDescent="0.25">
      <c r="A4" s="785"/>
      <c r="B4" s="774">
        <v>2014</v>
      </c>
      <c r="C4" s="774">
        <v>2013</v>
      </c>
      <c r="D4" s="774">
        <v>2012</v>
      </c>
      <c r="E4" s="775">
        <v>2011</v>
      </c>
      <c r="F4" s="776" t="s">
        <v>732</v>
      </c>
      <c r="G4" s="776">
        <v>2009</v>
      </c>
      <c r="H4" s="776">
        <v>2008</v>
      </c>
      <c r="I4" s="776">
        <v>2007</v>
      </c>
      <c r="J4" s="776">
        <v>2006</v>
      </c>
      <c r="K4" s="1538">
        <v>2005</v>
      </c>
    </row>
    <row r="5" spans="1:11" s="10" customFormat="1" ht="12" customHeight="1" x14ac:dyDescent="0.25">
      <c r="A5" s="1560" t="s">
        <v>522</v>
      </c>
      <c r="B5" s="777">
        <v>2593041.1133923088</v>
      </c>
      <c r="C5" s="777">
        <v>2548978.0655801813</v>
      </c>
      <c r="D5" s="777">
        <v>2558885.5898958184</v>
      </c>
      <c r="E5" s="777">
        <v>2375475.418888153</v>
      </c>
      <c r="F5" s="777">
        <v>2321328.5873047719</v>
      </c>
      <c r="G5" s="777">
        <v>2143634.6338710682</v>
      </c>
      <c r="H5" s="777">
        <v>2171206</v>
      </c>
      <c r="I5" s="777">
        <v>2558488</v>
      </c>
      <c r="J5" s="777">
        <v>2541078.1193634477</v>
      </c>
      <c r="K5" s="1539">
        <v>2432432.8542731656</v>
      </c>
    </row>
    <row r="6" spans="1:11" s="10" customFormat="1" ht="11.5" x14ac:dyDescent="0.25">
      <c r="A6" s="413" t="s">
        <v>523</v>
      </c>
      <c r="B6" s="787">
        <v>75447.416603308142</v>
      </c>
      <c r="C6" s="787">
        <v>77364.739148526118</v>
      </c>
      <c r="D6" s="787">
        <v>79199.823508131245</v>
      </c>
      <c r="E6" s="414">
        <v>79217.553843550006</v>
      </c>
      <c r="F6" s="414">
        <v>69174.645321686621</v>
      </c>
      <c r="G6" s="414">
        <v>66076.311208904619</v>
      </c>
      <c r="H6" s="414">
        <v>56075</v>
      </c>
      <c r="I6" s="414">
        <v>46577</v>
      </c>
      <c r="J6" s="414">
        <v>40736.781713160366</v>
      </c>
      <c r="K6" s="1540">
        <v>39348.745012118939</v>
      </c>
    </row>
    <row r="7" spans="1:11" s="10" customFormat="1" ht="11.5" x14ac:dyDescent="0.25">
      <c r="A7" s="413" t="s">
        <v>524</v>
      </c>
      <c r="B7" s="787">
        <v>1847699.6480181755</v>
      </c>
      <c r="C7" s="787">
        <v>1803857.7510408775</v>
      </c>
      <c r="D7" s="787">
        <v>1817836.2300137808</v>
      </c>
      <c r="E7" s="414">
        <v>1629857.5371833083</v>
      </c>
      <c r="F7" s="414">
        <v>1617785.6044569761</v>
      </c>
      <c r="G7" s="414">
        <v>1490478.6120933227</v>
      </c>
      <c r="H7" s="414">
        <v>1557050</v>
      </c>
      <c r="I7" s="414">
        <v>1946829</v>
      </c>
      <c r="J7" s="414">
        <v>1997750.2365876324</v>
      </c>
      <c r="K7" s="1540">
        <v>1919547.7287668972</v>
      </c>
    </row>
    <row r="8" spans="1:11" s="10" customFormat="1" ht="11.5" x14ac:dyDescent="0.25">
      <c r="A8" s="413" t="s">
        <v>525</v>
      </c>
      <c r="B8" s="787">
        <v>202896.62783056559</v>
      </c>
      <c r="C8" s="787">
        <v>201868.62876826612</v>
      </c>
      <c r="D8" s="787">
        <v>200288.86080946945</v>
      </c>
      <c r="E8" s="414">
        <v>204240.18661829998</v>
      </c>
      <c r="F8" s="414">
        <v>196533.26417085933</v>
      </c>
      <c r="G8" s="414">
        <v>176912.32223660909</v>
      </c>
      <c r="H8" s="414">
        <v>172079</v>
      </c>
      <c r="I8" s="414">
        <v>179235</v>
      </c>
      <c r="J8" s="414">
        <v>165177.99382724168</v>
      </c>
      <c r="K8" s="1540">
        <v>152462.46081581208</v>
      </c>
    </row>
    <row r="9" spans="1:11" s="10" customFormat="1" ht="11.5" x14ac:dyDescent="0.25">
      <c r="A9" s="413" t="s">
        <v>526</v>
      </c>
      <c r="B9" s="787">
        <v>466997.4209406742</v>
      </c>
      <c r="C9" s="787">
        <v>465886.94661909796</v>
      </c>
      <c r="D9" s="787">
        <v>461560.67556388059</v>
      </c>
      <c r="E9" s="414">
        <v>462160.14124299481</v>
      </c>
      <c r="F9" s="414">
        <v>437835.07335484418</v>
      </c>
      <c r="G9" s="414">
        <v>410167.38833223167</v>
      </c>
      <c r="H9" s="414">
        <v>386002</v>
      </c>
      <c r="I9" s="414">
        <v>385846</v>
      </c>
      <c r="J9" s="414">
        <v>337413.10723541281</v>
      </c>
      <c r="K9" s="1540">
        <v>321073.91967833764</v>
      </c>
    </row>
    <row r="10" spans="1:11" s="10" customFormat="1" ht="11.5" x14ac:dyDescent="0.25">
      <c r="A10" s="505" t="s">
        <v>399</v>
      </c>
      <c r="B10" s="779">
        <v>594718.82848487922</v>
      </c>
      <c r="C10" s="779">
        <v>594199.12536608719</v>
      </c>
      <c r="D10" s="779">
        <v>574310.52385118406</v>
      </c>
      <c r="E10" s="777">
        <v>559923.96387565951</v>
      </c>
      <c r="F10" s="777">
        <v>538452.66027986282</v>
      </c>
      <c r="G10" s="777">
        <v>523423.07007671497</v>
      </c>
      <c r="H10" s="777">
        <v>551782</v>
      </c>
      <c r="I10" s="777">
        <v>640831</v>
      </c>
      <c r="J10" s="777">
        <v>635763.81601056538</v>
      </c>
      <c r="K10" s="1539">
        <v>554935.29794237867</v>
      </c>
    </row>
    <row r="11" spans="1:11" s="10" customFormat="1" ht="11.5" x14ac:dyDescent="0.25">
      <c r="A11" s="413" t="s">
        <v>527</v>
      </c>
      <c r="B11" s="787">
        <v>162524.28547815297</v>
      </c>
      <c r="C11" s="787">
        <v>165660.13033118608</v>
      </c>
      <c r="D11" s="787">
        <v>155940.47340460762</v>
      </c>
      <c r="E11" s="414">
        <v>148449.91974769501</v>
      </c>
      <c r="F11" s="414">
        <v>147721.88927203245</v>
      </c>
      <c r="G11" s="414">
        <v>140162.95776737787</v>
      </c>
      <c r="H11" s="414">
        <v>152122</v>
      </c>
      <c r="I11" s="414">
        <v>190089</v>
      </c>
      <c r="J11" s="414">
        <v>198470.98644479967</v>
      </c>
      <c r="K11" s="1540">
        <v>151642.45329766188</v>
      </c>
    </row>
    <row r="12" spans="1:11" s="10" customFormat="1" ht="11.5" x14ac:dyDescent="0.25">
      <c r="A12" s="413" t="s">
        <v>528</v>
      </c>
      <c r="B12" s="787">
        <v>138265.21675353489</v>
      </c>
      <c r="C12" s="787">
        <v>136990.21793848736</v>
      </c>
      <c r="D12" s="787">
        <v>140165.82767044767</v>
      </c>
      <c r="E12" s="414">
        <v>139448.37778372783</v>
      </c>
      <c r="F12" s="414">
        <v>134162.85884403923</v>
      </c>
      <c r="G12" s="414">
        <v>128869.63061759624</v>
      </c>
      <c r="H12" s="414">
        <v>133645</v>
      </c>
      <c r="I12" s="414">
        <v>145590</v>
      </c>
      <c r="J12" s="414">
        <v>140727.89293386156</v>
      </c>
      <c r="K12" s="1540">
        <v>135563.58075196922</v>
      </c>
    </row>
    <row r="13" spans="1:11" s="10" customFormat="1" ht="11.5" x14ac:dyDescent="0.25">
      <c r="A13" s="413" t="s">
        <v>529</v>
      </c>
      <c r="B13" s="787">
        <v>44834.964330141222</v>
      </c>
      <c r="C13" s="787">
        <v>46097.307487024649</v>
      </c>
      <c r="D13" s="787">
        <v>39538.19950993266</v>
      </c>
      <c r="E13" s="414">
        <v>38753.226988559269</v>
      </c>
      <c r="F13" s="414">
        <v>35261.236535693744</v>
      </c>
      <c r="G13" s="414">
        <v>36626.475755024505</v>
      </c>
      <c r="H13" s="414">
        <v>36683</v>
      </c>
      <c r="I13" s="416">
        <v>41222</v>
      </c>
      <c r="J13" s="416">
        <v>36781.887980755499</v>
      </c>
      <c r="K13" s="1541">
        <v>32752.283543928355</v>
      </c>
    </row>
    <row r="14" spans="1:11" s="10" customFormat="1" ht="11.5" x14ac:dyDescent="0.25">
      <c r="A14" s="413" t="s">
        <v>530</v>
      </c>
      <c r="B14" s="787">
        <v>25089.620430625684</v>
      </c>
      <c r="C14" s="787">
        <v>25280.306835952622</v>
      </c>
      <c r="D14" s="787">
        <v>23374.626675797728</v>
      </c>
      <c r="E14" s="414">
        <v>23572.319787144697</v>
      </c>
      <c r="F14" s="414">
        <v>20862.552507964898</v>
      </c>
      <c r="G14" s="414">
        <v>19268.053298445102</v>
      </c>
      <c r="H14" s="414">
        <v>20218</v>
      </c>
      <c r="I14" s="416">
        <v>20105</v>
      </c>
      <c r="J14" s="416">
        <v>19927.717181141841</v>
      </c>
      <c r="K14" s="1541">
        <v>19391.000859502354</v>
      </c>
    </row>
    <row r="15" spans="1:11" s="10" customFormat="1" ht="11.5" x14ac:dyDescent="0.25">
      <c r="A15" s="413" t="s">
        <v>531</v>
      </c>
      <c r="B15" s="787">
        <v>90272.940759297082</v>
      </c>
      <c r="C15" s="787">
        <v>88645.712919927682</v>
      </c>
      <c r="D15" s="787">
        <v>88025.28251118616</v>
      </c>
      <c r="E15" s="414">
        <v>81517.919668690825</v>
      </c>
      <c r="F15" s="414">
        <v>76985.957887595607</v>
      </c>
      <c r="G15" s="414">
        <v>73561.016321100673</v>
      </c>
      <c r="H15" s="414">
        <v>76733</v>
      </c>
      <c r="I15" s="414">
        <v>96806</v>
      </c>
      <c r="J15" s="414">
        <v>100013.84846016722</v>
      </c>
      <c r="K15" s="1540">
        <v>91185.71118936596</v>
      </c>
    </row>
    <row r="16" spans="1:11" s="10" customFormat="1" ht="11.5" x14ac:dyDescent="0.25">
      <c r="A16" s="413" t="s">
        <v>532</v>
      </c>
      <c r="B16" s="787">
        <v>24718.817691983346</v>
      </c>
      <c r="C16" s="787">
        <v>26065.952748871714</v>
      </c>
      <c r="D16" s="787">
        <v>27736.037951176622</v>
      </c>
      <c r="E16" s="414">
        <v>26558.991655346119</v>
      </c>
      <c r="F16" s="414">
        <v>26953.041524807075</v>
      </c>
      <c r="G16" s="414">
        <v>25836.91106021337</v>
      </c>
      <c r="H16" s="414">
        <v>26802</v>
      </c>
      <c r="I16" s="414">
        <v>31595</v>
      </c>
      <c r="J16" s="414">
        <v>30467.84107109053</v>
      </c>
      <c r="K16" s="1540">
        <v>27699.439224683058</v>
      </c>
    </row>
    <row r="17" spans="1:11" s="10" customFormat="1" ht="11.5" x14ac:dyDescent="0.25">
      <c r="A17" s="413" t="s">
        <v>533</v>
      </c>
      <c r="B17" s="787">
        <v>98975.782463738171</v>
      </c>
      <c r="C17" s="787">
        <v>96406.328900222026</v>
      </c>
      <c r="D17" s="787">
        <v>90548.818233241225</v>
      </c>
      <c r="E17" s="414">
        <v>92048.848559842372</v>
      </c>
      <c r="F17" s="414">
        <v>87841.324564970564</v>
      </c>
      <c r="G17" s="414">
        <v>90178.723236127538</v>
      </c>
      <c r="H17" s="414">
        <v>96306</v>
      </c>
      <c r="I17" s="414">
        <v>105904</v>
      </c>
      <c r="J17" s="414">
        <v>100467.10974339214</v>
      </c>
      <c r="K17" s="1540">
        <v>88583.728023100499</v>
      </c>
    </row>
    <row r="18" spans="1:11" s="10" customFormat="1" ht="11.5" x14ac:dyDescent="0.25">
      <c r="A18" s="413" t="s">
        <v>534</v>
      </c>
      <c r="B18" s="787">
        <v>10037.200577059188</v>
      </c>
      <c r="C18" s="787">
        <v>9053.1682041212043</v>
      </c>
      <c r="D18" s="787">
        <v>8981.2578946733338</v>
      </c>
      <c r="E18" s="414">
        <v>9574.359684653462</v>
      </c>
      <c r="F18" s="414">
        <v>8663.7991428066307</v>
      </c>
      <c r="G18" s="414">
        <v>8919.3020208296493</v>
      </c>
      <c r="H18" s="414">
        <v>9274</v>
      </c>
      <c r="I18" s="414">
        <v>9519</v>
      </c>
      <c r="J18" s="414">
        <v>8906.5321953570783</v>
      </c>
      <c r="K18" s="1540">
        <v>8117.1010521673097</v>
      </c>
    </row>
    <row r="19" spans="1:11" s="10" customFormat="1" ht="11.5" x14ac:dyDescent="0.25">
      <c r="A19" s="505" t="s">
        <v>535</v>
      </c>
      <c r="B19" s="779">
        <v>200328.63302099073</v>
      </c>
      <c r="C19" s="779">
        <v>196434.69682588204</v>
      </c>
      <c r="D19" s="779">
        <v>200691.42907789201</v>
      </c>
      <c r="E19" s="777">
        <v>200784.24755881017</v>
      </c>
      <c r="F19" s="777">
        <v>189866.21099298296</v>
      </c>
      <c r="G19" s="777">
        <v>185515.8052819588</v>
      </c>
      <c r="H19" s="777">
        <v>203438</v>
      </c>
      <c r="I19" s="777">
        <v>220179</v>
      </c>
      <c r="J19" s="777">
        <v>226087.83369066811</v>
      </c>
      <c r="K19" s="1539">
        <v>224272.6569878172</v>
      </c>
    </row>
    <row r="20" spans="1:11" s="10" customFormat="1" ht="11.5" x14ac:dyDescent="0.25">
      <c r="A20" s="413" t="s">
        <v>536</v>
      </c>
      <c r="B20" s="788">
        <v>25991.711237072977</v>
      </c>
      <c r="C20" s="788">
        <v>26019.417972071737</v>
      </c>
      <c r="D20" s="788">
        <v>27387.453722361151</v>
      </c>
      <c r="E20" s="414">
        <v>26102.124447218808</v>
      </c>
      <c r="F20" s="414">
        <v>23681.714840786342</v>
      </c>
      <c r="G20" s="414">
        <v>23443.154390747466</v>
      </c>
      <c r="H20" s="414">
        <v>25851</v>
      </c>
      <c r="I20" s="414">
        <v>28324</v>
      </c>
      <c r="J20" s="414">
        <v>28709.109438700398</v>
      </c>
      <c r="K20" s="1540">
        <v>28220.79266750014</v>
      </c>
    </row>
    <row r="21" spans="1:11" s="10" customFormat="1" ht="11.5" x14ac:dyDescent="0.25">
      <c r="A21" s="413" t="s">
        <v>537</v>
      </c>
      <c r="B21" s="788">
        <v>24256.522674289754</v>
      </c>
      <c r="C21" s="788">
        <v>24058.700944495027</v>
      </c>
      <c r="D21" s="788">
        <v>24361.901689848462</v>
      </c>
      <c r="E21" s="414">
        <v>26016.804780861006</v>
      </c>
      <c r="F21" s="414">
        <v>23904.074951814833</v>
      </c>
      <c r="G21" s="414">
        <v>23888.020777235481</v>
      </c>
      <c r="H21" s="414">
        <v>25676</v>
      </c>
      <c r="I21" s="414">
        <v>28674</v>
      </c>
      <c r="J21" s="414">
        <v>28461.892189318896</v>
      </c>
      <c r="K21" s="1540">
        <v>28442.309471915098</v>
      </c>
    </row>
    <row r="22" spans="1:11" s="10" customFormat="1" ht="11.5" x14ac:dyDescent="0.25">
      <c r="A22" s="413" t="s">
        <v>538</v>
      </c>
      <c r="B22" s="788">
        <v>72259.813820836745</v>
      </c>
      <c r="C22" s="788">
        <v>68741.917966248511</v>
      </c>
      <c r="D22" s="788">
        <v>70241.155999323179</v>
      </c>
      <c r="E22" s="414">
        <v>71517.671253734225</v>
      </c>
      <c r="F22" s="414">
        <v>68357.530222567599</v>
      </c>
      <c r="G22" s="414">
        <v>66000.433331065287</v>
      </c>
      <c r="H22" s="414">
        <v>75400</v>
      </c>
      <c r="I22" s="414">
        <v>79874</v>
      </c>
      <c r="J22" s="414">
        <v>82888.252730029941</v>
      </c>
      <c r="K22" s="1540">
        <v>84560.38215317711</v>
      </c>
    </row>
    <row r="23" spans="1:11" s="10" customFormat="1" ht="11.5" x14ac:dyDescent="0.25">
      <c r="A23" s="413" t="s">
        <v>539</v>
      </c>
      <c r="B23" s="788">
        <v>43166.038656141929</v>
      </c>
      <c r="C23" s="788">
        <v>43243.042244411212</v>
      </c>
      <c r="D23" s="788">
        <v>44376.992682043725</v>
      </c>
      <c r="E23" s="414">
        <v>43465.15332851703</v>
      </c>
      <c r="F23" s="414">
        <v>42768.862022027803</v>
      </c>
      <c r="G23" s="414">
        <v>42491.560768048919</v>
      </c>
      <c r="H23" s="414">
        <v>46298</v>
      </c>
      <c r="I23" s="414">
        <v>50764</v>
      </c>
      <c r="J23" s="414">
        <v>52997.978242416073</v>
      </c>
      <c r="K23" s="1540">
        <v>50363.133447182219</v>
      </c>
    </row>
    <row r="24" spans="1:11" s="10" customFormat="1" ht="11.5" x14ac:dyDescent="0.25">
      <c r="A24" s="413" t="s">
        <v>540</v>
      </c>
      <c r="B24" s="788">
        <v>16872.944856833263</v>
      </c>
      <c r="C24" s="788">
        <v>17073.605908336791</v>
      </c>
      <c r="D24" s="788">
        <v>17558.464686761879</v>
      </c>
      <c r="E24" s="414">
        <v>17393.080957203561</v>
      </c>
      <c r="F24" s="414">
        <v>16260.583273329214</v>
      </c>
      <c r="G24" s="414">
        <v>16030.937778068095</v>
      </c>
      <c r="H24" s="414">
        <v>16360</v>
      </c>
      <c r="I24" s="414">
        <v>17918</v>
      </c>
      <c r="J24" s="414">
        <v>18262.709501135912</v>
      </c>
      <c r="K24" s="1540">
        <v>18429.448822867853</v>
      </c>
    </row>
    <row r="25" spans="1:11" s="10" customFormat="1" ht="11.5" x14ac:dyDescent="0.25">
      <c r="A25" s="413" t="s">
        <v>541</v>
      </c>
      <c r="B25" s="788">
        <v>9455.3365545493489</v>
      </c>
      <c r="C25" s="788">
        <v>8785.4309748337073</v>
      </c>
      <c r="D25" s="788">
        <v>8434.1445136905731</v>
      </c>
      <c r="E25" s="414">
        <v>7724.1418179690054</v>
      </c>
      <c r="F25" s="414">
        <v>6946.7414226435985</v>
      </c>
      <c r="G25" s="414">
        <v>6004.1755292152802</v>
      </c>
      <c r="H25" s="414">
        <v>6137</v>
      </c>
      <c r="I25" s="414">
        <v>6291</v>
      </c>
      <c r="J25" s="414">
        <v>6391.2656864197597</v>
      </c>
      <c r="K25" s="1540">
        <v>6355.8515841130884</v>
      </c>
    </row>
    <row r="26" spans="1:11" s="10" customFormat="1" ht="11.5" x14ac:dyDescent="0.25">
      <c r="A26" s="413" t="s">
        <v>542</v>
      </c>
      <c r="B26" s="788">
        <v>8326.265221255162</v>
      </c>
      <c r="C26" s="788">
        <v>8512.5808155542345</v>
      </c>
      <c r="D26" s="788">
        <v>8331.3157839013438</v>
      </c>
      <c r="E26" s="414">
        <v>8565.2709733065712</v>
      </c>
      <c r="F26" s="414">
        <v>7946.7042598119688</v>
      </c>
      <c r="G26" s="414">
        <v>7657.5227075821058</v>
      </c>
      <c r="H26" s="414">
        <v>7716</v>
      </c>
      <c r="I26" s="414">
        <v>8333</v>
      </c>
      <c r="J26" s="414">
        <v>8376.6259026471052</v>
      </c>
      <c r="K26" s="1540">
        <v>7900.7388410617132</v>
      </c>
    </row>
    <row r="27" spans="1:11" s="10" customFormat="1" ht="11.5" x14ac:dyDescent="0.25">
      <c r="A27" s="505" t="s">
        <v>543</v>
      </c>
      <c r="B27" s="780">
        <v>300555.46017232648</v>
      </c>
      <c r="C27" s="780">
        <v>288044.29697911686</v>
      </c>
      <c r="D27" s="780">
        <v>300282.40724969778</v>
      </c>
      <c r="E27" s="778">
        <v>286962.13538600458</v>
      </c>
      <c r="F27" s="778">
        <v>282848.36854852928</v>
      </c>
      <c r="G27" s="778">
        <v>275802.37791457452</v>
      </c>
      <c r="H27" s="778">
        <v>267355</v>
      </c>
      <c r="I27" s="777">
        <v>297700</v>
      </c>
      <c r="J27" s="777">
        <v>295493.47548249434</v>
      </c>
      <c r="K27" s="1539">
        <v>272439.12243946776</v>
      </c>
    </row>
    <row r="28" spans="1:11" s="10" customFormat="1" ht="11.5" x14ac:dyDescent="0.25">
      <c r="A28" s="413" t="s">
        <v>544</v>
      </c>
      <c r="B28" s="788">
        <v>12762.685149800654</v>
      </c>
      <c r="C28" s="788">
        <v>12918.975796967392</v>
      </c>
      <c r="D28" s="788">
        <v>13144.919313473603</v>
      </c>
      <c r="E28" s="415">
        <v>13487.198061449248</v>
      </c>
      <c r="F28" s="415">
        <v>13923.162909417484</v>
      </c>
      <c r="G28" s="415">
        <v>14013.399589431041</v>
      </c>
      <c r="H28" s="415">
        <v>13264</v>
      </c>
      <c r="I28" s="414">
        <v>14978</v>
      </c>
      <c r="J28" s="414">
        <v>16455.117747238746</v>
      </c>
      <c r="K28" s="1540">
        <v>15885.884884304536</v>
      </c>
    </row>
    <row r="29" spans="1:11" s="10" customFormat="1" ht="11.5" x14ac:dyDescent="0.25">
      <c r="A29" s="413" t="s">
        <v>545</v>
      </c>
      <c r="B29" s="788">
        <v>18219.707828192306</v>
      </c>
      <c r="C29" s="788">
        <v>16837.689207619267</v>
      </c>
      <c r="D29" s="788">
        <v>17404.498877926555</v>
      </c>
      <c r="E29" s="415">
        <v>17434.553809259389</v>
      </c>
      <c r="F29" s="415">
        <v>17257.564996298261</v>
      </c>
      <c r="G29" s="415">
        <v>17635.665133078866</v>
      </c>
      <c r="H29" s="415">
        <v>18090</v>
      </c>
      <c r="I29" s="414">
        <v>21783</v>
      </c>
      <c r="J29" s="414">
        <v>23243.04196214585</v>
      </c>
      <c r="K29" s="1540">
        <v>20237.263220048193</v>
      </c>
    </row>
    <row r="30" spans="1:11" s="10" customFormat="1" ht="11.5" x14ac:dyDescent="0.25">
      <c r="A30" s="413" t="s">
        <v>546</v>
      </c>
      <c r="B30" s="788">
        <v>26351.059294414921</v>
      </c>
      <c r="C30" s="788">
        <v>26063.735185376441</v>
      </c>
      <c r="D30" s="788">
        <v>27620.954128522735</v>
      </c>
      <c r="E30" s="415">
        <v>27106.290758620464</v>
      </c>
      <c r="F30" s="415">
        <v>27061.186101632775</v>
      </c>
      <c r="G30" s="415">
        <v>26121.807448805121</v>
      </c>
      <c r="H30" s="415">
        <v>26495</v>
      </c>
      <c r="I30" s="414">
        <v>30514</v>
      </c>
      <c r="J30" s="414">
        <v>29758.799609689497</v>
      </c>
      <c r="K30" s="1540">
        <v>26745.915653759916</v>
      </c>
    </row>
    <row r="31" spans="1:11" s="10" customFormat="1" ht="11.5" x14ac:dyDescent="0.25">
      <c r="A31" s="413" t="s">
        <v>547</v>
      </c>
      <c r="B31" s="788">
        <v>243222.00789992293</v>
      </c>
      <c r="C31" s="788">
        <v>232223.89678904883</v>
      </c>
      <c r="D31" s="788">
        <v>242112.03492979007</v>
      </c>
      <c r="E31" s="415">
        <v>228934.0927566755</v>
      </c>
      <c r="F31" s="415">
        <v>224606.45454119524</v>
      </c>
      <c r="G31" s="415">
        <v>218031.50574325703</v>
      </c>
      <c r="H31" s="415">
        <v>209506</v>
      </c>
      <c r="I31" s="414">
        <v>230425</v>
      </c>
      <c r="J31" s="414">
        <v>226036.51616342025</v>
      </c>
      <c r="K31" s="1540">
        <v>209570.05868135512</v>
      </c>
    </row>
    <row r="32" spans="1:11" s="10" customFormat="1" ht="11.5" x14ac:dyDescent="0.25">
      <c r="A32" s="505" t="s">
        <v>548</v>
      </c>
      <c r="B32" s="780">
        <v>337516.18016819883</v>
      </c>
      <c r="C32" s="780">
        <v>335549.40169811813</v>
      </c>
      <c r="D32" s="780">
        <v>344259.85708343168</v>
      </c>
      <c r="E32" s="778">
        <v>345117.88901802024</v>
      </c>
      <c r="F32" s="778">
        <v>330497.99786264054</v>
      </c>
      <c r="G32" s="778">
        <v>320607.14750926511</v>
      </c>
      <c r="H32" s="778">
        <v>364099</v>
      </c>
      <c r="I32" s="777">
        <v>407255</v>
      </c>
      <c r="J32" s="777">
        <v>427680.37486791215</v>
      </c>
      <c r="K32" s="1539">
        <v>436299.06006510748</v>
      </c>
    </row>
    <row r="33" spans="1:11" s="10" customFormat="1" ht="11.5" x14ac:dyDescent="0.25">
      <c r="A33" s="413" t="s">
        <v>549</v>
      </c>
      <c r="B33" s="788">
        <v>126545.342187349</v>
      </c>
      <c r="C33" s="788">
        <v>126284.48425199746</v>
      </c>
      <c r="D33" s="788">
        <v>132958.12641217606</v>
      </c>
      <c r="E33" s="415">
        <v>132195.8977465707</v>
      </c>
      <c r="F33" s="415">
        <v>126636.54838291382</v>
      </c>
      <c r="G33" s="415">
        <v>120273.90599086984</v>
      </c>
      <c r="H33" s="415">
        <v>135097</v>
      </c>
      <c r="I33" s="414">
        <v>147619</v>
      </c>
      <c r="J33" s="414">
        <v>153809.07360721024</v>
      </c>
      <c r="K33" s="1540">
        <v>151805.92167791835</v>
      </c>
    </row>
    <row r="34" spans="1:11" s="10" customFormat="1" ht="11.5" x14ac:dyDescent="0.25">
      <c r="A34" s="413" t="s">
        <v>550</v>
      </c>
      <c r="B34" s="788">
        <v>39304.684596616433</v>
      </c>
      <c r="C34" s="788">
        <v>38289.122928296441</v>
      </c>
      <c r="D34" s="788">
        <v>39323.135096048376</v>
      </c>
      <c r="E34" s="415">
        <v>39742.606866104601</v>
      </c>
      <c r="F34" s="415">
        <v>38065.703590876743</v>
      </c>
      <c r="G34" s="415">
        <v>36477.205918422776</v>
      </c>
      <c r="H34" s="415">
        <v>42069</v>
      </c>
      <c r="I34" s="414">
        <v>48920</v>
      </c>
      <c r="J34" s="414">
        <v>51666.394563436806</v>
      </c>
      <c r="K34" s="1540">
        <v>52721.4218120531</v>
      </c>
    </row>
    <row r="35" spans="1:11" s="10" customFormat="1" ht="11.5" x14ac:dyDescent="0.25">
      <c r="A35" s="413" t="s">
        <v>551</v>
      </c>
      <c r="B35" s="788">
        <v>61597.326240411858</v>
      </c>
      <c r="C35" s="788">
        <v>62270.104298676888</v>
      </c>
      <c r="D35" s="788">
        <v>61461.339684840226</v>
      </c>
      <c r="E35" s="415">
        <v>60817.82968610344</v>
      </c>
      <c r="F35" s="415">
        <v>58515.309554482126</v>
      </c>
      <c r="G35" s="415">
        <v>57368.507191676297</v>
      </c>
      <c r="H35" s="415">
        <v>66683</v>
      </c>
      <c r="I35" s="414">
        <v>75859</v>
      </c>
      <c r="J35" s="414">
        <v>81669.739320795445</v>
      </c>
      <c r="K35" s="1540">
        <v>84412.286717174575</v>
      </c>
    </row>
    <row r="36" spans="1:11" s="10" customFormat="1" ht="11.5" x14ac:dyDescent="0.25">
      <c r="A36" s="413" t="s">
        <v>552</v>
      </c>
      <c r="B36" s="788">
        <v>65217.611860391007</v>
      </c>
      <c r="C36" s="788">
        <v>64308.629843157119</v>
      </c>
      <c r="D36" s="788">
        <v>65183.16129395739</v>
      </c>
      <c r="E36" s="415">
        <v>65879.8719669524</v>
      </c>
      <c r="F36" s="415">
        <v>65020.979797980246</v>
      </c>
      <c r="G36" s="415">
        <v>62085.036735657057</v>
      </c>
      <c r="H36" s="415">
        <v>72598</v>
      </c>
      <c r="I36" s="414">
        <v>82220</v>
      </c>
      <c r="J36" s="414">
        <v>86523.214594840712</v>
      </c>
      <c r="K36" s="1540">
        <v>88462.593021972381</v>
      </c>
    </row>
    <row r="37" spans="1:11" s="10" customFormat="1" ht="11.5" x14ac:dyDescent="0.25">
      <c r="A37" s="413" t="s">
        <v>553</v>
      </c>
      <c r="B37" s="788">
        <v>44851.215283407371</v>
      </c>
      <c r="C37" s="788">
        <v>44397.060375888192</v>
      </c>
      <c r="D37" s="788">
        <v>45334.094596452233</v>
      </c>
      <c r="E37" s="415">
        <v>46481.682752289089</v>
      </c>
      <c r="F37" s="415">
        <v>42259.456536412647</v>
      </c>
      <c r="G37" s="415">
        <v>44402.491672638942</v>
      </c>
      <c r="H37" s="415">
        <v>47652</v>
      </c>
      <c r="I37" s="414">
        <v>52636</v>
      </c>
      <c r="J37" s="414">
        <v>54011.952781628948</v>
      </c>
      <c r="K37" s="1540">
        <v>58896.836835989016</v>
      </c>
    </row>
    <row r="38" spans="1:11" s="10" customFormat="1" ht="11.5" x14ac:dyDescent="0.25">
      <c r="A38" s="505" t="s">
        <v>554</v>
      </c>
      <c r="B38" s="780">
        <v>74897.606265813345</v>
      </c>
      <c r="C38" s="780">
        <v>74523.664610557738</v>
      </c>
      <c r="D38" s="780">
        <v>78109.506548047008</v>
      </c>
      <c r="E38" s="777">
        <v>76712.027107582573</v>
      </c>
      <c r="F38" s="777">
        <v>79105.937378010203</v>
      </c>
      <c r="G38" s="777">
        <v>75075.774637590832</v>
      </c>
      <c r="H38" s="777">
        <v>82880</v>
      </c>
      <c r="I38" s="777">
        <v>97862</v>
      </c>
      <c r="J38" s="777">
        <v>101872.02381896706</v>
      </c>
      <c r="K38" s="1539">
        <v>99268.547932292771</v>
      </c>
    </row>
    <row r="39" spans="1:11" s="10" customFormat="1" ht="11.5" x14ac:dyDescent="0.25">
      <c r="A39" s="413" t="s">
        <v>555</v>
      </c>
      <c r="B39" s="788">
        <v>17832.269087004443</v>
      </c>
      <c r="C39" s="788">
        <v>17524.281991250209</v>
      </c>
      <c r="D39" s="788">
        <v>19321.369592991956</v>
      </c>
      <c r="E39" s="414">
        <v>18824.69647900264</v>
      </c>
      <c r="F39" s="414">
        <v>19093.56184698264</v>
      </c>
      <c r="G39" s="414">
        <v>18765.755836836597</v>
      </c>
      <c r="H39" s="414">
        <v>21167</v>
      </c>
      <c r="I39" s="414">
        <v>23638</v>
      </c>
      <c r="J39" s="414">
        <v>23896.239863972882</v>
      </c>
      <c r="K39" s="1540">
        <v>23523.860944340384</v>
      </c>
    </row>
    <row r="40" spans="1:11" s="10" customFormat="1" ht="11.5" x14ac:dyDescent="0.25">
      <c r="A40" s="413" t="s">
        <v>556</v>
      </c>
      <c r="B40" s="788">
        <v>18177.074308101164</v>
      </c>
      <c r="C40" s="788">
        <v>18131.394966283704</v>
      </c>
      <c r="D40" s="788">
        <v>19237.657980739325</v>
      </c>
      <c r="E40" s="414">
        <v>18515.697461706302</v>
      </c>
      <c r="F40" s="414">
        <v>20327.721799894374</v>
      </c>
      <c r="G40" s="414">
        <v>18141.231784991851</v>
      </c>
      <c r="H40" s="414">
        <v>20702</v>
      </c>
      <c r="I40" s="414">
        <v>24288</v>
      </c>
      <c r="J40" s="414">
        <v>27214.229946331387</v>
      </c>
      <c r="K40" s="1540">
        <v>26758.546251090323</v>
      </c>
    </row>
    <row r="41" spans="1:11" s="10" customFormat="1" ht="11.5" x14ac:dyDescent="0.25">
      <c r="A41" s="413" t="s">
        <v>557</v>
      </c>
      <c r="B41" s="788">
        <v>7884.2311104709843</v>
      </c>
      <c r="C41" s="788">
        <v>7661.1949006783752</v>
      </c>
      <c r="D41" s="788">
        <v>8323.0693746594752</v>
      </c>
      <c r="E41" s="414">
        <v>7847.6210448820393</v>
      </c>
      <c r="F41" s="414">
        <v>8011.8129531620089</v>
      </c>
      <c r="G41" s="414">
        <v>7893.0244978272931</v>
      </c>
      <c r="H41" s="414">
        <v>8392</v>
      </c>
      <c r="I41" s="414">
        <v>10551</v>
      </c>
      <c r="J41" s="414">
        <v>10638.686119704715</v>
      </c>
      <c r="K41" s="1540">
        <v>9768.1163680894297</v>
      </c>
    </row>
    <row r="42" spans="1:11" s="10" customFormat="1" ht="11.5" x14ac:dyDescent="0.25">
      <c r="A42" s="413" t="s">
        <v>558</v>
      </c>
      <c r="B42" s="788">
        <v>31004.031760233014</v>
      </c>
      <c r="C42" s="788">
        <v>31206.792752349622</v>
      </c>
      <c r="D42" s="788">
        <v>31227.409599653922</v>
      </c>
      <c r="E42" s="414">
        <v>31524.012121991596</v>
      </c>
      <c r="F42" s="414">
        <v>31672.840777972924</v>
      </c>
      <c r="G42" s="414">
        <v>30275.762517934745</v>
      </c>
      <c r="H42" s="414">
        <v>32619</v>
      </c>
      <c r="I42" s="414">
        <v>39385</v>
      </c>
      <c r="J42" s="414">
        <v>40122.867888958077</v>
      </c>
      <c r="K42" s="1540">
        <v>39218.02436877264</v>
      </c>
    </row>
    <row r="43" spans="1:11" s="10" customFormat="1" ht="11.5" x14ac:dyDescent="0.25">
      <c r="A43" s="505" t="s">
        <v>559</v>
      </c>
      <c r="B43" s="780">
        <v>106441.76417705011</v>
      </c>
      <c r="C43" s="780">
        <v>107910.59034856698</v>
      </c>
      <c r="D43" s="780">
        <v>105139.73935521462</v>
      </c>
      <c r="E43" s="777">
        <v>102403.65065315476</v>
      </c>
      <c r="F43" s="777">
        <v>98611.903841956664</v>
      </c>
      <c r="G43" s="777">
        <v>97318.759334628019</v>
      </c>
      <c r="H43" s="777">
        <v>105260</v>
      </c>
      <c r="I43" s="777">
        <v>121707</v>
      </c>
      <c r="J43" s="777">
        <v>126058.12879112249</v>
      </c>
      <c r="K43" s="1539">
        <v>130518.98348746962</v>
      </c>
    </row>
    <row r="44" spans="1:11" s="10" customFormat="1" ht="11.5" x14ac:dyDescent="0.25">
      <c r="A44" s="413" t="s">
        <v>560</v>
      </c>
      <c r="B44" s="788">
        <v>24673.828147661225</v>
      </c>
      <c r="C44" s="788">
        <v>26292.370911442249</v>
      </c>
      <c r="D44" s="788">
        <v>25267.613797922393</v>
      </c>
      <c r="E44" s="414">
        <v>23916.407593072898</v>
      </c>
      <c r="F44" s="414">
        <v>23377.064842029682</v>
      </c>
      <c r="G44" s="414">
        <v>22877.920961243592</v>
      </c>
      <c r="H44" s="414">
        <v>25199</v>
      </c>
      <c r="I44" s="414">
        <v>29124</v>
      </c>
      <c r="J44" s="414">
        <v>30432.494176794902</v>
      </c>
      <c r="K44" s="1540">
        <v>31556.100311905597</v>
      </c>
    </row>
    <row r="45" spans="1:11" s="10" customFormat="1" ht="11.5" x14ac:dyDescent="0.25">
      <c r="A45" s="413" t="s">
        <v>561</v>
      </c>
      <c r="B45" s="788">
        <v>7529.2521739141985</v>
      </c>
      <c r="C45" s="788">
        <v>7943.3129900593258</v>
      </c>
      <c r="D45" s="788">
        <v>7766.3224021164087</v>
      </c>
      <c r="E45" s="414">
        <v>7171.2681158553451</v>
      </c>
      <c r="F45" s="414">
        <v>7396.2141047713858</v>
      </c>
      <c r="G45" s="414">
        <v>7502.3782355013682</v>
      </c>
      <c r="H45" s="414">
        <v>8090</v>
      </c>
      <c r="I45" s="414">
        <v>9071</v>
      </c>
      <c r="J45" s="414">
        <v>9377.5957803472629</v>
      </c>
      <c r="K45" s="1540">
        <v>9987.0796034921204</v>
      </c>
    </row>
    <row r="46" spans="1:11" s="10" customFormat="1" ht="11.5" x14ac:dyDescent="0.25">
      <c r="A46" s="413" t="s">
        <v>562</v>
      </c>
      <c r="B46" s="788">
        <v>53747.691182922827</v>
      </c>
      <c r="C46" s="788">
        <v>53501.684994773175</v>
      </c>
      <c r="D46" s="788">
        <v>51946.125462083226</v>
      </c>
      <c r="E46" s="414">
        <v>50918.640740728319</v>
      </c>
      <c r="F46" s="414">
        <v>48389.708758328488</v>
      </c>
      <c r="G46" s="414">
        <v>48169.406466775763</v>
      </c>
      <c r="H46" s="414">
        <v>51109</v>
      </c>
      <c r="I46" s="414">
        <v>59146</v>
      </c>
      <c r="J46" s="414">
        <v>61420.530387237537</v>
      </c>
      <c r="K46" s="1540">
        <v>62913.616262660173</v>
      </c>
    </row>
    <row r="47" spans="1:11" s="10" customFormat="1" ht="11.5" x14ac:dyDescent="0.25">
      <c r="A47" s="413" t="s">
        <v>563</v>
      </c>
      <c r="B47" s="788">
        <v>9489.2233228301666</v>
      </c>
      <c r="C47" s="788">
        <v>9267.0251741699249</v>
      </c>
      <c r="D47" s="788">
        <v>9220.6674604200107</v>
      </c>
      <c r="E47" s="414">
        <v>9253.1949845997715</v>
      </c>
      <c r="F47" s="414">
        <v>8971.356473501286</v>
      </c>
      <c r="G47" s="414">
        <v>8320.7636013222764</v>
      </c>
      <c r="H47" s="414">
        <v>9300</v>
      </c>
      <c r="I47" s="414">
        <v>11485</v>
      </c>
      <c r="J47" s="414">
        <v>11253.756687797155</v>
      </c>
      <c r="K47" s="1540">
        <v>11719.38873917686</v>
      </c>
    </row>
    <row r="48" spans="1:11" s="10" customFormat="1" ht="11.5" x14ac:dyDescent="0.25">
      <c r="A48" s="413" t="s">
        <v>564</v>
      </c>
      <c r="B48" s="788">
        <v>6121.6505615474325</v>
      </c>
      <c r="C48" s="788">
        <v>5980.224355778304</v>
      </c>
      <c r="D48" s="788">
        <v>6098.5112340860514</v>
      </c>
      <c r="E48" s="414">
        <v>6204.3988991535143</v>
      </c>
      <c r="F48" s="414">
        <v>5914.4658079011551</v>
      </c>
      <c r="G48" s="414">
        <v>5703.3715025464926</v>
      </c>
      <c r="H48" s="414">
        <v>6512</v>
      </c>
      <c r="I48" s="414">
        <v>7175</v>
      </c>
      <c r="J48" s="414">
        <v>7992.82007236955</v>
      </c>
      <c r="K48" s="1540">
        <v>8339.3736880692559</v>
      </c>
    </row>
    <row r="49" spans="1:11" s="10" customFormat="1" ht="11.5" x14ac:dyDescent="0.25">
      <c r="A49" s="413" t="s">
        <v>565</v>
      </c>
      <c r="B49" s="788">
        <v>4880.1187881765582</v>
      </c>
      <c r="C49" s="788">
        <v>4925.9719223577449</v>
      </c>
      <c r="D49" s="788">
        <v>4840.4989985945858</v>
      </c>
      <c r="E49" s="414">
        <v>4939.7403197449157</v>
      </c>
      <c r="F49" s="414">
        <v>4563.0938554212507</v>
      </c>
      <c r="G49" s="414">
        <v>4744.9185672380499</v>
      </c>
      <c r="H49" s="414">
        <v>5051</v>
      </c>
      <c r="I49" s="414">
        <v>5706</v>
      </c>
      <c r="J49" s="414">
        <v>5580.9316865760984</v>
      </c>
      <c r="K49" s="1540">
        <v>6003.424882165601</v>
      </c>
    </row>
    <row r="50" spans="1:11" s="10" customFormat="1" ht="11.5" x14ac:dyDescent="0.25">
      <c r="A50" s="505" t="s">
        <v>566</v>
      </c>
      <c r="B50" s="780">
        <v>263551.78604610421</v>
      </c>
      <c r="C50" s="780">
        <v>270350.11297341954</v>
      </c>
      <c r="D50" s="780">
        <v>256817.88510313656</v>
      </c>
      <c r="E50" s="777">
        <v>235893.19566130731</v>
      </c>
      <c r="F50" s="777">
        <v>235052.77297436507</v>
      </c>
      <c r="G50" s="777">
        <v>230012.38242235902</v>
      </c>
      <c r="H50" s="777">
        <v>246367</v>
      </c>
      <c r="I50" s="777">
        <v>283285</v>
      </c>
      <c r="J50" s="777">
        <v>285521.16628358862</v>
      </c>
      <c r="K50" s="1539">
        <v>290954.84745066921</v>
      </c>
    </row>
    <row r="51" spans="1:11" s="10" customFormat="1" ht="11.5" x14ac:dyDescent="0.25">
      <c r="A51" s="413" t="s">
        <v>567</v>
      </c>
      <c r="B51" s="788">
        <v>69960.180662740328</v>
      </c>
      <c r="C51" s="788">
        <v>72970.482704233771</v>
      </c>
      <c r="D51" s="788">
        <v>68618.105415783313</v>
      </c>
      <c r="E51" s="414">
        <v>61109.052748821494</v>
      </c>
      <c r="F51" s="414">
        <v>62844.883440959733</v>
      </c>
      <c r="G51" s="414">
        <v>60716.324427459418</v>
      </c>
      <c r="H51" s="414">
        <v>63500</v>
      </c>
      <c r="I51" s="414">
        <v>75337</v>
      </c>
      <c r="J51" s="414">
        <v>74534.156339503941</v>
      </c>
      <c r="K51" s="1540">
        <v>77295.026799633968</v>
      </c>
    </row>
    <row r="52" spans="1:11" s="10" customFormat="1" ht="11.5" x14ac:dyDescent="0.25">
      <c r="A52" s="413" t="s">
        <v>568</v>
      </c>
      <c r="B52" s="788">
        <v>125780.66796823045</v>
      </c>
      <c r="C52" s="788">
        <v>128831.93972813705</v>
      </c>
      <c r="D52" s="788">
        <v>119696.25060024043</v>
      </c>
      <c r="E52" s="414">
        <v>108281.7292934836</v>
      </c>
      <c r="F52" s="414">
        <v>107152.08492725804</v>
      </c>
      <c r="G52" s="414">
        <v>106445.79792385316</v>
      </c>
      <c r="H52" s="414">
        <v>112367</v>
      </c>
      <c r="I52" s="414">
        <v>127397</v>
      </c>
      <c r="J52" s="414">
        <v>129946.32403852411</v>
      </c>
      <c r="K52" s="1540">
        <v>134627.39750517576</v>
      </c>
    </row>
    <row r="53" spans="1:11" s="10" customFormat="1" ht="11.5" x14ac:dyDescent="0.25">
      <c r="A53" s="413" t="s">
        <v>569</v>
      </c>
      <c r="B53" s="788">
        <v>67810.937415083274</v>
      </c>
      <c r="C53" s="788">
        <v>68547.690541123797</v>
      </c>
      <c r="D53" s="788">
        <v>68503.5290872271</v>
      </c>
      <c r="E53" s="414">
        <v>66502.413619002225</v>
      </c>
      <c r="F53" s="414">
        <v>65055.804606124933</v>
      </c>
      <c r="G53" s="414">
        <v>62850.26007104505</v>
      </c>
      <c r="H53" s="414">
        <v>70500</v>
      </c>
      <c r="I53" s="414">
        <v>80551</v>
      </c>
      <c r="J53" s="414">
        <v>81040.685905560575</v>
      </c>
      <c r="K53" s="1540">
        <v>79032.423145859502</v>
      </c>
    </row>
    <row r="54" spans="1:11" s="10" customFormat="1" ht="11.5" x14ac:dyDescent="0.25">
      <c r="A54" s="505" t="s">
        <v>570</v>
      </c>
      <c r="B54" s="780">
        <v>369718.10582292959</v>
      </c>
      <c r="C54" s="780">
        <v>355864.01838042459</v>
      </c>
      <c r="D54" s="780">
        <v>361395.81797000667</v>
      </c>
      <c r="E54" s="777">
        <v>346838.90923254477</v>
      </c>
      <c r="F54" s="777">
        <v>344046.66808985389</v>
      </c>
      <c r="G54" s="777">
        <v>336216.15965135919</v>
      </c>
      <c r="H54" s="777">
        <v>369270</v>
      </c>
      <c r="I54" s="777">
        <v>429746</v>
      </c>
      <c r="J54" s="777">
        <v>447991.1983374033</v>
      </c>
      <c r="K54" s="1539">
        <v>431427.08848374221</v>
      </c>
    </row>
    <row r="55" spans="1:11" s="10" customFormat="1" ht="11.5" x14ac:dyDescent="0.25">
      <c r="A55" s="413" t="s">
        <v>571</v>
      </c>
      <c r="B55" s="788">
        <v>5140.8262260230822</v>
      </c>
      <c r="C55" s="788">
        <v>5075.0739787277344</v>
      </c>
      <c r="D55" s="788">
        <v>4904.4984059416083</v>
      </c>
      <c r="E55" s="414">
        <v>4534.5960479162604</v>
      </c>
      <c r="F55" s="414">
        <v>7905.4072951240078</v>
      </c>
      <c r="G55" s="414">
        <v>4565.0704857589544</v>
      </c>
      <c r="H55" s="414">
        <v>5128</v>
      </c>
      <c r="I55" s="414">
        <v>6009</v>
      </c>
      <c r="J55" s="414">
        <v>8167.8770004531034</v>
      </c>
      <c r="K55" s="1540">
        <v>5896.5085190567934</v>
      </c>
    </row>
    <row r="56" spans="1:11" s="10" customFormat="1" ht="11.5" x14ac:dyDescent="0.25">
      <c r="A56" s="413" t="s">
        <v>572</v>
      </c>
      <c r="B56" s="788">
        <v>9415.4522856268723</v>
      </c>
      <c r="C56" s="788">
        <v>8977.4130231145609</v>
      </c>
      <c r="D56" s="788">
        <v>8770.9636205976676</v>
      </c>
      <c r="E56" s="414">
        <v>9257.6131721831953</v>
      </c>
      <c r="F56" s="414">
        <v>4586.3426668278298</v>
      </c>
      <c r="G56" s="414">
        <v>7617.8322602337112</v>
      </c>
      <c r="H56" s="414">
        <v>7529</v>
      </c>
      <c r="I56" s="414">
        <v>8116</v>
      </c>
      <c r="J56" s="414">
        <v>6030.8556735766088</v>
      </c>
      <c r="K56" s="1540">
        <v>7929.995621507288</v>
      </c>
    </row>
    <row r="57" spans="1:11" s="10" customFormat="1" ht="11.5" x14ac:dyDescent="0.25">
      <c r="A57" s="413" t="s">
        <v>573</v>
      </c>
      <c r="B57" s="788">
        <v>100535.5848282021</v>
      </c>
      <c r="C57" s="788">
        <v>95885.270625454388</v>
      </c>
      <c r="D57" s="788">
        <v>95117.239786131337</v>
      </c>
      <c r="E57" s="414">
        <v>89413.691194821979</v>
      </c>
      <c r="F57" s="414">
        <v>86635.885040973793</v>
      </c>
      <c r="G57" s="414">
        <v>85249.104630634756</v>
      </c>
      <c r="H57" s="414">
        <v>96993</v>
      </c>
      <c r="I57" s="414">
        <v>121870</v>
      </c>
      <c r="J57" s="414">
        <v>127551.23257653226</v>
      </c>
      <c r="K57" s="1540">
        <v>121876.99760404597</v>
      </c>
    </row>
    <row r="58" spans="1:11" s="10" customFormat="1" ht="11.5" x14ac:dyDescent="0.25">
      <c r="A58" s="413" t="s">
        <v>574</v>
      </c>
      <c r="B58" s="788">
        <v>57229.990791258075</v>
      </c>
      <c r="C58" s="788">
        <v>54563.117611599642</v>
      </c>
      <c r="D58" s="788">
        <v>54754.678167928265</v>
      </c>
      <c r="E58" s="414">
        <v>52099.993102060413</v>
      </c>
      <c r="F58" s="414">
        <v>51923.66294319486</v>
      </c>
      <c r="G58" s="414">
        <v>51144.091445196515</v>
      </c>
      <c r="H58" s="414">
        <v>56095</v>
      </c>
      <c r="I58" s="414">
        <v>65536</v>
      </c>
      <c r="J58" s="414">
        <v>72763.292525098237</v>
      </c>
      <c r="K58" s="1540">
        <v>67544.080848958241</v>
      </c>
    </row>
    <row r="59" spans="1:11" s="10" customFormat="1" ht="11.5" x14ac:dyDescent="0.25">
      <c r="A59" s="413" t="s">
        <v>575</v>
      </c>
      <c r="B59" s="788">
        <v>47234.560632161752</v>
      </c>
      <c r="C59" s="788">
        <v>46563.636798485284</v>
      </c>
      <c r="D59" s="788">
        <v>48971.258050799166</v>
      </c>
      <c r="E59" s="414">
        <v>47393.481347782254</v>
      </c>
      <c r="F59" s="414">
        <v>46816.414135927582</v>
      </c>
      <c r="G59" s="414">
        <v>47282.640082870996</v>
      </c>
      <c r="H59" s="414">
        <v>50590</v>
      </c>
      <c r="I59" s="414">
        <v>59903</v>
      </c>
      <c r="J59" s="414">
        <v>61832.352879427024</v>
      </c>
      <c r="K59" s="1540">
        <v>60659.561309375204</v>
      </c>
    </row>
    <row r="60" spans="1:11" s="10" customFormat="1" ht="11.5" x14ac:dyDescent="0.25">
      <c r="A60" s="413" t="s">
        <v>576</v>
      </c>
      <c r="B60" s="788">
        <v>46498.136095225964</v>
      </c>
      <c r="C60" s="788">
        <v>45658.81468028573</v>
      </c>
      <c r="D60" s="788">
        <v>44461.301282640314</v>
      </c>
      <c r="E60" s="414">
        <v>42353.720469933447</v>
      </c>
      <c r="F60" s="414">
        <v>43603.933944157048</v>
      </c>
      <c r="G60" s="414">
        <v>40453.557730088287</v>
      </c>
      <c r="H60" s="414">
        <v>45863</v>
      </c>
      <c r="I60" s="414">
        <v>52886</v>
      </c>
      <c r="J60" s="414">
        <v>52574.205945431153</v>
      </c>
      <c r="K60" s="1540">
        <v>49632.949809167068</v>
      </c>
    </row>
    <row r="61" spans="1:11" s="10" customFormat="1" ht="11.5" x14ac:dyDescent="0.25">
      <c r="A61" s="413" t="s">
        <v>577</v>
      </c>
      <c r="B61" s="788">
        <v>20458.582725091826</v>
      </c>
      <c r="C61" s="788">
        <v>18921.780606722503</v>
      </c>
      <c r="D61" s="788">
        <v>19149.325939284292</v>
      </c>
      <c r="E61" s="414">
        <v>18300.126324553028</v>
      </c>
      <c r="F61" s="414">
        <v>18555.824748018429</v>
      </c>
      <c r="G61" s="414">
        <v>17529.275636889455</v>
      </c>
      <c r="H61" s="414">
        <v>19373</v>
      </c>
      <c r="I61" s="414">
        <v>23053</v>
      </c>
      <c r="J61" s="414">
        <v>22845.119858710819</v>
      </c>
      <c r="K61" s="1540">
        <v>21450.420280502567</v>
      </c>
    </row>
    <row r="62" spans="1:11" s="10" customFormat="1" ht="11.5" x14ac:dyDescent="0.25">
      <c r="A62" s="413" t="s">
        <v>578</v>
      </c>
      <c r="B62" s="788">
        <v>77661.535488935784</v>
      </c>
      <c r="C62" s="788">
        <v>74498.081018602301</v>
      </c>
      <c r="D62" s="788">
        <v>79446.952897230716</v>
      </c>
      <c r="E62" s="414">
        <v>77818.682878642241</v>
      </c>
      <c r="F62" s="414">
        <v>78127.806231743554</v>
      </c>
      <c r="G62" s="414">
        <v>76712.3454365527</v>
      </c>
      <c r="H62" s="414">
        <v>80936</v>
      </c>
      <c r="I62" s="414">
        <v>85295</v>
      </c>
      <c r="J62" s="414">
        <v>88887.653138622278</v>
      </c>
      <c r="K62" s="1540">
        <v>89226.246371301721</v>
      </c>
    </row>
    <row r="63" spans="1:11" s="10" customFormat="1" ht="11.5" x14ac:dyDescent="0.25">
      <c r="A63" s="413" t="s">
        <v>579</v>
      </c>
      <c r="B63" s="788">
        <v>5543.4367503400435</v>
      </c>
      <c r="C63" s="788">
        <v>5720.8300372700069</v>
      </c>
      <c r="D63" s="788">
        <v>5819.5998195406864</v>
      </c>
      <c r="E63" s="414">
        <v>5667.0046946520069</v>
      </c>
      <c r="F63" s="414">
        <v>5891.3910839200425</v>
      </c>
      <c r="G63" s="414">
        <v>5662.2419431267863</v>
      </c>
      <c r="H63" s="414">
        <v>6764</v>
      </c>
      <c r="I63" s="414">
        <v>7077</v>
      </c>
      <c r="J63" s="414">
        <v>7338.6087395518398</v>
      </c>
      <c r="K63" s="1540">
        <v>7210.3281198273125</v>
      </c>
    </row>
    <row r="64" spans="1:11" s="10" customFormat="1" ht="11.5" x14ac:dyDescent="0.25">
      <c r="A64" s="781" t="s">
        <v>601</v>
      </c>
      <c r="B64" s="782">
        <v>4840769.4775482612</v>
      </c>
      <c r="C64" s="782">
        <v>4771853.9727811711</v>
      </c>
      <c r="D64" s="782">
        <v>4779892.756134429</v>
      </c>
      <c r="E64" s="782">
        <v>4530111.4373812377</v>
      </c>
      <c r="F64" s="782">
        <v>4419811.1072729733</v>
      </c>
      <c r="G64" s="782">
        <v>4187606.110699519</v>
      </c>
      <c r="H64" s="782">
        <v>4361657</v>
      </c>
      <c r="I64" s="782">
        <v>5057052</v>
      </c>
      <c r="J64" s="782">
        <v>5087546.1366461692</v>
      </c>
      <c r="K64" s="783">
        <v>4872548.4590621106</v>
      </c>
    </row>
    <row r="65" spans="1:11" s="10" customFormat="1" ht="11.5" x14ac:dyDescent="0.25">
      <c r="A65" s="789"/>
      <c r="B65" s="789"/>
      <c r="C65" s="789"/>
      <c r="D65" s="789"/>
      <c r="E65" s="789"/>
      <c r="F65" s="789"/>
      <c r="G65" s="789"/>
      <c r="H65" s="789"/>
      <c r="I65" s="789"/>
      <c r="J65" s="784"/>
      <c r="K65" s="784"/>
    </row>
    <row r="66" spans="1:11" s="10" customFormat="1" ht="11.5" x14ac:dyDescent="0.25">
      <c r="A66" s="1544" t="s">
        <v>722</v>
      </c>
      <c r="B66" s="137"/>
      <c r="C66" s="137"/>
      <c r="D66" s="137"/>
      <c r="E66" s="137"/>
      <c r="F66" s="137"/>
      <c r="G66" s="789"/>
      <c r="H66" s="789"/>
      <c r="I66" s="789"/>
      <c r="J66" s="784"/>
      <c r="K66" s="784"/>
    </row>
    <row r="67" spans="1:11" s="10" customFormat="1" ht="11.5" x14ac:dyDescent="0.25">
      <c r="A67" s="137" t="s">
        <v>724</v>
      </c>
      <c r="B67" s="137"/>
      <c r="C67" s="789"/>
      <c r="D67" s="789"/>
      <c r="E67" s="789"/>
      <c r="F67" s="789"/>
      <c r="G67" s="789"/>
      <c r="H67" s="789"/>
      <c r="I67" s="789"/>
      <c r="J67" s="121"/>
      <c r="K67" s="121"/>
    </row>
    <row r="68" spans="1:11" x14ac:dyDescent="0.25">
      <c r="A68" s="481"/>
      <c r="B68" s="481"/>
      <c r="C68" s="481"/>
      <c r="D68" s="481"/>
      <c r="E68" s="481"/>
      <c r="F68" s="481"/>
      <c r="G68" s="481"/>
      <c r="H68" s="481"/>
      <c r="I68" s="481"/>
      <c r="J68" s="481"/>
      <c r="K68" s="481"/>
    </row>
    <row r="69" spans="1:11" x14ac:dyDescent="0.25">
      <c r="A69" s="481"/>
      <c r="B69" s="481"/>
      <c r="C69" s="481"/>
      <c r="D69" s="481"/>
      <c r="E69" s="481"/>
      <c r="F69" s="481"/>
      <c r="G69" s="481"/>
      <c r="H69" s="481"/>
      <c r="I69" s="481"/>
      <c r="J69" s="481"/>
      <c r="K69" s="481"/>
    </row>
  </sheetData>
  <sheetProtection formatCells="0" formatColumns="0" formatRows="0" insertColumns="0" insertRows="0" insertHyperlinks="0" deleteColumns="0" deleteRows="0" sort="0" autoFilter="0" pivotTables="0"/>
  <mergeCells count="2">
    <mergeCell ref="A1:K1"/>
    <mergeCell ref="A2:K2"/>
  </mergeCells>
  <phoneticPr fontId="43" type="noConversion"/>
  <printOptions horizontalCentered="1"/>
  <pageMargins left="0.25" right="0.25" top="0.25" bottom="0.5" header="0.3" footer="0.3"/>
  <pageSetup scale="70" orientation="landscape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0000"/>
  </sheetPr>
  <dimension ref="A1:I21"/>
  <sheetViews>
    <sheetView workbookViewId="0"/>
  </sheetViews>
  <sheetFormatPr defaultRowHeight="12.5" x14ac:dyDescent="0.25"/>
  <cols>
    <col min="2" max="8" width="15.453125" customWidth="1"/>
  </cols>
  <sheetData>
    <row r="1" spans="1:9" ht="13" x14ac:dyDescent="0.3">
      <c r="A1" s="19" t="s">
        <v>136</v>
      </c>
      <c r="I1" s="93" t="s">
        <v>130</v>
      </c>
    </row>
    <row r="3" spans="1:9" x14ac:dyDescent="0.25">
      <c r="B3" t="s">
        <v>661</v>
      </c>
      <c r="C3" t="s">
        <v>662</v>
      </c>
      <c r="D3" t="s">
        <v>247</v>
      </c>
      <c r="E3" t="s">
        <v>218</v>
      </c>
      <c r="F3" t="s">
        <v>406</v>
      </c>
      <c r="G3" t="s">
        <v>407</v>
      </c>
      <c r="H3" t="s">
        <v>242</v>
      </c>
    </row>
    <row r="4" spans="1:9" x14ac:dyDescent="0.25">
      <c r="A4">
        <v>2003</v>
      </c>
      <c r="B4" s="134">
        <v>3834.6</v>
      </c>
      <c r="C4" s="134">
        <v>2772.9</v>
      </c>
      <c r="D4" s="134">
        <v>1901.9</v>
      </c>
      <c r="E4" s="134">
        <v>335.5</v>
      </c>
      <c r="F4" s="134">
        <v>165.2</v>
      </c>
      <c r="G4" s="134">
        <f t="shared" ref="G4:G10" si="0">H4-SUM(B4:F4)</f>
        <v>999.5</v>
      </c>
      <c r="H4" s="134">
        <v>10009.6</v>
      </c>
    </row>
    <row r="5" spans="1:9" x14ac:dyDescent="0.25">
      <c r="A5">
        <v>2004</v>
      </c>
      <c r="B5" s="134">
        <v>3899.5</v>
      </c>
      <c r="C5" s="134">
        <v>3195.7</v>
      </c>
      <c r="D5" s="134">
        <v>2162.6</v>
      </c>
      <c r="E5" s="134">
        <v>363.6</v>
      </c>
      <c r="F5" s="134">
        <v>159.80000000000001</v>
      </c>
      <c r="G5" s="134">
        <f t="shared" si="0"/>
        <v>1026.2000000000007</v>
      </c>
      <c r="H5" s="134">
        <v>10807.4</v>
      </c>
    </row>
    <row r="6" spans="1:9" x14ac:dyDescent="0.25">
      <c r="A6">
        <v>2005</v>
      </c>
      <c r="B6" s="134">
        <v>4289.2</v>
      </c>
      <c r="C6" s="134">
        <v>3551.5</v>
      </c>
      <c r="D6" s="134">
        <v>2214.4</v>
      </c>
      <c r="E6" s="134">
        <v>451</v>
      </c>
      <c r="F6" s="134">
        <v>207.8</v>
      </c>
      <c r="G6" s="134">
        <f t="shared" si="0"/>
        <v>1144</v>
      </c>
      <c r="H6" s="134">
        <v>11857.9</v>
      </c>
    </row>
    <row r="7" spans="1:9" x14ac:dyDescent="0.25">
      <c r="A7">
        <v>2006</v>
      </c>
      <c r="B7" s="134">
        <v>4750.3318326440631</v>
      </c>
      <c r="C7" s="134">
        <v>3634.8823820388197</v>
      </c>
      <c r="D7" s="134">
        <v>2037.2066412393447</v>
      </c>
      <c r="E7" s="134">
        <v>507.95013706379439</v>
      </c>
      <c r="F7" s="134">
        <v>190.69226269318861</v>
      </c>
      <c r="G7" s="134">
        <f t="shared" si="0"/>
        <v>1312.3782004139593</v>
      </c>
      <c r="H7" s="134">
        <v>12433.441456093169</v>
      </c>
    </row>
    <row r="8" spans="1:9" x14ac:dyDescent="0.25">
      <c r="A8">
        <v>2007</v>
      </c>
      <c r="B8" s="134">
        <v>4759.7140791954944</v>
      </c>
      <c r="C8" s="134">
        <v>3777.2077543947316</v>
      </c>
      <c r="D8" s="134">
        <v>1982.0219875037574</v>
      </c>
      <c r="E8" s="134">
        <v>634.16099377334012</v>
      </c>
      <c r="F8" s="134">
        <v>185.22665639915101</v>
      </c>
      <c r="G8" s="134">
        <f t="shared" si="0"/>
        <v>1425.1491076337552</v>
      </c>
      <c r="H8" s="134">
        <v>12763.480578900231</v>
      </c>
    </row>
    <row r="9" spans="1:9" x14ac:dyDescent="0.25">
      <c r="A9">
        <v>2008</v>
      </c>
      <c r="B9" s="194">
        <v>3897.2906579686955</v>
      </c>
      <c r="C9" s="194">
        <v>3225.0658020967544</v>
      </c>
      <c r="D9" s="194">
        <v>1944.4889071042544</v>
      </c>
      <c r="E9" s="194">
        <v>710.57314604169028</v>
      </c>
      <c r="F9" s="194">
        <v>178.27192004834106</v>
      </c>
      <c r="G9" s="134">
        <f t="shared" si="0"/>
        <v>1404.4003109546011</v>
      </c>
      <c r="H9" s="194">
        <v>11360.090744214336</v>
      </c>
    </row>
    <row r="10" spans="1:9" x14ac:dyDescent="0.25">
      <c r="A10">
        <v>2009</v>
      </c>
      <c r="B10" s="205">
        <v>3468.2</v>
      </c>
      <c r="C10" s="205">
        <v>2694.6</v>
      </c>
      <c r="D10" s="205">
        <v>1826.3</v>
      </c>
      <c r="E10" s="205">
        <v>628.79999999999995</v>
      </c>
      <c r="F10" s="205">
        <v>173.7</v>
      </c>
      <c r="G10" s="134">
        <f t="shared" si="0"/>
        <v>1176.3999999999996</v>
      </c>
      <c r="H10" s="194">
        <v>9968</v>
      </c>
    </row>
    <row r="11" spans="1:9" x14ac:dyDescent="0.25">
      <c r="B11" s="205"/>
      <c r="C11" s="205"/>
      <c r="D11" s="205"/>
      <c r="E11" s="205"/>
      <c r="F11" s="205"/>
      <c r="G11" s="134"/>
      <c r="H11" s="194"/>
    </row>
    <row r="12" spans="1:9" x14ac:dyDescent="0.25">
      <c r="H12" s="39"/>
    </row>
    <row r="13" spans="1:9" x14ac:dyDescent="0.25">
      <c r="B13" t="s">
        <v>661</v>
      </c>
      <c r="C13" t="s">
        <v>662</v>
      </c>
      <c r="D13" t="s">
        <v>247</v>
      </c>
      <c r="E13" t="s">
        <v>218</v>
      </c>
      <c r="F13" t="s">
        <v>406</v>
      </c>
      <c r="G13" t="s">
        <v>407</v>
      </c>
      <c r="H13" t="s">
        <v>594</v>
      </c>
    </row>
    <row r="14" spans="1:9" x14ac:dyDescent="0.25">
      <c r="A14">
        <v>2003</v>
      </c>
      <c r="B14" s="102">
        <f t="shared" ref="B14:G20" si="1">B4/$H4</f>
        <v>0.38309223145780047</v>
      </c>
      <c r="C14" s="102">
        <f t="shared" si="1"/>
        <v>0.27702405690537085</v>
      </c>
      <c r="D14" s="102">
        <f t="shared" si="1"/>
        <v>0.19000759271099746</v>
      </c>
      <c r="E14" s="102">
        <f t="shared" si="1"/>
        <v>3.3517822890025577E-2</v>
      </c>
      <c r="F14" s="102">
        <f t="shared" si="1"/>
        <v>1.6504156010230177E-2</v>
      </c>
      <c r="G14" s="102">
        <f t="shared" si="1"/>
        <v>9.9854140025575439E-2</v>
      </c>
      <c r="H14" s="135">
        <f t="shared" ref="H14:H19" si="2">SUM(B14:G14)</f>
        <v>0.99999999999999989</v>
      </c>
    </row>
    <row r="15" spans="1:9" x14ac:dyDescent="0.25">
      <c r="A15">
        <v>2004</v>
      </c>
      <c r="B15" s="102">
        <f t="shared" si="1"/>
        <v>0.36081758794899793</v>
      </c>
      <c r="C15" s="102">
        <f t="shared" si="1"/>
        <v>0.29569554194348319</v>
      </c>
      <c r="D15" s="102">
        <f t="shared" si="1"/>
        <v>0.20010363269611561</v>
      </c>
      <c r="E15" s="102">
        <f t="shared" si="1"/>
        <v>3.364361456039381E-2</v>
      </c>
      <c r="F15" s="102">
        <f t="shared" si="1"/>
        <v>1.4786165035068567E-2</v>
      </c>
      <c r="G15" s="102">
        <f t="shared" si="1"/>
        <v>9.4953457815941E-2</v>
      </c>
      <c r="H15" s="135">
        <f t="shared" si="2"/>
        <v>1</v>
      </c>
    </row>
    <row r="16" spans="1:9" x14ac:dyDescent="0.25">
      <c r="A16">
        <v>2005</v>
      </c>
      <c r="B16" s="102">
        <f t="shared" si="1"/>
        <v>0.36171666146619552</v>
      </c>
      <c r="C16" s="102">
        <f t="shared" si="1"/>
        <v>0.2995049713692981</v>
      </c>
      <c r="D16" s="102">
        <f t="shared" si="1"/>
        <v>0.18674470184434008</v>
      </c>
      <c r="E16" s="102">
        <f t="shared" si="1"/>
        <v>3.8033715919344908E-2</v>
      </c>
      <c r="F16" s="102">
        <f t="shared" si="1"/>
        <v>1.7524182190775773E-2</v>
      </c>
      <c r="G16" s="102">
        <f t="shared" si="1"/>
        <v>9.6475767210045624E-2</v>
      </c>
      <c r="H16" s="135">
        <f t="shared" si="2"/>
        <v>1</v>
      </c>
    </row>
    <row r="17" spans="1:8" x14ac:dyDescent="0.25">
      <c r="A17" s="19">
        <v>2006</v>
      </c>
      <c r="B17" s="102">
        <f t="shared" si="1"/>
        <v>0.38206089998647169</v>
      </c>
      <c r="C17" s="102">
        <f t="shared" si="1"/>
        <v>0.29234724712983617</v>
      </c>
      <c r="D17" s="102">
        <f t="shared" si="1"/>
        <v>0.16384897523613506</v>
      </c>
      <c r="E17" s="102">
        <f t="shared" si="1"/>
        <v>4.0853543152758146E-2</v>
      </c>
      <c r="F17" s="102">
        <f t="shared" si="1"/>
        <v>1.5337045931055348E-2</v>
      </c>
      <c r="G17" s="102">
        <f t="shared" si="1"/>
        <v>0.10555228856374366</v>
      </c>
      <c r="H17" s="135">
        <f t="shared" si="2"/>
        <v>1</v>
      </c>
    </row>
    <row r="18" spans="1:8" x14ac:dyDescent="0.25">
      <c r="A18">
        <v>2007</v>
      </c>
      <c r="B18" s="102">
        <f t="shared" si="1"/>
        <v>0.37291662331229219</v>
      </c>
      <c r="C18" s="102">
        <f t="shared" si="1"/>
        <v>0.29593869250986049</v>
      </c>
      <c r="D18" s="102">
        <f t="shared" si="1"/>
        <v>0.15528851830434945</v>
      </c>
      <c r="E18" s="102">
        <f t="shared" si="1"/>
        <v>4.9685584574923433E-2</v>
      </c>
      <c r="F18" s="102">
        <f t="shared" si="1"/>
        <v>1.4512237101324529E-2</v>
      </c>
      <c r="G18" s="102">
        <f t="shared" si="1"/>
        <v>0.11165834419724981</v>
      </c>
      <c r="H18" s="135">
        <f t="shared" si="2"/>
        <v>0.99999999999999989</v>
      </c>
    </row>
    <row r="19" spans="1:8" x14ac:dyDescent="0.25">
      <c r="A19">
        <v>2008</v>
      </c>
      <c r="B19" s="102">
        <f t="shared" si="1"/>
        <v>0.34306862028840529</v>
      </c>
      <c r="C19" s="102">
        <f t="shared" si="1"/>
        <v>0.28389436974693816</v>
      </c>
      <c r="D19" s="102">
        <f t="shared" si="1"/>
        <v>0.17116843085910888</v>
      </c>
      <c r="E19" s="102">
        <f t="shared" si="1"/>
        <v>6.254995334465821E-2</v>
      </c>
      <c r="F19" s="102">
        <f t="shared" si="1"/>
        <v>1.5692825353453666E-2</v>
      </c>
      <c r="G19" s="102">
        <f t="shared" si="1"/>
        <v>0.12362580040743587</v>
      </c>
      <c r="H19" s="135">
        <f t="shared" si="2"/>
        <v>1</v>
      </c>
    </row>
    <row r="20" spans="1:8" x14ac:dyDescent="0.25">
      <c r="A20">
        <v>2009</v>
      </c>
      <c r="B20" s="102">
        <f t="shared" si="1"/>
        <v>0.34793338683788122</v>
      </c>
      <c r="C20" s="102">
        <f t="shared" si="1"/>
        <v>0.27032504012841091</v>
      </c>
      <c r="D20" s="102">
        <f t="shared" si="1"/>
        <v>0.18321629213483145</v>
      </c>
      <c r="E20" s="102">
        <f t="shared" si="1"/>
        <v>6.3081861958266441E-2</v>
      </c>
      <c r="F20" s="102">
        <f t="shared" si="1"/>
        <v>1.7425762439807382E-2</v>
      </c>
      <c r="G20" s="102">
        <f t="shared" si="1"/>
        <v>0.11801765650080254</v>
      </c>
      <c r="H20" s="135">
        <f>SUM(B20:G20)</f>
        <v>1</v>
      </c>
    </row>
    <row r="21" spans="1:8" x14ac:dyDescent="0.25">
      <c r="B21" s="102"/>
      <c r="C21" s="102"/>
      <c r="D21" s="102"/>
      <c r="E21" s="102"/>
      <c r="F21" s="102"/>
      <c r="G21" s="102"/>
      <c r="H21" s="135"/>
    </row>
  </sheetData>
  <phoneticPr fontId="43" type="noConversion"/>
  <pageMargins left="0.75" right="0.75" top="1" bottom="1" header="0.5" footer="0.5"/>
  <pageSetup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AE220"/>
  <sheetViews>
    <sheetView showGridLines="0" topLeftCell="A25" zoomScaleNormal="100" workbookViewId="0">
      <selection sqref="A1:N1"/>
    </sheetView>
  </sheetViews>
  <sheetFormatPr defaultColWidth="9.1796875" defaultRowHeight="12.5" x14ac:dyDescent="0.25"/>
  <cols>
    <col min="1" max="1" width="1.7265625" style="427" customWidth="1"/>
    <col min="2" max="2" width="20.7265625" style="427" customWidth="1"/>
    <col min="3" max="3" width="10.7265625" style="427" customWidth="1"/>
    <col min="4" max="4" width="9.453125" style="427" customWidth="1"/>
    <col min="5" max="5" width="10.7265625" style="427" customWidth="1"/>
    <col min="6" max="14" width="8.7265625" style="427" customWidth="1"/>
    <col min="15" max="15" width="9.1796875" style="427"/>
    <col min="16" max="17" width="8.453125" style="1" customWidth="1"/>
    <col min="18" max="19" width="9.1796875" style="1" customWidth="1"/>
    <col min="20" max="20" width="8.54296875" style="1" customWidth="1"/>
    <col min="21" max="22" width="9.1796875" customWidth="1"/>
    <col min="23" max="16384" width="9.1796875" style="1"/>
  </cols>
  <sheetData>
    <row r="1" spans="1:31" ht="15.5" x14ac:dyDescent="0.35">
      <c r="A1" s="1700" t="str">
        <f>CONCATENATE('List of Tables'!A23,":  ",'List of Tables'!C23)</f>
        <v>TABLE 18:  2014 Domestic U.S. Visitor Characteristics by State</v>
      </c>
      <c r="B1" s="1700"/>
      <c r="C1" s="1700"/>
      <c r="D1" s="1700"/>
      <c r="E1" s="1700"/>
      <c r="F1" s="1700"/>
      <c r="G1" s="1700"/>
      <c r="H1" s="1700"/>
      <c r="I1" s="1700"/>
      <c r="J1" s="1700"/>
      <c r="K1" s="1700"/>
      <c r="L1" s="1700"/>
      <c r="M1" s="1700"/>
      <c r="N1" s="1700"/>
      <c r="O1" s="103"/>
      <c r="R1" s="426"/>
      <c r="S1" s="426"/>
      <c r="T1" s="426"/>
      <c r="U1" s="426"/>
      <c r="V1" s="426"/>
      <c r="W1" s="426"/>
      <c r="X1" s="426"/>
      <c r="Y1" s="426"/>
      <c r="Z1" s="426"/>
      <c r="AA1" s="426"/>
      <c r="AB1" s="426"/>
      <c r="AC1" s="426"/>
      <c r="AD1" s="426"/>
    </row>
    <row r="2" spans="1:31" ht="15.5" x14ac:dyDescent="0.35">
      <c r="A2" s="1727" t="s">
        <v>696</v>
      </c>
      <c r="B2" s="1727"/>
      <c r="C2" s="1727"/>
      <c r="D2" s="1727"/>
      <c r="E2" s="1727"/>
      <c r="F2" s="1727"/>
      <c r="G2" s="1727"/>
      <c r="H2" s="1727"/>
      <c r="I2" s="1727"/>
      <c r="J2" s="1727"/>
      <c r="K2" s="1727"/>
      <c r="L2" s="1727"/>
      <c r="M2" s="1727"/>
      <c r="N2" s="1727"/>
      <c r="O2" s="519"/>
      <c r="R2" s="426"/>
      <c r="S2" s="426"/>
      <c r="T2" s="426"/>
      <c r="U2" s="426"/>
      <c r="V2" s="426"/>
      <c r="W2" s="426"/>
      <c r="X2" s="426"/>
      <c r="Y2" s="426"/>
      <c r="Z2" s="426"/>
      <c r="AA2" s="426"/>
      <c r="AB2" s="426"/>
      <c r="AC2" s="426"/>
      <c r="AD2" s="426"/>
    </row>
    <row r="3" spans="1:31" s="4" customFormat="1" ht="11.5" x14ac:dyDescent="0.25">
      <c r="A3" s="30"/>
      <c r="B3" s="30"/>
      <c r="C3" s="790"/>
      <c r="E3" s="790"/>
      <c r="J3" s="796"/>
      <c r="M3" s="797"/>
      <c r="N3" s="791"/>
      <c r="R3" s="798"/>
      <c r="S3" s="798"/>
      <c r="T3" s="798"/>
      <c r="U3" s="798"/>
      <c r="V3" s="798"/>
      <c r="W3" s="798"/>
      <c r="X3" s="798"/>
      <c r="Y3" s="798"/>
      <c r="Z3" s="798"/>
      <c r="AA3" s="798"/>
      <c r="AB3" s="798"/>
      <c r="AC3" s="798"/>
      <c r="AD3" s="798"/>
    </row>
    <row r="4" spans="1:31" s="4" customFormat="1" ht="12" customHeight="1" x14ac:dyDescent="0.25">
      <c r="A4" s="1699" t="s">
        <v>610</v>
      </c>
      <c r="B4" s="1698"/>
      <c r="C4" s="799"/>
      <c r="D4" s="1724" t="s">
        <v>595</v>
      </c>
      <c r="E4" s="1724" t="s">
        <v>635</v>
      </c>
      <c r="F4" s="549" t="s">
        <v>602</v>
      </c>
      <c r="G4" s="549" t="s">
        <v>370</v>
      </c>
      <c r="H4" s="549" t="s">
        <v>370</v>
      </c>
      <c r="I4" s="549" t="s">
        <v>370</v>
      </c>
      <c r="J4" s="800" t="s">
        <v>370</v>
      </c>
      <c r="K4" s="1726" t="s">
        <v>636</v>
      </c>
      <c r="L4" s="549" t="s">
        <v>370</v>
      </c>
      <c r="M4" s="1728" t="s">
        <v>1089</v>
      </c>
      <c r="N4" s="1729"/>
      <c r="P4" s="798"/>
      <c r="Q4" s="798"/>
      <c r="R4" s="798"/>
      <c r="S4" s="798"/>
      <c r="T4" s="798"/>
      <c r="U4" s="798"/>
      <c r="V4" s="798"/>
    </row>
    <row r="5" spans="1:31" s="4" customFormat="1" ht="11.5" x14ac:dyDescent="0.25">
      <c r="A5" s="1714"/>
      <c r="B5" s="1730"/>
      <c r="C5" s="801" t="s">
        <v>343</v>
      </c>
      <c r="D5" s="1710" t="s">
        <v>408</v>
      </c>
      <c r="E5" s="1710"/>
      <c r="F5" s="801" t="s">
        <v>371</v>
      </c>
      <c r="G5" s="801" t="s">
        <v>603</v>
      </c>
      <c r="H5" s="801" t="s">
        <v>604</v>
      </c>
      <c r="I5" s="801" t="s">
        <v>605</v>
      </c>
      <c r="J5" s="802" t="s">
        <v>606</v>
      </c>
      <c r="K5" s="1710"/>
      <c r="L5" s="801" t="s">
        <v>607</v>
      </c>
      <c r="M5" s="803" t="s">
        <v>608</v>
      </c>
      <c r="N5" s="804" t="s">
        <v>609</v>
      </c>
      <c r="P5" s="798"/>
      <c r="Q5" s="798"/>
      <c r="R5" s="798"/>
      <c r="S5" s="798"/>
      <c r="T5" s="798"/>
      <c r="U5" s="798"/>
      <c r="V5" s="798"/>
      <c r="W5" s="77"/>
      <c r="X5" s="77"/>
      <c r="Y5" s="77"/>
      <c r="Z5" s="77"/>
      <c r="AA5" s="77"/>
      <c r="AB5" s="77"/>
      <c r="AC5" s="77"/>
      <c r="AD5" s="77"/>
      <c r="AE5" s="77"/>
    </row>
    <row r="6" spans="1:31" s="4" customFormat="1" ht="11.5" x14ac:dyDescent="0.25">
      <c r="A6" s="1731"/>
      <c r="B6" s="1732"/>
      <c r="C6" s="805"/>
      <c r="D6" s="1725" t="s">
        <v>611</v>
      </c>
      <c r="E6" s="1725"/>
      <c r="F6" s="806" t="s">
        <v>612</v>
      </c>
      <c r="G6" s="806" t="s">
        <v>612</v>
      </c>
      <c r="H6" s="806" t="s">
        <v>613</v>
      </c>
      <c r="I6" s="806" t="s">
        <v>612</v>
      </c>
      <c r="J6" s="807" t="s">
        <v>612</v>
      </c>
      <c r="K6" s="1725"/>
      <c r="L6" s="806" t="s">
        <v>614</v>
      </c>
      <c r="M6" s="808" t="s">
        <v>615</v>
      </c>
      <c r="N6" s="809" t="s">
        <v>616</v>
      </c>
      <c r="P6" s="798"/>
      <c r="Q6" s="798"/>
      <c r="R6" s="798"/>
      <c r="S6" s="798"/>
      <c r="T6" s="798"/>
      <c r="U6" s="798"/>
      <c r="V6" s="798"/>
    </row>
    <row r="7" spans="1:31" s="77" customFormat="1" ht="11.5" x14ac:dyDescent="0.25">
      <c r="A7" s="794" t="s">
        <v>522</v>
      </c>
      <c r="B7" s="810"/>
      <c r="C7" s="811">
        <v>2593041.1133923088</v>
      </c>
      <c r="D7" s="188">
        <v>9.42902296905398</v>
      </c>
      <c r="E7" s="66">
        <v>24449844.217877384</v>
      </c>
      <c r="F7" s="1494">
        <v>88.007217220713756</v>
      </c>
      <c r="G7" s="1494">
        <v>57.331006860621024</v>
      </c>
      <c r="H7" s="1494">
        <v>17.220964229389054</v>
      </c>
      <c r="I7" s="1494">
        <v>42.365490107272493</v>
      </c>
      <c r="J7" s="1494">
        <v>18.827628024051972</v>
      </c>
      <c r="K7" s="1494">
        <v>4.4168110358589994</v>
      </c>
      <c r="L7" s="1494">
        <v>3.5644684533862221</v>
      </c>
      <c r="M7" s="188">
        <v>1.1471726761476235</v>
      </c>
      <c r="N7" s="177">
        <v>7.2823726255233829</v>
      </c>
      <c r="O7" s="108"/>
      <c r="P7" s="798"/>
      <c r="Q7" s="798"/>
      <c r="R7" s="798"/>
      <c r="S7" s="798"/>
      <c r="T7" s="798"/>
      <c r="U7" s="798"/>
      <c r="V7" s="798"/>
      <c r="W7" s="798"/>
    </row>
    <row r="8" spans="1:31" s="4" customFormat="1" ht="11.5" x14ac:dyDescent="0.25">
      <c r="A8" s="812"/>
      <c r="B8" s="813" t="s">
        <v>447</v>
      </c>
      <c r="C8" s="814">
        <v>75447.416603308142</v>
      </c>
      <c r="D8" s="113">
        <v>12.362773178588231</v>
      </c>
      <c r="E8" s="43">
        <v>932739.29837715032</v>
      </c>
      <c r="F8" s="1495">
        <v>85.349188169247483</v>
      </c>
      <c r="G8" s="1495">
        <v>51.573353214325635</v>
      </c>
      <c r="H8" s="1495">
        <v>14.440926215969659</v>
      </c>
      <c r="I8" s="1495">
        <v>30.605319943581101</v>
      </c>
      <c r="J8" s="1495">
        <v>25.36528698529084</v>
      </c>
      <c r="K8" s="1495">
        <v>4.8621821393964719</v>
      </c>
      <c r="L8" s="1495">
        <v>3.3326821202296721</v>
      </c>
      <c r="M8" s="113">
        <v>1.1712995782899176</v>
      </c>
      <c r="N8" s="189">
        <v>7.6692578620781999</v>
      </c>
      <c r="O8" s="108"/>
      <c r="P8" s="798"/>
      <c r="Q8" s="798"/>
      <c r="R8" s="798"/>
      <c r="S8" s="798"/>
      <c r="T8" s="798"/>
      <c r="U8" s="798"/>
      <c r="V8" s="798"/>
      <c r="W8" s="798"/>
    </row>
    <row r="9" spans="1:31" s="4" customFormat="1" ht="11.5" x14ac:dyDescent="0.25">
      <c r="A9" s="812"/>
      <c r="B9" s="813" t="s">
        <v>450</v>
      </c>
      <c r="C9" s="814">
        <v>1847699.6480181755</v>
      </c>
      <c r="D9" s="113">
        <v>8.9643778861662327</v>
      </c>
      <c r="E9" s="43">
        <v>16563477.864971263</v>
      </c>
      <c r="F9" s="1495">
        <v>87.772767711183661</v>
      </c>
      <c r="G9" s="1495">
        <v>55.815443859846958</v>
      </c>
      <c r="H9" s="1495">
        <v>17.63087069137848</v>
      </c>
      <c r="I9" s="1495">
        <v>46.235209661535485</v>
      </c>
      <c r="J9" s="1495">
        <v>15.909321875828256</v>
      </c>
      <c r="K9" s="1495">
        <v>4.4828572498216488</v>
      </c>
      <c r="L9" s="1495">
        <v>3.5899034662072484</v>
      </c>
      <c r="M9" s="113">
        <v>1.1511291761447378</v>
      </c>
      <c r="N9" s="189">
        <v>7.2937118308252415</v>
      </c>
      <c r="O9" s="108"/>
      <c r="P9" s="798"/>
      <c r="Q9" s="798"/>
      <c r="R9" s="798"/>
      <c r="S9" s="798"/>
      <c r="T9" s="798"/>
      <c r="U9" s="798"/>
      <c r="V9" s="798"/>
      <c r="W9" s="798"/>
    </row>
    <row r="10" spans="1:31" s="4" customFormat="1" ht="11.5" x14ac:dyDescent="0.25">
      <c r="A10" s="812"/>
      <c r="B10" s="813" t="s">
        <v>480</v>
      </c>
      <c r="C10" s="814">
        <v>202896.62783056559</v>
      </c>
      <c r="D10" s="113">
        <v>10.425392350107614</v>
      </c>
      <c r="E10" s="43">
        <v>2115276.9516474102</v>
      </c>
      <c r="F10" s="1495">
        <v>88.373916454844945</v>
      </c>
      <c r="G10" s="1495">
        <v>63.554253745436363</v>
      </c>
      <c r="H10" s="1495">
        <v>16.668364428097469</v>
      </c>
      <c r="I10" s="1495">
        <v>30.578615303520262</v>
      </c>
      <c r="J10" s="1495">
        <v>25.619988087990521</v>
      </c>
      <c r="K10" s="1495">
        <v>4.7389470446988575</v>
      </c>
      <c r="L10" s="1495">
        <v>3.5798268443549586</v>
      </c>
      <c r="M10" s="113">
        <v>1.140253294985192</v>
      </c>
      <c r="N10" s="189">
        <v>7.0394776005407191</v>
      </c>
      <c r="O10" s="108"/>
      <c r="P10" s="798"/>
      <c r="Q10" s="798"/>
      <c r="R10" s="798"/>
      <c r="S10" s="798"/>
      <c r="T10" s="798"/>
      <c r="U10" s="798"/>
      <c r="V10" s="798"/>
      <c r="W10" s="798"/>
    </row>
    <row r="11" spans="1:31" s="4" customFormat="1" ht="11.5" x14ac:dyDescent="0.25">
      <c r="A11" s="812"/>
      <c r="B11" s="813" t="s">
        <v>490</v>
      </c>
      <c r="C11" s="814">
        <v>466997.4209406742</v>
      </c>
      <c r="D11" s="113">
        <v>10.360549942948943</v>
      </c>
      <c r="E11" s="43">
        <v>4838350.1028842051</v>
      </c>
      <c r="F11" s="1495">
        <v>89.204936176608001</v>
      </c>
      <c r="G11" s="1495">
        <v>61.553791443280268</v>
      </c>
      <c r="H11" s="1495">
        <v>16.288375132270691</v>
      </c>
      <c r="I11" s="1495">
        <v>34.075748715022577</v>
      </c>
      <c r="J11" s="1495">
        <v>26.366763474845762</v>
      </c>
      <c r="K11" s="1495">
        <v>3.9435836357241127</v>
      </c>
      <c r="L11" s="1495">
        <v>3.4946077893382235</v>
      </c>
      <c r="M11" s="113">
        <v>1.1306269381233782</v>
      </c>
      <c r="N11" s="189">
        <v>7.2805345944310078</v>
      </c>
      <c r="O11" s="108"/>
      <c r="P11" s="798"/>
      <c r="Q11" s="798"/>
      <c r="R11" s="798"/>
      <c r="S11" s="798"/>
      <c r="T11" s="798"/>
      <c r="U11" s="798"/>
      <c r="V11" s="798"/>
      <c r="W11" s="798"/>
    </row>
    <row r="12" spans="1:31" s="4" customFormat="1" ht="11.5" x14ac:dyDescent="0.25">
      <c r="A12" s="794" t="s">
        <v>399</v>
      </c>
      <c r="B12" s="810"/>
      <c r="C12" s="814">
        <v>594718.82848487922</v>
      </c>
      <c r="D12" s="113">
        <v>10.057299184938564</v>
      </c>
      <c r="E12" s="43">
        <v>5981265.1889885934</v>
      </c>
      <c r="F12" s="1495">
        <v>83.484124717003766</v>
      </c>
      <c r="G12" s="1495">
        <v>52.44148529954046</v>
      </c>
      <c r="H12" s="1495">
        <v>24.680920892816349</v>
      </c>
      <c r="I12" s="1495">
        <v>39.54884403496645</v>
      </c>
      <c r="J12" s="1495">
        <v>16.397955729604345</v>
      </c>
      <c r="K12" s="1495">
        <v>5.7331137930809479</v>
      </c>
      <c r="L12" s="1495">
        <v>4.186250534254933</v>
      </c>
      <c r="M12" s="113">
        <v>1.2156191520525459</v>
      </c>
      <c r="N12" s="189">
        <v>6.0191920686328251</v>
      </c>
      <c r="O12" s="108"/>
      <c r="P12" s="798"/>
      <c r="Q12" s="798"/>
      <c r="R12" s="798"/>
      <c r="S12" s="798"/>
      <c r="T12" s="798"/>
      <c r="U12" s="798"/>
      <c r="V12" s="798"/>
      <c r="W12" s="798"/>
    </row>
    <row r="13" spans="1:31" s="4" customFormat="1" ht="11.5" x14ac:dyDescent="0.25">
      <c r="A13" s="812"/>
      <c r="B13" s="813" t="s">
        <v>448</v>
      </c>
      <c r="C13" s="814">
        <v>162524.28547815297</v>
      </c>
      <c r="D13" s="113">
        <v>9.6749833952053148</v>
      </c>
      <c r="E13" s="43">
        <v>1572419.7633187382</v>
      </c>
      <c r="F13" s="1495">
        <v>83.208499141163514</v>
      </c>
      <c r="G13" s="1495">
        <v>53.219426565306485</v>
      </c>
      <c r="H13" s="1495">
        <v>25.318422616501696</v>
      </c>
      <c r="I13" s="1495">
        <v>41.868517048810922</v>
      </c>
      <c r="J13" s="1495">
        <v>14.915328052262161</v>
      </c>
      <c r="K13" s="1495">
        <v>5.6269387248239386</v>
      </c>
      <c r="L13" s="1495">
        <v>4.4483496577547053</v>
      </c>
      <c r="M13" s="113">
        <v>1.2222560398299191</v>
      </c>
      <c r="N13" s="189">
        <v>5.8239915368794328</v>
      </c>
      <c r="O13" s="108"/>
      <c r="P13" s="798"/>
      <c r="Q13" s="798"/>
      <c r="R13" s="798"/>
      <c r="S13" s="798"/>
      <c r="T13" s="798"/>
      <c r="U13" s="798"/>
      <c r="V13" s="798"/>
      <c r="W13" s="798"/>
    </row>
    <row r="14" spans="1:31" s="4" customFormat="1" ht="11.5" x14ac:dyDescent="0.25">
      <c r="A14" s="812"/>
      <c r="B14" s="813" t="s">
        <v>451</v>
      </c>
      <c r="C14" s="814">
        <v>138265.21675353489</v>
      </c>
      <c r="D14" s="113">
        <v>10.464677692842752</v>
      </c>
      <c r="E14" s="43">
        <v>1446900.9294567844</v>
      </c>
      <c r="F14" s="1495">
        <v>81.702749482884784</v>
      </c>
      <c r="G14" s="1495">
        <v>59.230375980635273</v>
      </c>
      <c r="H14" s="1495">
        <v>23.942751555411636</v>
      </c>
      <c r="I14" s="1495">
        <v>38.930811905808085</v>
      </c>
      <c r="J14" s="1495">
        <v>16.985722248039156</v>
      </c>
      <c r="K14" s="1495">
        <v>6.1760294927302715</v>
      </c>
      <c r="L14" s="1495">
        <v>4.033000519633144</v>
      </c>
      <c r="M14" s="113">
        <v>1.2365607499273314</v>
      </c>
      <c r="N14" s="189">
        <v>6.0772054669747826</v>
      </c>
      <c r="O14" s="108"/>
      <c r="P14" s="798"/>
      <c r="Q14" s="798"/>
      <c r="R14" s="798"/>
      <c r="S14" s="798"/>
      <c r="T14" s="798"/>
      <c r="U14" s="798"/>
      <c r="V14" s="798"/>
      <c r="W14" s="798"/>
    </row>
    <row r="15" spans="1:31" s="4" customFormat="1" ht="11.5" x14ac:dyDescent="0.25">
      <c r="A15" s="812"/>
      <c r="B15" s="813" t="s">
        <v>456</v>
      </c>
      <c r="C15" s="814">
        <v>44834.964330141222</v>
      </c>
      <c r="D15" s="113">
        <v>10.496478627592486</v>
      </c>
      <c r="E15" s="43">
        <v>470609.24486019881</v>
      </c>
      <c r="F15" s="1495">
        <v>86.245034909935796</v>
      </c>
      <c r="G15" s="1495">
        <v>58.866971581299033</v>
      </c>
      <c r="H15" s="1495">
        <v>26.465114419266012</v>
      </c>
      <c r="I15" s="1495">
        <v>31.741082024763141</v>
      </c>
      <c r="J15" s="1495">
        <v>23.678801332843932</v>
      </c>
      <c r="K15" s="1495">
        <v>5.557920309509722</v>
      </c>
      <c r="L15" s="1495">
        <v>4.2214158470065595</v>
      </c>
      <c r="M15" s="113">
        <v>1.1704022065211988</v>
      </c>
      <c r="N15" s="189">
        <v>5.5144852899830061</v>
      </c>
      <c r="O15" s="108"/>
      <c r="P15" s="798"/>
      <c r="Q15" s="798"/>
      <c r="R15" s="798"/>
      <c r="S15" s="798"/>
      <c r="T15" s="798"/>
      <c r="U15" s="798"/>
      <c r="V15" s="798"/>
      <c r="W15" s="798"/>
    </row>
    <row r="16" spans="1:31" s="4" customFormat="1" ht="11.5" x14ac:dyDescent="0.25">
      <c r="A16" s="812"/>
      <c r="B16" s="813" t="s">
        <v>470</v>
      </c>
      <c r="C16" s="814">
        <v>25089.620430625684</v>
      </c>
      <c r="D16" s="113">
        <v>11.454823412404654</v>
      </c>
      <c r="E16" s="43">
        <v>287397.17151707719</v>
      </c>
      <c r="F16" s="1495">
        <v>85.394447595153139</v>
      </c>
      <c r="G16" s="1495">
        <v>64.570173750105567</v>
      </c>
      <c r="H16" s="1495">
        <v>26.962093722308722</v>
      </c>
      <c r="I16" s="1495">
        <v>32.626515116650587</v>
      </c>
      <c r="J16" s="1495">
        <v>23.722138712394173</v>
      </c>
      <c r="K16" s="1495">
        <v>6.2378372004872107</v>
      </c>
      <c r="L16" s="1495">
        <v>3.7703794778280364</v>
      </c>
      <c r="M16" s="113">
        <v>1.1807939700352463</v>
      </c>
      <c r="N16" s="189">
        <v>5.2676091467477981</v>
      </c>
      <c r="O16" s="108"/>
      <c r="P16" s="798"/>
      <c r="Q16" s="798"/>
      <c r="R16" s="798"/>
      <c r="S16" s="798"/>
      <c r="T16" s="798"/>
      <c r="U16" s="798"/>
      <c r="V16" s="798"/>
      <c r="W16" s="798"/>
    </row>
    <row r="17" spans="1:23" s="4" customFormat="1" ht="11.5" x14ac:dyDescent="0.25">
      <c r="A17" s="812"/>
      <c r="B17" s="813" t="s">
        <v>472</v>
      </c>
      <c r="C17" s="814">
        <v>90272.940759297082</v>
      </c>
      <c r="D17" s="113">
        <v>9.7776729396325077</v>
      </c>
      <c r="E17" s="43">
        <v>882659.29004322749</v>
      </c>
      <c r="F17" s="1495">
        <v>85.029030809444507</v>
      </c>
      <c r="G17" s="1495">
        <v>42.902907646637701</v>
      </c>
      <c r="H17" s="1495">
        <v>22.103084801317323</v>
      </c>
      <c r="I17" s="1495">
        <v>42.90555596054665</v>
      </c>
      <c r="J17" s="1495">
        <v>13.768622896913135</v>
      </c>
      <c r="K17" s="1495">
        <v>4.3316957961873284</v>
      </c>
      <c r="L17" s="1495">
        <v>4.2577071040729271</v>
      </c>
      <c r="M17" s="113">
        <v>1.1978964192292396</v>
      </c>
      <c r="N17" s="189">
        <v>7.1022616939830643</v>
      </c>
      <c r="O17" s="108"/>
      <c r="P17" s="798"/>
      <c r="Q17" s="798"/>
      <c r="R17" s="798"/>
      <c r="S17" s="798"/>
      <c r="T17" s="798"/>
      <c r="U17" s="798"/>
      <c r="V17" s="798"/>
      <c r="W17" s="798"/>
    </row>
    <row r="18" spans="1:23" s="4" customFormat="1" ht="11.5" x14ac:dyDescent="0.25">
      <c r="A18" s="812"/>
      <c r="B18" s="813" t="s">
        <v>475</v>
      </c>
      <c r="C18" s="814">
        <v>24718.817691983346</v>
      </c>
      <c r="D18" s="113">
        <v>10.482573645590167</v>
      </c>
      <c r="E18" s="43">
        <v>259116.82688813258</v>
      </c>
      <c r="F18" s="1495">
        <v>82.442855414591975</v>
      </c>
      <c r="G18" s="1495">
        <v>53.989778473423044</v>
      </c>
      <c r="H18" s="1495">
        <v>30.949907863253774</v>
      </c>
      <c r="I18" s="1495">
        <v>41.279488332244739</v>
      </c>
      <c r="J18" s="1495">
        <v>14.006797768434897</v>
      </c>
      <c r="K18" s="1495">
        <v>7.1522176752711761</v>
      </c>
      <c r="L18" s="1495">
        <v>4.8487425810357667</v>
      </c>
      <c r="M18" s="113">
        <v>1.2430680744298648</v>
      </c>
      <c r="N18" s="189">
        <v>5.1371382037123334</v>
      </c>
      <c r="O18" s="108"/>
      <c r="P18" s="798"/>
      <c r="Q18" s="798"/>
      <c r="R18" s="798"/>
      <c r="S18" s="798"/>
      <c r="T18" s="798"/>
      <c r="U18" s="798"/>
      <c r="V18" s="798"/>
      <c r="W18" s="798"/>
    </row>
    <row r="19" spans="1:23" s="4" customFormat="1" ht="11.5" x14ac:dyDescent="0.25">
      <c r="A19" s="812"/>
      <c r="B19" s="813" t="s">
        <v>487</v>
      </c>
      <c r="C19" s="814">
        <v>98975.782463738171</v>
      </c>
      <c r="D19" s="113">
        <v>9.6674887145272184</v>
      </c>
      <c r="E19" s="43">
        <v>956847.25997968973</v>
      </c>
      <c r="F19" s="1495">
        <v>83.703759503957059</v>
      </c>
      <c r="G19" s="1495">
        <v>43.760013406859009</v>
      </c>
      <c r="H19" s="1495">
        <v>23.096057961078845</v>
      </c>
      <c r="I19" s="1495">
        <v>38.542394001523746</v>
      </c>
      <c r="J19" s="1495">
        <v>15.810944758057936</v>
      </c>
      <c r="K19" s="1495">
        <v>6.0747245600321538</v>
      </c>
      <c r="L19" s="1495">
        <v>3.8490162049440841</v>
      </c>
      <c r="M19" s="113">
        <v>1.2108579541331324</v>
      </c>
      <c r="N19" s="189">
        <v>6.0574181168067609</v>
      </c>
      <c r="O19" s="108"/>
      <c r="P19" s="798"/>
      <c r="Q19" s="798"/>
      <c r="R19" s="798"/>
      <c r="S19" s="798"/>
      <c r="T19" s="798"/>
      <c r="U19" s="798"/>
      <c r="V19" s="798"/>
      <c r="W19" s="798"/>
    </row>
    <row r="20" spans="1:23" s="4" customFormat="1" ht="11.5" x14ac:dyDescent="0.25">
      <c r="A20" s="812"/>
      <c r="B20" s="813" t="s">
        <v>494</v>
      </c>
      <c r="C20" s="814">
        <v>10037.200577059188</v>
      </c>
      <c r="D20" s="113">
        <v>10.492437817969272</v>
      </c>
      <c r="E20" s="43">
        <v>105314.70292127882</v>
      </c>
      <c r="F20" s="1495">
        <v>81.882154312270785</v>
      </c>
      <c r="G20" s="1495">
        <v>54.889032734924683</v>
      </c>
      <c r="H20" s="1495">
        <v>34.228958170681892</v>
      </c>
      <c r="I20" s="1495">
        <v>38.154324265630947</v>
      </c>
      <c r="J20" s="1495">
        <v>16.802649235090293</v>
      </c>
      <c r="K20" s="1495">
        <v>6.6126446344427032</v>
      </c>
      <c r="L20" s="1495">
        <v>3.9870417949389849</v>
      </c>
      <c r="M20" s="113">
        <v>1.2474529601307529</v>
      </c>
      <c r="N20" s="189">
        <v>4.5682923022400361</v>
      </c>
      <c r="O20" s="108"/>
      <c r="P20" s="798"/>
      <c r="Q20" s="798"/>
      <c r="R20" s="798"/>
      <c r="S20" s="798"/>
      <c r="T20" s="798"/>
      <c r="U20" s="798"/>
      <c r="V20" s="798"/>
      <c r="W20" s="798"/>
    </row>
    <row r="21" spans="1:23" s="4" customFormat="1" ht="11.5" x14ac:dyDescent="0.25">
      <c r="A21" s="794" t="s">
        <v>619</v>
      </c>
      <c r="B21" s="810"/>
      <c r="C21" s="814">
        <v>200328.63302099073</v>
      </c>
      <c r="D21" s="113">
        <v>10.785435190017388</v>
      </c>
      <c r="E21" s="43">
        <v>2160631.488152673</v>
      </c>
      <c r="F21" s="1495">
        <v>74.775733283421985</v>
      </c>
      <c r="G21" s="1495">
        <v>49.15530996225236</v>
      </c>
      <c r="H21" s="1495">
        <v>37.879496374824463</v>
      </c>
      <c r="I21" s="1495">
        <v>45.232956580957975</v>
      </c>
      <c r="J21" s="1495">
        <v>14.399117333034594</v>
      </c>
      <c r="K21" s="1495">
        <v>10.004127519312142</v>
      </c>
      <c r="L21" s="1495">
        <v>4.67113348633925</v>
      </c>
      <c r="M21" s="113">
        <v>1.3528839365850118</v>
      </c>
      <c r="N21" s="189">
        <v>4.3378339781737409</v>
      </c>
      <c r="O21" s="108"/>
      <c r="P21" s="798"/>
      <c r="Q21" s="798"/>
      <c r="R21" s="798"/>
      <c r="S21" s="798"/>
      <c r="T21" s="798"/>
      <c r="U21" s="798"/>
      <c r="V21" s="798"/>
      <c r="W21" s="798"/>
    </row>
    <row r="22" spans="1:23" s="4" customFormat="1" ht="11.5" x14ac:dyDescent="0.25">
      <c r="A22" s="812"/>
      <c r="B22" s="813" t="s">
        <v>459</v>
      </c>
      <c r="C22" s="814">
        <v>25991.711237072977</v>
      </c>
      <c r="D22" s="113">
        <v>10.696188983458411</v>
      </c>
      <c r="E22" s="43">
        <v>278012.25539521215</v>
      </c>
      <c r="F22" s="1495">
        <v>72.456886204199733</v>
      </c>
      <c r="G22" s="1495">
        <v>46.491422605309779</v>
      </c>
      <c r="H22" s="1495">
        <v>41.525529656857195</v>
      </c>
      <c r="I22" s="1495">
        <v>45.651495408625273</v>
      </c>
      <c r="J22" s="1495">
        <v>14.558054509387421</v>
      </c>
      <c r="K22" s="1495">
        <v>9.4304577508792349</v>
      </c>
      <c r="L22" s="1495">
        <v>4.8543130373943564</v>
      </c>
      <c r="M22" s="113">
        <v>1.4002612320827825</v>
      </c>
      <c r="N22" s="189">
        <v>4.062275944440894</v>
      </c>
      <c r="O22" s="108"/>
      <c r="P22" s="798"/>
      <c r="Q22" s="798"/>
      <c r="R22" s="798"/>
      <c r="S22" s="798"/>
      <c r="T22" s="798"/>
      <c r="U22" s="798"/>
      <c r="V22" s="798"/>
      <c r="W22" s="798"/>
    </row>
    <row r="23" spans="1:23" s="4" customFormat="1" ht="11.5" x14ac:dyDescent="0.25">
      <c r="A23" s="812"/>
      <c r="B23" s="813" t="s">
        <v>460</v>
      </c>
      <c r="C23" s="814">
        <v>24256.522674289754</v>
      </c>
      <c r="D23" s="113">
        <v>10.01793678652804</v>
      </c>
      <c r="E23" s="43">
        <v>243000.31081201884</v>
      </c>
      <c r="F23" s="1495">
        <v>77.087237476330515</v>
      </c>
      <c r="G23" s="1495">
        <v>48.395701200868949</v>
      </c>
      <c r="H23" s="1495">
        <v>39.481905064241616</v>
      </c>
      <c r="I23" s="1495">
        <v>47.325769706106264</v>
      </c>
      <c r="J23" s="1495">
        <v>13.222108107491835</v>
      </c>
      <c r="K23" s="1495">
        <v>9.7503497443723628</v>
      </c>
      <c r="L23" s="1495">
        <v>4.4825458927718049</v>
      </c>
      <c r="M23" s="113">
        <v>1.3318913786689519</v>
      </c>
      <c r="N23" s="189">
        <v>4.1836155067266283</v>
      </c>
      <c r="O23" s="108"/>
      <c r="P23" s="798"/>
      <c r="Q23" s="798"/>
      <c r="R23" s="798"/>
      <c r="S23" s="798"/>
      <c r="T23" s="798"/>
      <c r="U23" s="798"/>
      <c r="V23" s="798"/>
      <c r="W23" s="798"/>
    </row>
    <row r="24" spans="1:23" s="4" customFormat="1" ht="11.5" x14ac:dyDescent="0.25">
      <c r="A24" s="812"/>
      <c r="B24" s="813" t="s">
        <v>467</v>
      </c>
      <c r="C24" s="814">
        <v>72259.813820836745</v>
      </c>
      <c r="D24" s="113">
        <v>11.33270146843337</v>
      </c>
      <c r="E24" s="43">
        <v>818898.89819611853</v>
      </c>
      <c r="F24" s="1495">
        <v>74.975977938508791</v>
      </c>
      <c r="G24" s="1495">
        <v>52.463302768954655</v>
      </c>
      <c r="H24" s="1495">
        <v>33.400969593394379</v>
      </c>
      <c r="I24" s="1495">
        <v>42.418840121610714</v>
      </c>
      <c r="J24" s="1495">
        <v>15.795296227693207</v>
      </c>
      <c r="K24" s="1495">
        <v>9.9819270108692937</v>
      </c>
      <c r="L24" s="1495">
        <v>4.5318035679583701</v>
      </c>
      <c r="M24" s="113">
        <v>1.3353427096427433</v>
      </c>
      <c r="N24" s="189">
        <v>4.7600351481108563</v>
      </c>
      <c r="O24" s="108"/>
      <c r="P24" s="798"/>
      <c r="Q24" s="798"/>
      <c r="R24" s="798"/>
      <c r="S24" s="798"/>
      <c r="T24" s="798"/>
      <c r="U24" s="798"/>
      <c r="V24" s="798"/>
      <c r="W24" s="798"/>
    </row>
    <row r="25" spans="1:23" s="4" customFormat="1" ht="11.5" x14ac:dyDescent="0.25">
      <c r="A25" s="812"/>
      <c r="B25" s="813" t="s">
        <v>469</v>
      </c>
      <c r="C25" s="814">
        <v>43166.038656141929</v>
      </c>
      <c r="D25" s="113">
        <v>10.478504215318518</v>
      </c>
      <c r="E25" s="43">
        <v>452315.51801698527</v>
      </c>
      <c r="F25" s="1495">
        <v>74.05463288811562</v>
      </c>
      <c r="G25" s="1495">
        <v>45.713489627412699</v>
      </c>
      <c r="H25" s="1495">
        <v>40.180876932145821</v>
      </c>
      <c r="I25" s="1495">
        <v>46.573933038914824</v>
      </c>
      <c r="J25" s="1495">
        <v>13.226268720424873</v>
      </c>
      <c r="K25" s="1495">
        <v>9.1508217593589798</v>
      </c>
      <c r="L25" s="1495">
        <v>5.1743724660355292</v>
      </c>
      <c r="M25" s="113">
        <v>1.3740832562798357</v>
      </c>
      <c r="N25" s="189">
        <v>4.0915273188915435</v>
      </c>
      <c r="O25" s="108"/>
      <c r="P25" s="798"/>
      <c r="Q25" s="798"/>
      <c r="R25" s="798"/>
      <c r="S25" s="798"/>
      <c r="T25" s="798"/>
      <c r="U25" s="798"/>
      <c r="V25" s="798"/>
      <c r="W25" s="798"/>
    </row>
    <row r="26" spans="1:23" s="4" customFormat="1" ht="11.5" x14ac:dyDescent="0.25">
      <c r="A26" s="812"/>
      <c r="B26" s="813" t="s">
        <v>471</v>
      </c>
      <c r="C26" s="814">
        <v>16872.944856833263</v>
      </c>
      <c r="D26" s="113">
        <v>10.222800402083264</v>
      </c>
      <c r="E26" s="43">
        <v>172488.74746676383</v>
      </c>
      <c r="F26" s="1495">
        <v>76.270727620463703</v>
      </c>
      <c r="G26" s="1495">
        <v>47.368153189476104</v>
      </c>
      <c r="H26" s="1495">
        <v>39.644399291337493</v>
      </c>
      <c r="I26" s="1495">
        <v>48.134871612838268</v>
      </c>
      <c r="J26" s="1495">
        <v>12.75052949496259</v>
      </c>
      <c r="K26" s="1495">
        <v>10.585749854685258</v>
      </c>
      <c r="L26" s="1495">
        <v>4.0073037201958659</v>
      </c>
      <c r="M26" s="113">
        <v>1.3317159499917812</v>
      </c>
      <c r="N26" s="189">
        <v>4.1793533598207953</v>
      </c>
      <c r="O26" s="108"/>
      <c r="P26" s="798"/>
      <c r="Q26" s="798"/>
      <c r="R26" s="798"/>
      <c r="S26" s="798"/>
      <c r="T26" s="798"/>
      <c r="U26" s="798"/>
      <c r="V26" s="798"/>
      <c r="W26" s="798"/>
    </row>
    <row r="27" spans="1:23" s="4" customFormat="1" ht="11.5" x14ac:dyDescent="0.25">
      <c r="A27" s="812"/>
      <c r="B27" s="813" t="s">
        <v>477</v>
      </c>
      <c r="C27" s="814">
        <v>9455.3365545493489</v>
      </c>
      <c r="D27" s="113">
        <v>10.653134749074061</v>
      </c>
      <c r="E27" s="43">
        <v>100728.97441345987</v>
      </c>
      <c r="F27" s="1495">
        <v>73.676425466584035</v>
      </c>
      <c r="G27" s="1495">
        <v>49.339217388367075</v>
      </c>
      <c r="H27" s="1495">
        <v>42.32674549740856</v>
      </c>
      <c r="I27" s="1495">
        <v>49.629259823770944</v>
      </c>
      <c r="J27" s="1495">
        <v>13.417646901296484</v>
      </c>
      <c r="K27" s="1495">
        <v>14.032465838179556</v>
      </c>
      <c r="L27" s="1495">
        <v>4.9290342666414304</v>
      </c>
      <c r="M27" s="113">
        <v>1.3631576637158376</v>
      </c>
      <c r="N27" s="189">
        <v>3.8080126336969058</v>
      </c>
      <c r="O27" s="108"/>
      <c r="P27" s="798"/>
      <c r="Q27" s="798"/>
      <c r="R27" s="798"/>
      <c r="S27" s="798"/>
      <c r="T27" s="798"/>
      <c r="U27" s="798"/>
      <c r="V27" s="798"/>
      <c r="W27" s="798"/>
    </row>
    <row r="28" spans="1:23" s="4" customFormat="1" ht="11.5" x14ac:dyDescent="0.25">
      <c r="A28" s="812"/>
      <c r="B28" s="813" t="s">
        <v>484</v>
      </c>
      <c r="C28" s="814">
        <v>8326.265221255162</v>
      </c>
      <c r="D28" s="113">
        <v>11.432110474812983</v>
      </c>
      <c r="E28" s="43">
        <v>95186.783851982182</v>
      </c>
      <c r="F28" s="1495">
        <v>75.499770301491807</v>
      </c>
      <c r="G28" s="1495">
        <v>52.23171382051828</v>
      </c>
      <c r="H28" s="1495">
        <v>40.138753688706856</v>
      </c>
      <c r="I28" s="1495">
        <v>44.426784970730751</v>
      </c>
      <c r="J28" s="1495">
        <v>15.750908078418782</v>
      </c>
      <c r="K28" s="1495">
        <v>11.397487313181617</v>
      </c>
      <c r="L28" s="1495">
        <v>4.3013007221685609</v>
      </c>
      <c r="M28" s="113">
        <v>1.3397026768790885</v>
      </c>
      <c r="N28" s="189">
        <v>4.1829755184608564</v>
      </c>
      <c r="O28" s="108"/>
      <c r="P28" s="798"/>
      <c r="Q28" s="798"/>
      <c r="R28" s="798"/>
      <c r="S28" s="798"/>
      <c r="T28" s="798"/>
      <c r="U28" s="798"/>
      <c r="V28" s="798"/>
      <c r="W28" s="798"/>
    </row>
    <row r="29" spans="1:23" s="4" customFormat="1" ht="11.5" x14ac:dyDescent="0.25">
      <c r="A29" s="794" t="s">
        <v>622</v>
      </c>
      <c r="B29" s="810"/>
      <c r="C29" s="814">
        <v>300555.46017232648</v>
      </c>
      <c r="D29" s="113">
        <v>9.5492044294927041</v>
      </c>
      <c r="E29" s="43">
        <v>2870065.5315857981</v>
      </c>
      <c r="F29" s="1495">
        <v>77.507828840527253</v>
      </c>
      <c r="G29" s="1495">
        <v>45.567451974684822</v>
      </c>
      <c r="H29" s="1495">
        <v>38.652891964338707</v>
      </c>
      <c r="I29" s="1495">
        <v>51.667789223557307</v>
      </c>
      <c r="J29" s="1495">
        <v>11.384933901735646</v>
      </c>
      <c r="K29" s="1495">
        <v>8.0405872535537775</v>
      </c>
      <c r="L29" s="1495">
        <v>4.8421177767436046</v>
      </c>
      <c r="M29" s="113">
        <v>1.3201901257543553</v>
      </c>
      <c r="N29" s="189">
        <v>4.3843458271214102</v>
      </c>
      <c r="O29" s="108"/>
      <c r="P29" s="798"/>
      <c r="Q29" s="798"/>
      <c r="R29" s="798"/>
      <c r="S29" s="798"/>
      <c r="T29" s="798"/>
      <c r="U29" s="798"/>
      <c r="V29" s="798"/>
      <c r="W29" s="798"/>
    </row>
    <row r="30" spans="1:23" s="4" customFormat="1" ht="11.5" x14ac:dyDescent="0.25">
      <c r="A30" s="812"/>
      <c r="B30" s="813" t="s">
        <v>449</v>
      </c>
      <c r="C30" s="814">
        <v>12762.685149800654</v>
      </c>
      <c r="D30" s="113">
        <v>10.162295698564185</v>
      </c>
      <c r="E30" s="43">
        <v>129698.18039994819</v>
      </c>
      <c r="F30" s="1495">
        <v>75.022015529840516</v>
      </c>
      <c r="G30" s="1495">
        <v>41.605247628143594</v>
      </c>
      <c r="H30" s="1495">
        <v>42.81703346198131</v>
      </c>
      <c r="I30" s="1495">
        <v>45.925158713388242</v>
      </c>
      <c r="J30" s="1495">
        <v>14.571780700379328</v>
      </c>
      <c r="K30" s="1495">
        <v>8.7303062667433124</v>
      </c>
      <c r="L30" s="1495">
        <v>4.6606031726780692</v>
      </c>
      <c r="M30" s="113">
        <v>1.3909511180919472</v>
      </c>
      <c r="N30" s="189">
        <v>3.8701536433492891</v>
      </c>
      <c r="O30" s="108"/>
      <c r="P30" s="798"/>
      <c r="Q30" s="798"/>
      <c r="R30" s="798"/>
      <c r="S30" s="798"/>
      <c r="T30" s="798"/>
      <c r="U30" s="798"/>
      <c r="V30" s="798"/>
      <c r="W30" s="798"/>
    </row>
    <row r="31" spans="1:23" s="4" customFormat="1" ht="11.5" x14ac:dyDescent="0.25">
      <c r="A31" s="812"/>
      <c r="B31" s="813" t="s">
        <v>462</v>
      </c>
      <c r="C31" s="814">
        <v>18219.707828192306</v>
      </c>
      <c r="D31" s="113">
        <v>9.6708426371031653</v>
      </c>
      <c r="E31" s="43">
        <v>176199.92730044445</v>
      </c>
      <c r="F31" s="1495">
        <v>74.651685091743843</v>
      </c>
      <c r="G31" s="1495">
        <v>39.192704369907851</v>
      </c>
      <c r="H31" s="1495">
        <v>48.738791183116049</v>
      </c>
      <c r="I31" s="1495">
        <v>51.350510572285515</v>
      </c>
      <c r="J31" s="1495">
        <v>9.7977888645892151</v>
      </c>
      <c r="K31" s="1495">
        <v>11.6133043226762</v>
      </c>
      <c r="L31" s="1495">
        <v>5.6820879593996727</v>
      </c>
      <c r="M31" s="113">
        <v>1.4049937403514796</v>
      </c>
      <c r="N31" s="189">
        <v>3.3925870531123592</v>
      </c>
      <c r="O31" s="108"/>
      <c r="P31" s="798"/>
      <c r="Q31" s="798"/>
      <c r="R31" s="798"/>
      <c r="S31" s="798"/>
      <c r="T31" s="798"/>
      <c r="U31" s="798"/>
      <c r="V31" s="798"/>
      <c r="W31" s="798"/>
    </row>
    <row r="32" spans="1:23" s="4" customFormat="1" ht="11.5" x14ac:dyDescent="0.25">
      <c r="A32" s="812"/>
      <c r="B32" s="813" t="s">
        <v>479</v>
      </c>
      <c r="C32" s="814">
        <v>26351.059294414921</v>
      </c>
      <c r="D32" s="113">
        <v>10.074275541968156</v>
      </c>
      <c r="E32" s="43">
        <v>265467.8321546769</v>
      </c>
      <c r="F32" s="1495">
        <v>77.681014642825346</v>
      </c>
      <c r="G32" s="1495">
        <v>47.428825221093454</v>
      </c>
      <c r="H32" s="1495">
        <v>38.445082354581814</v>
      </c>
      <c r="I32" s="1495">
        <v>48.006346774598143</v>
      </c>
      <c r="J32" s="1495">
        <v>13.818460052664811</v>
      </c>
      <c r="K32" s="1495">
        <v>8.0662328454517773</v>
      </c>
      <c r="L32" s="1495">
        <v>4.8511984075623786</v>
      </c>
      <c r="M32" s="113">
        <v>1.3158566190247893</v>
      </c>
      <c r="N32" s="189">
        <v>4.2784688154271686</v>
      </c>
      <c r="O32" s="108"/>
      <c r="P32" s="798"/>
      <c r="Q32" s="798"/>
      <c r="R32" s="798"/>
      <c r="S32" s="798"/>
      <c r="T32" s="798"/>
      <c r="U32" s="798"/>
      <c r="V32" s="798"/>
      <c r="W32" s="798"/>
    </row>
    <row r="33" spans="1:23" s="4" customFormat="1" ht="11.5" x14ac:dyDescent="0.25">
      <c r="A33" s="812"/>
      <c r="B33" s="813" t="s">
        <v>486</v>
      </c>
      <c r="C33" s="814">
        <v>243222.00789992293</v>
      </c>
      <c r="D33" s="113">
        <v>9.4510345160731699</v>
      </c>
      <c r="E33" s="43">
        <v>2298699.591730793</v>
      </c>
      <c r="F33" s="1495">
        <v>77.833457794002271</v>
      </c>
      <c r="G33" s="1495">
        <v>46.051229119868687</v>
      </c>
      <c r="H33" s="1495">
        <v>37.701367213538013</v>
      </c>
      <c r="I33" s="1495">
        <v>52.389578333234411</v>
      </c>
      <c r="J33" s="1495">
        <v>11.072949817700826</v>
      </c>
      <c r="K33" s="1495">
        <v>7.7339854089421483</v>
      </c>
      <c r="L33" s="1495">
        <v>4.7877366706673126</v>
      </c>
      <c r="M33" s="113">
        <v>1.3105939347098459</v>
      </c>
      <c r="N33" s="189">
        <v>4.4970905564998116</v>
      </c>
      <c r="O33" s="108"/>
      <c r="P33" s="798"/>
      <c r="Q33" s="798"/>
      <c r="R33" s="798"/>
      <c r="S33" s="798"/>
      <c r="T33" s="798"/>
      <c r="U33" s="798"/>
      <c r="V33" s="798"/>
      <c r="W33" s="798"/>
    </row>
    <row r="34" spans="1:23" s="4" customFormat="1" ht="11.5" x14ac:dyDescent="0.25">
      <c r="A34" s="794" t="s">
        <v>618</v>
      </c>
      <c r="B34" s="810"/>
      <c r="C34" s="814">
        <v>337516.18016819883</v>
      </c>
      <c r="D34" s="113">
        <v>10.856882117317134</v>
      </c>
      <c r="E34" s="43">
        <v>3664373.3807733059</v>
      </c>
      <c r="F34" s="1495">
        <v>70.789266255372326</v>
      </c>
      <c r="G34" s="1495">
        <v>46.404039127220472</v>
      </c>
      <c r="H34" s="1495">
        <v>40.045148707266051</v>
      </c>
      <c r="I34" s="1495">
        <v>46.874861318248286</v>
      </c>
      <c r="J34" s="1495">
        <v>12.838044232811582</v>
      </c>
      <c r="K34" s="1495">
        <v>8.4322839780431096</v>
      </c>
      <c r="L34" s="1495">
        <v>5.7140970397601381</v>
      </c>
      <c r="M34" s="113">
        <v>1.4275608331384437</v>
      </c>
      <c r="N34" s="189">
        <v>4.164579218909779</v>
      </c>
      <c r="O34" s="108"/>
      <c r="P34" s="798"/>
      <c r="Q34" s="798"/>
      <c r="R34" s="798"/>
      <c r="S34" s="798"/>
      <c r="T34" s="798"/>
      <c r="U34" s="798"/>
      <c r="V34" s="798"/>
      <c r="W34" s="798"/>
    </row>
    <row r="35" spans="1:23" s="4" customFormat="1" ht="11.5" x14ac:dyDescent="0.25">
      <c r="A35" s="812"/>
      <c r="B35" s="813" t="s">
        <v>457</v>
      </c>
      <c r="C35" s="814">
        <v>126545.342187349</v>
      </c>
      <c r="D35" s="113">
        <v>10.323621667748119</v>
      </c>
      <c r="E35" s="43">
        <v>1306406.2365579163</v>
      </c>
      <c r="F35" s="1495">
        <v>72.733872957866254</v>
      </c>
      <c r="G35" s="1495">
        <v>48.929826138543355</v>
      </c>
      <c r="H35" s="1495">
        <v>35.831877995529652</v>
      </c>
      <c r="I35" s="1495">
        <v>49.793932522421947</v>
      </c>
      <c r="J35" s="1495">
        <v>12.405079923514082</v>
      </c>
      <c r="K35" s="1495">
        <v>7.8139692547838369</v>
      </c>
      <c r="L35" s="1495">
        <v>5.9611136149057966</v>
      </c>
      <c r="M35" s="113">
        <v>1.3827843245220526</v>
      </c>
      <c r="N35" s="189">
        <v>4.5661329346343322</v>
      </c>
      <c r="O35" s="108"/>
      <c r="P35" s="798"/>
      <c r="Q35" s="798"/>
      <c r="R35" s="798"/>
      <c r="S35" s="798"/>
      <c r="T35" s="798"/>
      <c r="U35" s="798"/>
      <c r="V35" s="798"/>
      <c r="W35" s="798"/>
    </row>
    <row r="36" spans="1:23" s="4" customFormat="1" ht="11.5" x14ac:dyDescent="0.25">
      <c r="A36" s="812"/>
      <c r="B36" s="813" t="s">
        <v>458</v>
      </c>
      <c r="C36" s="814">
        <v>39304.684596616433</v>
      </c>
      <c r="D36" s="113">
        <v>10.761230681338688</v>
      </c>
      <c r="E36" s="43">
        <v>422966.77780144889</v>
      </c>
      <c r="F36" s="1495">
        <v>71.310161787794286</v>
      </c>
      <c r="G36" s="1495">
        <v>45.135747347246848</v>
      </c>
      <c r="H36" s="1495">
        <v>42.99377698856901</v>
      </c>
      <c r="I36" s="1495">
        <v>46.206502738454532</v>
      </c>
      <c r="J36" s="1495">
        <v>13.344540215981935</v>
      </c>
      <c r="K36" s="1495">
        <v>9.1371913080330813</v>
      </c>
      <c r="L36" s="1495">
        <v>5.3647126059861989</v>
      </c>
      <c r="M36" s="113">
        <v>1.4254374562803529</v>
      </c>
      <c r="N36" s="189">
        <v>3.8693557109748578</v>
      </c>
      <c r="O36" s="108"/>
      <c r="P36" s="798"/>
      <c r="Q36" s="798"/>
      <c r="R36" s="798"/>
      <c r="S36" s="798"/>
      <c r="T36" s="798"/>
      <c r="U36" s="798"/>
      <c r="V36" s="798"/>
      <c r="W36" s="798"/>
    </row>
    <row r="37" spans="1:23" s="4" customFormat="1" ht="11.5" x14ac:dyDescent="0.25">
      <c r="A37" s="812"/>
      <c r="B37" s="813" t="s">
        <v>466</v>
      </c>
      <c r="C37" s="814">
        <v>61597.326240411858</v>
      </c>
      <c r="D37" s="113">
        <v>11.67457696744067</v>
      </c>
      <c r="E37" s="43">
        <v>719122.72618224111</v>
      </c>
      <c r="F37" s="1495">
        <v>70.035593096626386</v>
      </c>
      <c r="G37" s="1495">
        <v>46.152555868493025</v>
      </c>
      <c r="H37" s="1495">
        <v>41.276660070231088</v>
      </c>
      <c r="I37" s="1495">
        <v>43.802927565577811</v>
      </c>
      <c r="J37" s="1495">
        <v>13.979779505912745</v>
      </c>
      <c r="K37" s="1495">
        <v>8.547443084311956</v>
      </c>
      <c r="L37" s="1495">
        <v>5.9704807145256815</v>
      </c>
      <c r="M37" s="113">
        <v>1.4478237564784784</v>
      </c>
      <c r="N37" s="189">
        <v>4.0735982371787518</v>
      </c>
      <c r="O37" s="108"/>
      <c r="P37" s="798"/>
      <c r="Q37" s="798"/>
      <c r="R37" s="798"/>
      <c r="S37" s="798"/>
      <c r="T37" s="798"/>
      <c r="U37" s="798"/>
      <c r="V37" s="798"/>
      <c r="W37" s="798"/>
    </row>
    <row r="38" spans="1:23" s="4" customFormat="1" ht="11.5" x14ac:dyDescent="0.25">
      <c r="A38" s="812"/>
      <c r="B38" s="813" t="s">
        <v>478</v>
      </c>
      <c r="C38" s="814">
        <v>65217.611860391007</v>
      </c>
      <c r="D38" s="113">
        <v>10.834045501438919</v>
      </c>
      <c r="E38" s="43">
        <v>706570.57439065864</v>
      </c>
      <c r="F38" s="1495">
        <v>68.353228468861218</v>
      </c>
      <c r="G38" s="1495">
        <v>41.99440926519987</v>
      </c>
      <c r="H38" s="1495">
        <v>44.516445689618564</v>
      </c>
      <c r="I38" s="1495">
        <v>47.351938064556506</v>
      </c>
      <c r="J38" s="1495">
        <v>11.443023937518447</v>
      </c>
      <c r="K38" s="1495">
        <v>8.9256931875073082</v>
      </c>
      <c r="L38" s="1495">
        <v>5.5978199778334865</v>
      </c>
      <c r="M38" s="113">
        <v>1.4835083784170584</v>
      </c>
      <c r="N38" s="189">
        <v>3.7222646966120005</v>
      </c>
      <c r="O38" s="108"/>
      <c r="P38" s="798"/>
      <c r="Q38" s="798"/>
      <c r="R38" s="798"/>
      <c r="S38" s="798"/>
      <c r="T38" s="798"/>
      <c r="U38" s="798"/>
      <c r="V38" s="798"/>
      <c r="W38" s="798"/>
    </row>
    <row r="39" spans="1:23" s="4" customFormat="1" ht="11.5" x14ac:dyDescent="0.25">
      <c r="A39" s="812"/>
      <c r="B39" s="813" t="s">
        <v>493</v>
      </c>
      <c r="C39" s="814">
        <v>44851.215283407371</v>
      </c>
      <c r="D39" s="113">
        <v>11.355479726080521</v>
      </c>
      <c r="E39" s="43">
        <v>509307.06584080518</v>
      </c>
      <c r="F39" s="1495">
        <v>69.423467435115086</v>
      </c>
      <c r="G39" s="1495">
        <v>47.146481704603069</v>
      </c>
      <c r="H39" s="1495">
        <v>41.155704145753411</v>
      </c>
      <c r="I39" s="1495">
        <v>42.74975254317544</v>
      </c>
      <c r="J39" s="1495">
        <v>14.076227044904108</v>
      </c>
      <c r="K39" s="1495">
        <v>8.6834750447404865</v>
      </c>
      <c r="L39" s="1495">
        <v>5.1402979028446971</v>
      </c>
      <c r="M39" s="113">
        <v>1.4465750352069136</v>
      </c>
      <c r="N39" s="189">
        <v>4.058446008935654</v>
      </c>
      <c r="O39" s="108"/>
      <c r="P39" s="798"/>
      <c r="Q39" s="798"/>
      <c r="R39" s="798"/>
      <c r="S39" s="798"/>
      <c r="T39" s="798"/>
      <c r="U39" s="798"/>
      <c r="V39" s="798"/>
      <c r="W39" s="798"/>
    </row>
    <row r="40" spans="1:23" s="4" customFormat="1" ht="11.5" x14ac:dyDescent="0.25">
      <c r="A40" s="794" t="s">
        <v>621</v>
      </c>
      <c r="B40" s="810"/>
      <c r="C40" s="814">
        <v>74897.606265813345</v>
      </c>
      <c r="D40" s="113">
        <v>10.389560257699715</v>
      </c>
      <c r="E40" s="43">
        <v>778153.19345613546</v>
      </c>
      <c r="F40" s="1495">
        <v>73.340950753180579</v>
      </c>
      <c r="G40" s="1495">
        <v>36.590127220727794</v>
      </c>
      <c r="H40" s="1495">
        <v>45.17179910758923</v>
      </c>
      <c r="I40" s="1495">
        <v>51.213098838009351</v>
      </c>
      <c r="J40" s="1495">
        <v>10.241406272545705</v>
      </c>
      <c r="K40" s="1495">
        <v>9.8616117841266924</v>
      </c>
      <c r="L40" s="1495">
        <v>5.2812237334501608</v>
      </c>
      <c r="M40" s="113">
        <v>1.4064408009337581</v>
      </c>
      <c r="N40" s="189">
        <v>3.773339544378584</v>
      </c>
      <c r="O40" s="108"/>
      <c r="P40" s="798"/>
      <c r="Q40" s="798"/>
      <c r="R40" s="798"/>
      <c r="S40" s="798"/>
      <c r="T40" s="798"/>
      <c r="U40" s="798"/>
      <c r="V40" s="798"/>
      <c r="W40" s="798"/>
    </row>
    <row r="41" spans="1:23" s="4" customFormat="1" ht="11.5" x14ac:dyDescent="0.25">
      <c r="A41" s="812"/>
      <c r="B41" s="813" t="s">
        <v>446</v>
      </c>
      <c r="C41" s="814">
        <v>17832.269087004443</v>
      </c>
      <c r="D41" s="113">
        <v>10.030092862512637</v>
      </c>
      <c r="E41" s="43">
        <v>178859.31489196801</v>
      </c>
      <c r="F41" s="1495">
        <v>74.198940398505343</v>
      </c>
      <c r="G41" s="1495">
        <v>31.522445926724192</v>
      </c>
      <c r="H41" s="1495">
        <v>45.91587664358866</v>
      </c>
      <c r="I41" s="1495">
        <v>54.253749530601581</v>
      </c>
      <c r="J41" s="1495">
        <v>8.7938683145286074</v>
      </c>
      <c r="K41" s="1495">
        <v>10.299811915094704</v>
      </c>
      <c r="L41" s="1495">
        <v>4.8222654984375328</v>
      </c>
      <c r="M41" s="113">
        <v>1.3830332273523553</v>
      </c>
      <c r="N41" s="189">
        <v>3.7453891630045892</v>
      </c>
      <c r="O41" s="108"/>
      <c r="P41" s="798"/>
      <c r="Q41" s="798"/>
      <c r="R41" s="798"/>
      <c r="S41" s="798"/>
      <c r="T41" s="798"/>
      <c r="U41" s="798"/>
      <c r="V41" s="798"/>
      <c r="W41" s="798"/>
    </row>
    <row r="42" spans="1:23" s="4" customFormat="1" ht="11.5" x14ac:dyDescent="0.25">
      <c r="A42" s="812"/>
      <c r="B42" s="813" t="s">
        <v>461</v>
      </c>
      <c r="C42" s="814">
        <v>18177.074308101164</v>
      </c>
      <c r="D42" s="113">
        <v>10.659495089615044</v>
      </c>
      <c r="E42" s="43">
        <v>193758.43433077214</v>
      </c>
      <c r="F42" s="1495">
        <v>71.114975553553919</v>
      </c>
      <c r="G42" s="1495">
        <v>39.602174797941942</v>
      </c>
      <c r="H42" s="1495">
        <v>45.559986497469993</v>
      </c>
      <c r="I42" s="1495">
        <v>49.174033234251965</v>
      </c>
      <c r="J42" s="1495">
        <v>11.504289464232729</v>
      </c>
      <c r="K42" s="1495">
        <v>9.123466458109748</v>
      </c>
      <c r="L42" s="1495">
        <v>5.524891738487189</v>
      </c>
      <c r="M42" s="113">
        <v>1.4454062640993646</v>
      </c>
      <c r="N42" s="189">
        <v>3.7510299351291532</v>
      </c>
      <c r="O42" s="108"/>
      <c r="P42" s="798"/>
      <c r="Q42" s="798"/>
      <c r="R42" s="798"/>
      <c r="S42" s="798"/>
      <c r="T42" s="798"/>
      <c r="U42" s="798"/>
      <c r="V42" s="798"/>
      <c r="W42" s="798"/>
    </row>
    <row r="43" spans="1:23" s="4" customFormat="1" ht="11.5" x14ac:dyDescent="0.25">
      <c r="A43" s="812"/>
      <c r="B43" s="813" t="s">
        <v>468</v>
      </c>
      <c r="C43" s="814">
        <v>7884.2311104709843</v>
      </c>
      <c r="D43" s="113">
        <v>10.087684954731897</v>
      </c>
      <c r="E43" s="43">
        <v>79533.639552727298</v>
      </c>
      <c r="F43" s="1495">
        <v>77.40489415676042</v>
      </c>
      <c r="G43" s="1495">
        <v>33.833094074070218</v>
      </c>
      <c r="H43" s="1495">
        <v>49.409667313457142</v>
      </c>
      <c r="I43" s="1495">
        <v>52.869863791249429</v>
      </c>
      <c r="J43" s="1495">
        <v>10.023823030151204</v>
      </c>
      <c r="K43" s="1495">
        <v>10.120146120888343</v>
      </c>
      <c r="L43" s="1495">
        <v>4.5154907769093064</v>
      </c>
      <c r="M43" s="113">
        <v>1.3580312608331133</v>
      </c>
      <c r="N43" s="189">
        <v>3.414716685914136</v>
      </c>
      <c r="O43" s="108"/>
      <c r="P43" s="798"/>
      <c r="Q43" s="798"/>
      <c r="R43" s="798"/>
      <c r="S43" s="798"/>
      <c r="T43" s="798"/>
      <c r="U43" s="798"/>
      <c r="V43" s="798"/>
      <c r="W43" s="798"/>
    </row>
    <row r="44" spans="1:23" s="4" customFormat="1" ht="11.5" x14ac:dyDescent="0.25">
      <c r="A44" s="812"/>
      <c r="B44" s="813" t="s">
        <v>485</v>
      </c>
      <c r="C44" s="814">
        <v>31004.031760233014</v>
      </c>
      <c r="D44" s="113">
        <v>10.514819724148484</v>
      </c>
      <c r="E44" s="43">
        <v>326001.80468062416</v>
      </c>
      <c r="F44" s="1495">
        <v>73.119068170781247</v>
      </c>
      <c r="G44" s="1495">
        <v>38.440052120897519</v>
      </c>
      <c r="H44" s="1495">
        <v>43.43857180859608</v>
      </c>
      <c r="I44" s="1495">
        <v>50.238394245642972</v>
      </c>
      <c r="J44" s="1495">
        <v>10.388898100946482</v>
      </c>
      <c r="K44" s="1495">
        <v>9.9765928084788413</v>
      </c>
      <c r="L44" s="1495">
        <v>5.5970636534449811</v>
      </c>
      <c r="M44" s="113">
        <v>1.4093695823959547</v>
      </c>
      <c r="N44" s="189">
        <v>3.8936918802729541</v>
      </c>
      <c r="O44" s="108"/>
      <c r="P44" s="798"/>
      <c r="Q44" s="798"/>
      <c r="R44" s="798"/>
      <c r="S44" s="798"/>
      <c r="T44" s="798"/>
      <c r="U44" s="798"/>
      <c r="V44" s="798"/>
      <c r="W44" s="798"/>
    </row>
    <row r="45" spans="1:23" s="4" customFormat="1" ht="11.5" x14ac:dyDescent="0.25">
      <c r="A45" s="794" t="s">
        <v>559</v>
      </c>
      <c r="B45" s="810"/>
      <c r="C45" s="814">
        <v>106441.76417705011</v>
      </c>
      <c r="D45" s="113">
        <v>11.595932054316631</v>
      </c>
      <c r="E45" s="43">
        <v>1234291.465138667</v>
      </c>
      <c r="F45" s="1495">
        <v>69.111671489958297</v>
      </c>
      <c r="G45" s="1495">
        <v>43.784865729214715</v>
      </c>
      <c r="H45" s="1495">
        <v>40.390559050751939</v>
      </c>
      <c r="I45" s="1495">
        <v>46.262952299739787</v>
      </c>
      <c r="J45" s="1495">
        <v>10.146412344223881</v>
      </c>
      <c r="K45" s="1495">
        <v>8.1961161758241801</v>
      </c>
      <c r="L45" s="1495">
        <v>6.482971429890136</v>
      </c>
      <c r="M45" s="113">
        <v>1.4432924333966888</v>
      </c>
      <c r="N45" s="189">
        <v>4.4150628058540509</v>
      </c>
      <c r="O45" s="108"/>
      <c r="P45" s="798"/>
      <c r="Q45" s="798"/>
      <c r="R45" s="798"/>
      <c r="S45" s="798"/>
      <c r="T45" s="798"/>
      <c r="U45" s="798"/>
      <c r="V45" s="798"/>
      <c r="W45" s="798"/>
    </row>
    <row r="46" spans="1:23" s="4" customFormat="1" ht="11.5" x14ac:dyDescent="0.25">
      <c r="A46" s="812"/>
      <c r="B46" s="813" t="s">
        <v>452</v>
      </c>
      <c r="C46" s="814">
        <v>24673.828147661225</v>
      </c>
      <c r="D46" s="113">
        <v>11.211478147486462</v>
      </c>
      <c r="E46" s="43">
        <v>276630.08509234019</v>
      </c>
      <c r="F46" s="1495">
        <v>67.568152368991264</v>
      </c>
      <c r="G46" s="1495">
        <v>41.731861969389826</v>
      </c>
      <c r="H46" s="1495">
        <v>41.534308024332681</v>
      </c>
      <c r="I46" s="1495">
        <v>49.474799352949603</v>
      </c>
      <c r="J46" s="1495">
        <v>8.478858488343624</v>
      </c>
      <c r="K46" s="1495">
        <v>7.9148586134908108</v>
      </c>
      <c r="L46" s="1495">
        <v>6.7727710364762741</v>
      </c>
      <c r="M46" s="113">
        <v>1.4721406668906294</v>
      </c>
      <c r="N46" s="189">
        <v>4.114743756831885</v>
      </c>
      <c r="O46" s="108"/>
      <c r="P46" s="798"/>
      <c r="Q46" s="798"/>
      <c r="R46" s="798"/>
      <c r="S46" s="798"/>
      <c r="T46" s="798"/>
      <c r="U46" s="798"/>
      <c r="V46" s="798"/>
      <c r="W46" s="798"/>
    </row>
    <row r="47" spans="1:23" s="4" customFormat="1" ht="11.5" x14ac:dyDescent="0.25">
      <c r="A47" s="812"/>
      <c r="B47" s="813" t="s">
        <v>463</v>
      </c>
      <c r="C47" s="814">
        <v>7529.2521739141985</v>
      </c>
      <c r="D47" s="113">
        <v>12.929640587216939</v>
      </c>
      <c r="E47" s="43">
        <v>97350.524499232386</v>
      </c>
      <c r="F47" s="1495">
        <v>74.652137505946044</v>
      </c>
      <c r="G47" s="1495">
        <v>42.331026307977112</v>
      </c>
      <c r="H47" s="1495">
        <v>36.997497807945294</v>
      </c>
      <c r="I47" s="1495">
        <v>39.890886579896836</v>
      </c>
      <c r="J47" s="1495">
        <v>12.099367507277808</v>
      </c>
      <c r="K47" s="1495">
        <v>8.7234110507428433</v>
      </c>
      <c r="L47" s="1495">
        <v>3.9250344244102382</v>
      </c>
      <c r="M47" s="113">
        <v>1.3581401801126607</v>
      </c>
      <c r="N47" s="189">
        <v>5.1560507546369179</v>
      </c>
      <c r="O47" s="108"/>
      <c r="P47" s="798"/>
      <c r="Q47" s="798"/>
      <c r="R47" s="798"/>
      <c r="S47" s="798"/>
      <c r="T47" s="798"/>
      <c r="U47" s="798"/>
      <c r="V47" s="798"/>
      <c r="W47" s="798"/>
    </row>
    <row r="48" spans="1:23" s="4" customFormat="1" ht="11.5" x14ac:dyDescent="0.25">
      <c r="A48" s="812"/>
      <c r="B48" s="813" t="s">
        <v>465</v>
      </c>
      <c r="C48" s="814">
        <v>53747.691182922827</v>
      </c>
      <c r="D48" s="113">
        <v>11.400487113823532</v>
      </c>
      <c r="E48" s="43">
        <v>612749.86072867841</v>
      </c>
      <c r="F48" s="1495">
        <v>68.16982455436947</v>
      </c>
      <c r="G48" s="1495">
        <v>45.20322042618605</v>
      </c>
      <c r="H48" s="1495">
        <v>40.815087678787279</v>
      </c>
      <c r="I48" s="1495">
        <v>47.244275894386178</v>
      </c>
      <c r="J48" s="1495">
        <v>9.9574778371045731</v>
      </c>
      <c r="K48" s="1495">
        <v>8.4613501693784681</v>
      </c>
      <c r="L48" s="1495">
        <v>7.1610588947686793</v>
      </c>
      <c r="M48" s="113">
        <v>1.4528186063241746</v>
      </c>
      <c r="N48" s="189">
        <v>4.3537692868496611</v>
      </c>
      <c r="O48" s="108"/>
      <c r="P48" s="798"/>
      <c r="Q48" s="798"/>
      <c r="R48" s="798"/>
      <c r="S48" s="798"/>
      <c r="T48" s="798"/>
      <c r="U48" s="798"/>
      <c r="V48" s="798"/>
      <c r="W48" s="798"/>
    </row>
    <row r="49" spans="1:23" s="4" customFormat="1" ht="11.5" x14ac:dyDescent="0.25">
      <c r="A49" s="812"/>
      <c r="B49" s="813" t="s">
        <v>473</v>
      </c>
      <c r="C49" s="814">
        <v>9489.2233228301666</v>
      </c>
      <c r="D49" s="113">
        <v>12.133783177416015</v>
      </c>
      <c r="E49" s="43">
        <v>115140.17832130038</v>
      </c>
      <c r="F49" s="1495">
        <v>70.863559210837963</v>
      </c>
      <c r="G49" s="1495">
        <v>42.905305792907761</v>
      </c>
      <c r="H49" s="1495">
        <v>40.963958414465147</v>
      </c>
      <c r="I49" s="1495">
        <v>43.163173372576352</v>
      </c>
      <c r="J49" s="1495">
        <v>12.350412657591157</v>
      </c>
      <c r="K49" s="1495">
        <v>7.621851122735686</v>
      </c>
      <c r="L49" s="1495">
        <v>5.1100905274233401</v>
      </c>
      <c r="M49" s="113">
        <v>1.4195661648247933</v>
      </c>
      <c r="N49" s="189">
        <v>4.255070043394876</v>
      </c>
      <c r="O49" s="108"/>
      <c r="P49" s="798"/>
      <c r="Q49" s="798"/>
      <c r="R49" s="798"/>
      <c r="S49" s="798"/>
      <c r="T49" s="798"/>
      <c r="U49" s="798"/>
      <c r="V49" s="798"/>
      <c r="W49" s="798"/>
    </row>
    <row r="50" spans="1:23" s="4" customFormat="1" ht="11.5" x14ac:dyDescent="0.25">
      <c r="A50" s="812"/>
      <c r="B50" s="813" t="s">
        <v>482</v>
      </c>
      <c r="C50" s="814">
        <v>6121.6505615474325</v>
      </c>
      <c r="D50" s="113">
        <v>11.647648467045311</v>
      </c>
      <c r="E50" s="43">
        <v>71302.833778995016</v>
      </c>
      <c r="F50" s="1495">
        <v>69.397066647234567</v>
      </c>
      <c r="G50" s="1495">
        <v>35.360052859320014</v>
      </c>
      <c r="H50" s="1495">
        <v>40.094653810616457</v>
      </c>
      <c r="I50" s="1495">
        <v>46.415150742480002</v>
      </c>
      <c r="J50" s="1495">
        <v>9.3422976518807488</v>
      </c>
      <c r="K50" s="1495">
        <v>7.3557329070187905</v>
      </c>
      <c r="L50" s="1495">
        <v>6.4911104318776296</v>
      </c>
      <c r="M50" s="113">
        <v>1.4543432863117609</v>
      </c>
      <c r="N50" s="189">
        <v>4.6130383625356544</v>
      </c>
      <c r="O50" s="108"/>
      <c r="P50" s="798"/>
      <c r="Q50" s="798"/>
      <c r="R50" s="798"/>
      <c r="S50" s="798"/>
      <c r="T50" s="798"/>
      <c r="U50" s="798"/>
      <c r="V50" s="798"/>
      <c r="W50" s="798"/>
    </row>
    <row r="51" spans="1:23" s="4" customFormat="1" ht="11.5" x14ac:dyDescent="0.25">
      <c r="A51" s="812"/>
      <c r="B51" s="813" t="s">
        <v>488</v>
      </c>
      <c r="C51" s="814">
        <v>4880.1187881765582</v>
      </c>
      <c r="D51" s="113">
        <v>12.523871932427614</v>
      </c>
      <c r="E51" s="43">
        <v>61117.982718157058</v>
      </c>
      <c r="F51" s="1495">
        <v>74.976265359762664</v>
      </c>
      <c r="G51" s="1495">
        <v>53.065089920760656</v>
      </c>
      <c r="H51" s="1495">
        <v>34.423374054249791</v>
      </c>
      <c r="I51" s="1495">
        <v>34.883565102057787</v>
      </c>
      <c r="J51" s="1495">
        <v>14.368378607248031</v>
      </c>
      <c r="K51" s="1495">
        <v>8.0542573221380831</v>
      </c>
      <c r="L51" s="1495">
        <v>4.1553643104290323</v>
      </c>
      <c r="M51" s="113">
        <v>1.3561677166808246</v>
      </c>
      <c r="N51" s="189">
        <v>5.5280665508083171</v>
      </c>
      <c r="O51" s="108"/>
      <c r="P51" s="798"/>
      <c r="Q51" s="798"/>
      <c r="R51" s="798"/>
      <c r="S51" s="798"/>
      <c r="T51" s="798"/>
      <c r="U51" s="798"/>
      <c r="V51" s="798"/>
      <c r="W51" s="798"/>
    </row>
    <row r="52" spans="1:23" s="4" customFormat="1" ht="11.5" x14ac:dyDescent="0.25">
      <c r="A52" s="794" t="s">
        <v>623</v>
      </c>
      <c r="B52" s="810"/>
      <c r="C52" s="814">
        <v>263551.78604610421</v>
      </c>
      <c r="D52" s="113">
        <v>10.805017767735148</v>
      </c>
      <c r="E52" s="43">
        <v>2847681.7309464882</v>
      </c>
      <c r="F52" s="1495">
        <v>65.69371757549861</v>
      </c>
      <c r="G52" s="1495">
        <v>38.068391919165208</v>
      </c>
      <c r="H52" s="1495">
        <v>46.277294955525619</v>
      </c>
      <c r="I52" s="1495">
        <v>51.445304308677734</v>
      </c>
      <c r="J52" s="1495">
        <v>7.8289014801828358</v>
      </c>
      <c r="K52" s="1495">
        <v>7.7623026211833164</v>
      </c>
      <c r="L52" s="1495">
        <v>7.2617162655648366</v>
      </c>
      <c r="M52" s="113">
        <v>1.5129484412321537</v>
      </c>
      <c r="N52" s="189">
        <v>3.7281169923517803</v>
      </c>
      <c r="O52" s="108"/>
      <c r="P52" s="798"/>
      <c r="Q52" s="798"/>
      <c r="R52" s="798"/>
      <c r="S52" s="798"/>
      <c r="T52" s="798"/>
      <c r="U52" s="798"/>
      <c r="V52" s="798"/>
      <c r="W52" s="798"/>
    </row>
    <row r="53" spans="1:23" s="4" customFormat="1" ht="11.5" x14ac:dyDescent="0.25">
      <c r="A53" s="812"/>
      <c r="B53" s="813" t="s">
        <v>474</v>
      </c>
      <c r="C53" s="814">
        <v>69960.180662740328</v>
      </c>
      <c r="D53" s="113">
        <v>10.660271734048576</v>
      </c>
      <c r="E53" s="43">
        <v>745794.53642794257</v>
      </c>
      <c r="F53" s="1495">
        <v>63.026050812234615</v>
      </c>
      <c r="G53" s="1495">
        <v>36.444809796910285</v>
      </c>
      <c r="H53" s="1495">
        <v>45.615871610394066</v>
      </c>
      <c r="I53" s="1495">
        <v>54.00447900764398</v>
      </c>
      <c r="J53" s="1495">
        <v>7.5313555299706625</v>
      </c>
      <c r="K53" s="1495">
        <v>7.95730923486704</v>
      </c>
      <c r="L53" s="1495">
        <v>7.2546686263275681</v>
      </c>
      <c r="M53" s="113">
        <v>1.5512375850977667</v>
      </c>
      <c r="N53" s="189">
        <v>3.6949681422453682</v>
      </c>
      <c r="O53" s="108"/>
      <c r="P53" s="798"/>
      <c r="Q53" s="798"/>
      <c r="R53" s="798"/>
      <c r="S53" s="798"/>
      <c r="T53" s="798"/>
      <c r="U53" s="798"/>
      <c r="V53" s="798"/>
      <c r="W53" s="798"/>
    </row>
    <row r="54" spans="1:23" s="4" customFormat="1" ht="11.5" x14ac:dyDescent="0.25">
      <c r="A54" s="812"/>
      <c r="B54" s="813" t="s">
        <v>429</v>
      </c>
      <c r="C54" s="814">
        <v>125780.66796823045</v>
      </c>
      <c r="D54" s="113">
        <v>10.764495741809167</v>
      </c>
      <c r="E54" s="43">
        <v>1353965.4647459295</v>
      </c>
      <c r="F54" s="1495">
        <v>66.918271891312671</v>
      </c>
      <c r="G54" s="1495">
        <v>37.831371272713746</v>
      </c>
      <c r="H54" s="1495">
        <v>46.224483453082229</v>
      </c>
      <c r="I54" s="1495">
        <v>51.931346702018097</v>
      </c>
      <c r="J54" s="1495">
        <v>7.4414185340929402</v>
      </c>
      <c r="K54" s="1495">
        <v>7.063291387076327</v>
      </c>
      <c r="L54" s="1495">
        <v>7.6541730565075987</v>
      </c>
      <c r="M54" s="113">
        <v>1.4851603788150691</v>
      </c>
      <c r="N54" s="189">
        <v>3.8210196758173116</v>
      </c>
      <c r="O54" s="108"/>
      <c r="P54" s="798"/>
      <c r="Q54" s="798"/>
      <c r="R54" s="798"/>
      <c r="S54" s="798"/>
      <c r="T54" s="798"/>
      <c r="U54" s="798"/>
      <c r="V54" s="798"/>
      <c r="W54" s="798"/>
    </row>
    <row r="55" spans="1:23" s="4" customFormat="1" ht="11.5" x14ac:dyDescent="0.25">
      <c r="A55" s="812"/>
      <c r="B55" s="813" t="s">
        <v>481</v>
      </c>
      <c r="C55" s="814">
        <v>67810.937415083274</v>
      </c>
      <c r="D55" s="113">
        <v>11.029514681294907</v>
      </c>
      <c r="E55" s="43">
        <v>747921.72977203107</v>
      </c>
      <c r="F55" s="1495">
        <v>66.174542500615033</v>
      </c>
      <c r="G55" s="1495">
        <v>40.183076058554001</v>
      </c>
      <c r="H55" s="1495">
        <v>47.057640498484297</v>
      </c>
      <c r="I55" s="1495">
        <v>47.903470640918059</v>
      </c>
      <c r="J55" s="1495">
        <v>8.8546096457027197</v>
      </c>
      <c r="K55" s="1495">
        <v>8.8576923156986975</v>
      </c>
      <c r="L55" s="1495">
        <v>6.5410298237967401</v>
      </c>
      <c r="M55" s="113">
        <v>1.5249890597698812</v>
      </c>
      <c r="N55" s="189">
        <v>3.5899938163989291</v>
      </c>
      <c r="O55" s="108"/>
      <c r="P55" s="798"/>
      <c r="Q55" s="798"/>
      <c r="R55" s="798"/>
      <c r="S55" s="798"/>
      <c r="T55" s="798"/>
      <c r="U55" s="798"/>
      <c r="V55" s="798"/>
      <c r="W55" s="798"/>
    </row>
    <row r="56" spans="1:23" s="4" customFormat="1" ht="11.5" x14ac:dyDescent="0.25">
      <c r="A56" s="794" t="s">
        <v>620</v>
      </c>
      <c r="B56" s="810"/>
      <c r="C56" s="814">
        <v>369718.10582292959</v>
      </c>
      <c r="D56" s="113">
        <v>10.679241349318557</v>
      </c>
      <c r="E56" s="43">
        <v>3948308.883295964</v>
      </c>
      <c r="F56" s="1495">
        <v>72.358884587793412</v>
      </c>
      <c r="G56" s="1495">
        <v>34.022298682412874</v>
      </c>
      <c r="H56" s="1495">
        <v>41.038063933305189</v>
      </c>
      <c r="I56" s="1495">
        <v>51.037396606548569</v>
      </c>
      <c r="J56" s="1495">
        <v>7.9209076951073456</v>
      </c>
      <c r="K56" s="1495">
        <v>9.2410591994919375</v>
      </c>
      <c r="L56" s="1495">
        <v>4.9232237311585276</v>
      </c>
      <c r="M56" s="113">
        <v>1.4197418887860656</v>
      </c>
      <c r="N56" s="189">
        <v>4.327890717754423</v>
      </c>
      <c r="O56" s="108"/>
      <c r="P56" s="798"/>
      <c r="Q56" s="798"/>
      <c r="R56" s="798"/>
      <c r="S56" s="798"/>
      <c r="T56" s="798"/>
      <c r="U56" s="798"/>
      <c r="V56" s="798"/>
      <c r="W56" s="798"/>
    </row>
    <row r="57" spans="1:23" s="4" customFormat="1" ht="11.5" x14ac:dyDescent="0.25">
      <c r="A57" s="812"/>
      <c r="B57" s="813" t="s">
        <v>453</v>
      </c>
      <c r="C57" s="814">
        <v>5140.8262260230822</v>
      </c>
      <c r="D57" s="113">
        <v>11.158360578944679</v>
      </c>
      <c r="E57" s="43">
        <v>57363.192703660905</v>
      </c>
      <c r="F57" s="1495">
        <v>72.19050656245112</v>
      </c>
      <c r="G57" s="1495">
        <v>36.197455348838325</v>
      </c>
      <c r="H57" s="1495">
        <v>36.992831382340633</v>
      </c>
      <c r="I57" s="1495">
        <v>51.635964947686041</v>
      </c>
      <c r="J57" s="1495">
        <v>7.8634183903479915</v>
      </c>
      <c r="K57" s="1495">
        <v>9.1527606645303479</v>
      </c>
      <c r="L57" s="1495">
        <v>6.0299415221655881</v>
      </c>
      <c r="M57" s="113">
        <v>1.3662108628530099</v>
      </c>
      <c r="N57" s="189">
        <v>4.855666152319654</v>
      </c>
      <c r="O57" s="108"/>
      <c r="P57" s="798"/>
      <c r="Q57" s="798"/>
      <c r="R57" s="798"/>
      <c r="S57" s="798"/>
      <c r="T57" s="798"/>
      <c r="U57" s="798"/>
      <c r="V57" s="798"/>
      <c r="W57" s="798"/>
    </row>
    <row r="58" spans="1:23" s="4" customFormat="1" ht="11.5" x14ac:dyDescent="0.25">
      <c r="A58" s="812"/>
      <c r="B58" s="813" t="s">
        <v>924</v>
      </c>
      <c r="C58" s="814">
        <v>9415.4522856268723</v>
      </c>
      <c r="D58" s="113">
        <v>9.7742225841348809</v>
      </c>
      <c r="E58" s="43">
        <v>92028.726370018558</v>
      </c>
      <c r="F58" s="1495">
        <v>67.79322363174839</v>
      </c>
      <c r="G58" s="1495">
        <v>35.736703672369259</v>
      </c>
      <c r="H58" s="1495">
        <v>45.615679415004251</v>
      </c>
      <c r="I58" s="1495">
        <v>44.77161547510849</v>
      </c>
      <c r="J58" s="1495">
        <v>8.9131171097982484</v>
      </c>
      <c r="K58" s="1495">
        <v>7.5011063906552655</v>
      </c>
      <c r="L58" s="1495">
        <v>5.5545458325081505</v>
      </c>
      <c r="M58" s="113">
        <v>1.4920843033951057</v>
      </c>
      <c r="N58" s="189">
        <v>3.7611019768283604</v>
      </c>
      <c r="O58" s="108"/>
      <c r="P58" s="798"/>
      <c r="Q58" s="798"/>
      <c r="R58" s="798"/>
      <c r="S58" s="798"/>
      <c r="T58" s="798"/>
      <c r="U58" s="798"/>
      <c r="V58" s="798"/>
      <c r="W58" s="798"/>
    </row>
    <row r="59" spans="1:23" s="4" customFormat="1" ht="11.5" x14ac:dyDescent="0.25">
      <c r="A59" s="812"/>
      <c r="B59" s="813" t="s">
        <v>454</v>
      </c>
      <c r="C59" s="814">
        <v>100535.5848282021</v>
      </c>
      <c r="D59" s="113">
        <v>11.076773654340649</v>
      </c>
      <c r="E59" s="43">
        <v>1113609.9173487586</v>
      </c>
      <c r="F59" s="1495">
        <v>70.720555857732521</v>
      </c>
      <c r="G59" s="1495">
        <v>34.712400686077082</v>
      </c>
      <c r="H59" s="1495">
        <v>42.066257748238066</v>
      </c>
      <c r="I59" s="1495">
        <v>49.553586937202468</v>
      </c>
      <c r="J59" s="1495">
        <v>7.6205939635517428</v>
      </c>
      <c r="K59" s="1495">
        <v>9.0162733814105174</v>
      </c>
      <c r="L59" s="1495">
        <v>4.8368659592443093</v>
      </c>
      <c r="M59" s="113">
        <v>1.4686911071496653</v>
      </c>
      <c r="N59" s="189">
        <v>4.3224689607866384</v>
      </c>
      <c r="O59" s="108"/>
      <c r="P59" s="798"/>
      <c r="Q59" s="798"/>
      <c r="R59" s="798"/>
      <c r="S59" s="798"/>
      <c r="T59" s="798"/>
      <c r="U59" s="798"/>
      <c r="V59" s="798"/>
      <c r="W59" s="798"/>
    </row>
    <row r="60" spans="1:23" s="4" customFormat="1" ht="11.5" x14ac:dyDescent="0.25">
      <c r="A60" s="812"/>
      <c r="B60" s="813" t="s">
        <v>455</v>
      </c>
      <c r="C60" s="814">
        <v>57229.990791258075</v>
      </c>
      <c r="D60" s="113">
        <v>10.061308657833939</v>
      </c>
      <c r="E60" s="43">
        <v>575808.60183584143</v>
      </c>
      <c r="F60" s="1495">
        <v>73.440511926477313</v>
      </c>
      <c r="G60" s="1495">
        <v>34.459799147554392</v>
      </c>
      <c r="H60" s="1495">
        <v>42.357579407241815</v>
      </c>
      <c r="I60" s="1495">
        <v>54.193458044482448</v>
      </c>
      <c r="J60" s="1495">
        <v>8.7645537543156635</v>
      </c>
      <c r="K60" s="1495">
        <v>10.517583639592557</v>
      </c>
      <c r="L60" s="1495">
        <v>4.7363189175649953</v>
      </c>
      <c r="M60" s="113">
        <v>1.3946958590000995</v>
      </c>
      <c r="N60" s="189">
        <v>3.9474433983387138</v>
      </c>
      <c r="O60" s="108"/>
      <c r="P60" s="798"/>
      <c r="Q60" s="798"/>
      <c r="R60" s="798"/>
      <c r="S60" s="798"/>
      <c r="T60" s="798"/>
      <c r="U60" s="798"/>
      <c r="V60" s="798"/>
      <c r="W60" s="798"/>
    </row>
    <row r="61" spans="1:23" s="4" customFormat="1" ht="11.5" x14ac:dyDescent="0.25">
      <c r="A61" s="812"/>
      <c r="B61" s="813" t="s">
        <v>464</v>
      </c>
      <c r="C61" s="814">
        <v>47234.560632161752</v>
      </c>
      <c r="D61" s="113">
        <v>10.715154496705189</v>
      </c>
      <c r="E61" s="43">
        <v>506125.61475760187</v>
      </c>
      <c r="F61" s="1495">
        <v>72.011372443520273</v>
      </c>
      <c r="G61" s="1495">
        <v>33.398474285197175</v>
      </c>
      <c r="H61" s="1495">
        <v>39.997730022178793</v>
      </c>
      <c r="I61" s="1495">
        <v>51.435369429492496</v>
      </c>
      <c r="J61" s="1495">
        <v>7.2348316530796524</v>
      </c>
      <c r="K61" s="1495">
        <v>9.7915880778660238</v>
      </c>
      <c r="L61" s="1495">
        <v>5.082970183981173</v>
      </c>
      <c r="M61" s="113">
        <v>1.4133349942093212</v>
      </c>
      <c r="N61" s="189">
        <v>4.471309556849361</v>
      </c>
      <c r="O61" s="108"/>
      <c r="P61" s="798"/>
      <c r="Q61" s="798"/>
      <c r="R61" s="798"/>
      <c r="S61" s="798"/>
      <c r="T61" s="798"/>
      <c r="U61" s="798"/>
      <c r="V61" s="798"/>
      <c r="W61" s="798"/>
    </row>
    <row r="62" spans="1:23" s="4" customFormat="1" ht="11.5" x14ac:dyDescent="0.25">
      <c r="A62" s="812"/>
      <c r="B62" s="813" t="s">
        <v>476</v>
      </c>
      <c r="C62" s="814">
        <v>46498.136095225964</v>
      </c>
      <c r="D62" s="113">
        <v>10.672242937243785</v>
      </c>
      <c r="E62" s="43">
        <v>496239.40453727561</v>
      </c>
      <c r="F62" s="1495">
        <v>72.141185035527116</v>
      </c>
      <c r="G62" s="1495">
        <v>38.000860137649831</v>
      </c>
      <c r="H62" s="1495">
        <v>44.921013791382194</v>
      </c>
      <c r="I62" s="1495">
        <v>48.375548613943323</v>
      </c>
      <c r="J62" s="1495">
        <v>8.8769167535681426</v>
      </c>
      <c r="K62" s="1495">
        <v>9.4324670392108629</v>
      </c>
      <c r="L62" s="1495">
        <v>5.2185814902874297</v>
      </c>
      <c r="M62" s="113">
        <v>1.4290614596751743</v>
      </c>
      <c r="N62" s="189">
        <v>3.7893549992062989</v>
      </c>
      <c r="O62" s="108"/>
      <c r="P62" s="798"/>
      <c r="Q62" s="798"/>
      <c r="R62" s="798"/>
      <c r="S62" s="798"/>
      <c r="T62" s="798"/>
      <c r="U62" s="798"/>
      <c r="V62" s="798"/>
      <c r="W62" s="798"/>
    </row>
    <row r="63" spans="1:23" s="4" customFormat="1" ht="11.5" x14ac:dyDescent="0.25">
      <c r="A63" s="812"/>
      <c r="B63" s="813" t="s">
        <v>483</v>
      </c>
      <c r="C63" s="814">
        <v>20458.582725091826</v>
      </c>
      <c r="D63" s="113">
        <v>11.004397953777088</v>
      </c>
      <c r="E63" s="43">
        <v>225134.3858771798</v>
      </c>
      <c r="F63" s="1495">
        <v>72.733875389521117</v>
      </c>
      <c r="G63" s="1495">
        <v>34.397591602868943</v>
      </c>
      <c r="H63" s="1495">
        <v>45.205070325689519</v>
      </c>
      <c r="I63" s="1495">
        <v>48.413175714643671</v>
      </c>
      <c r="J63" s="1495">
        <v>8.9745708041871115</v>
      </c>
      <c r="K63" s="1495">
        <v>9.0774878023014818</v>
      </c>
      <c r="L63" s="1495">
        <v>4.5068962696651411</v>
      </c>
      <c r="M63" s="113">
        <v>1.430292799502155</v>
      </c>
      <c r="N63" s="189">
        <v>3.9486394506187739</v>
      </c>
      <c r="O63" s="108"/>
      <c r="P63" s="798"/>
      <c r="Q63" s="798"/>
      <c r="R63" s="798"/>
      <c r="S63" s="798"/>
      <c r="T63" s="798"/>
      <c r="U63" s="798"/>
      <c r="V63" s="798"/>
      <c r="W63" s="798"/>
    </row>
    <row r="64" spans="1:23" s="4" customFormat="1" ht="11.5" x14ac:dyDescent="0.25">
      <c r="A64" s="812"/>
      <c r="B64" s="813" t="s">
        <v>489</v>
      </c>
      <c r="C64" s="814">
        <v>77661.535488935784</v>
      </c>
      <c r="D64" s="113">
        <v>10.572946797421718</v>
      </c>
      <c r="E64" s="43">
        <v>821111.28293059673</v>
      </c>
      <c r="F64" s="1495">
        <v>74.311135752085207</v>
      </c>
      <c r="G64" s="1495">
        <v>30.192335227879401</v>
      </c>
      <c r="H64" s="1495">
        <v>35.477550204389793</v>
      </c>
      <c r="I64" s="1495">
        <v>53.180466917625537</v>
      </c>
      <c r="J64" s="1495">
        <v>7.0878096678531035</v>
      </c>
      <c r="K64" s="1495">
        <v>8.3774569605723741</v>
      </c>
      <c r="L64" s="1495">
        <v>4.7858997754309254</v>
      </c>
      <c r="M64" s="113">
        <v>1.3703670641756642</v>
      </c>
      <c r="N64" s="189">
        <v>4.9795251472880784</v>
      </c>
      <c r="O64" s="108"/>
      <c r="P64" s="798"/>
      <c r="Q64" s="798"/>
      <c r="R64" s="798"/>
      <c r="S64" s="798"/>
      <c r="T64" s="798"/>
      <c r="U64" s="798"/>
      <c r="V64" s="798"/>
      <c r="W64" s="798"/>
    </row>
    <row r="65" spans="1:23" s="4" customFormat="1" ht="11.5" x14ac:dyDescent="0.25">
      <c r="A65" s="816"/>
      <c r="B65" s="817" t="s">
        <v>492</v>
      </c>
      <c r="C65" s="818">
        <v>5543.4367503400435</v>
      </c>
      <c r="D65" s="176">
        <v>10.983756048187287</v>
      </c>
      <c r="E65" s="123">
        <v>60887.75693429113</v>
      </c>
      <c r="F65" s="1496">
        <v>71.477850393795222</v>
      </c>
      <c r="G65" s="1496">
        <v>35.920356368701583</v>
      </c>
      <c r="H65" s="1496">
        <v>50.210319209042808</v>
      </c>
      <c r="I65" s="1496">
        <v>48.756575804543715</v>
      </c>
      <c r="J65" s="1496">
        <v>9.4448632600753495</v>
      </c>
      <c r="K65" s="1496">
        <v>8.3085464989819453</v>
      </c>
      <c r="L65" s="1496">
        <v>5.5755166205609026</v>
      </c>
      <c r="M65" s="176">
        <v>1.4436110140094272</v>
      </c>
      <c r="N65" s="190">
        <v>3.5488051489046764</v>
      </c>
      <c r="O65" s="108"/>
      <c r="P65" s="798"/>
      <c r="Q65" s="798"/>
      <c r="R65" s="798"/>
      <c r="S65" s="798"/>
      <c r="T65" s="798"/>
      <c r="U65" s="798"/>
      <c r="V65" s="798"/>
      <c r="W65" s="798"/>
    </row>
    <row r="66" spans="1:23" s="4" customFormat="1" ht="11.5" x14ac:dyDescent="0.25">
      <c r="A66" s="819"/>
      <c r="B66" s="819"/>
      <c r="C66" s="762"/>
      <c r="D66" s="113"/>
      <c r="E66" s="43"/>
      <c r="F66" s="1495"/>
      <c r="G66" s="1495"/>
      <c r="H66" s="1495"/>
      <c r="I66" s="1495"/>
      <c r="J66" s="1495"/>
      <c r="K66" s="1495"/>
      <c r="L66" s="1495"/>
      <c r="M66" s="113"/>
      <c r="N66" s="113"/>
      <c r="O66" s="108"/>
      <c r="P66" s="798"/>
      <c r="Q66" s="798"/>
      <c r="R66" s="798"/>
      <c r="S66" s="798"/>
      <c r="T66" s="798"/>
      <c r="U66" s="798"/>
      <c r="V66" s="798"/>
      <c r="W66" s="798"/>
    </row>
    <row r="67" spans="1:23" s="4" customFormat="1" ht="11.5" x14ac:dyDescent="0.25">
      <c r="A67" s="819" t="s">
        <v>722</v>
      </c>
      <c r="B67" s="819"/>
      <c r="C67" s="762"/>
      <c r="D67" s="113"/>
      <c r="E67" s="43"/>
      <c r="F67" s="815"/>
      <c r="G67" s="815"/>
      <c r="H67" s="815"/>
      <c r="I67" s="815"/>
      <c r="J67" s="815"/>
      <c r="K67" s="815"/>
      <c r="L67" s="815"/>
      <c r="M67" s="113"/>
      <c r="N67" s="113"/>
      <c r="O67" s="108"/>
    </row>
    <row r="68" spans="1:23" s="4" customFormat="1" ht="11.5" x14ac:dyDescent="0.25">
      <c r="A68" s="819" t="s">
        <v>724</v>
      </c>
      <c r="B68" s="26"/>
      <c r="C68" s="422"/>
      <c r="D68" s="26"/>
      <c r="E68" s="26"/>
      <c r="F68" s="26"/>
      <c r="G68" s="26"/>
      <c r="H68" s="26"/>
      <c r="I68" s="26"/>
      <c r="J68" s="26"/>
      <c r="K68" s="26"/>
      <c r="L68" s="26"/>
      <c r="M68" s="113"/>
      <c r="N68" s="795"/>
      <c r="O68" s="108"/>
    </row>
    <row r="69" spans="1:23" s="4" customFormat="1" ht="11.5" x14ac:dyDescent="0.25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</row>
    <row r="70" spans="1:23" s="4" customFormat="1" ht="12.65" customHeight="1" x14ac:dyDescent="0.25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</row>
    <row r="71" spans="1:23" s="4" customFormat="1" ht="12.65" customHeight="1" x14ac:dyDescent="0.25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</row>
    <row r="72" spans="1:23" s="4" customFormat="1" ht="11.5" x14ac:dyDescent="0.25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</row>
    <row r="73" spans="1:23" x14ac:dyDescent="0.25">
      <c r="A73" s="525"/>
      <c r="B73" s="525"/>
      <c r="C73" s="525"/>
      <c r="D73" s="525"/>
      <c r="E73" s="525"/>
      <c r="F73" s="525"/>
      <c r="G73" s="525"/>
      <c r="H73" s="525"/>
      <c r="I73" s="525"/>
      <c r="J73" s="525"/>
      <c r="K73" s="525"/>
      <c r="L73" s="525"/>
      <c r="M73" s="525"/>
      <c r="N73" s="525"/>
      <c r="O73" s="525"/>
      <c r="U73" s="1"/>
      <c r="V73" s="1"/>
    </row>
    <row r="74" spans="1:23" x14ac:dyDescent="0.25">
      <c r="A74" s="525"/>
      <c r="B74" s="525"/>
      <c r="C74" s="525"/>
      <c r="D74" s="525"/>
      <c r="E74" s="525"/>
      <c r="F74" s="525"/>
      <c r="G74" s="525"/>
      <c r="H74" s="525"/>
      <c r="I74" s="525"/>
      <c r="J74" s="525"/>
      <c r="K74" s="525"/>
      <c r="L74" s="525"/>
      <c r="M74" s="525"/>
      <c r="N74" s="525"/>
      <c r="O74" s="525"/>
      <c r="U74" s="1"/>
      <c r="V74" s="1"/>
    </row>
    <row r="75" spans="1:23" x14ac:dyDescent="0.25">
      <c r="A75" s="525"/>
      <c r="B75" s="525"/>
      <c r="C75" s="525"/>
      <c r="D75" s="525"/>
      <c r="E75" s="525"/>
      <c r="F75" s="525"/>
      <c r="G75" s="525"/>
      <c r="H75" s="525"/>
      <c r="I75" s="525"/>
      <c r="J75" s="525"/>
      <c r="K75" s="525"/>
      <c r="L75" s="525"/>
      <c r="M75" s="525"/>
      <c r="N75" s="525"/>
      <c r="O75" s="525"/>
      <c r="U75" s="1"/>
      <c r="V75" s="1"/>
    </row>
    <row r="76" spans="1:23" x14ac:dyDescent="0.25">
      <c r="A76" s="525"/>
      <c r="B76" s="525"/>
      <c r="C76" s="525"/>
      <c r="D76" s="525"/>
      <c r="E76" s="525"/>
      <c r="F76" s="525"/>
      <c r="G76" s="525"/>
      <c r="H76" s="525"/>
      <c r="I76" s="525"/>
      <c r="J76" s="525"/>
      <c r="K76" s="525"/>
      <c r="L76" s="525"/>
      <c r="M76" s="525"/>
      <c r="N76" s="525"/>
      <c r="O76" s="525"/>
      <c r="U76" s="1"/>
      <c r="V76" s="1"/>
    </row>
    <row r="77" spans="1:23" x14ac:dyDescent="0.25">
      <c r="A77" s="525"/>
      <c r="B77" s="525"/>
      <c r="C77" s="525"/>
      <c r="D77" s="525"/>
      <c r="E77" s="525"/>
      <c r="F77" s="525"/>
      <c r="G77" s="525"/>
      <c r="H77" s="525"/>
      <c r="I77" s="525"/>
      <c r="J77" s="525"/>
      <c r="K77" s="525"/>
      <c r="L77" s="525"/>
      <c r="M77" s="525"/>
      <c r="N77" s="525"/>
      <c r="O77" s="525"/>
      <c r="U77" s="1"/>
      <c r="V77" s="1"/>
    </row>
    <row r="78" spans="1:23" x14ac:dyDescent="0.25">
      <c r="A78" s="525"/>
      <c r="B78" s="525"/>
      <c r="C78" s="525"/>
      <c r="D78" s="525"/>
      <c r="E78" s="525"/>
      <c r="F78" s="525"/>
      <c r="G78" s="525"/>
      <c r="H78" s="525"/>
      <c r="I78" s="525"/>
      <c r="J78" s="525"/>
      <c r="K78" s="525"/>
      <c r="L78" s="525"/>
      <c r="M78" s="525"/>
      <c r="N78" s="525"/>
      <c r="O78" s="525"/>
      <c r="U78" s="1"/>
      <c r="V78" s="1"/>
    </row>
    <row r="79" spans="1:23" x14ac:dyDescent="0.25">
      <c r="A79" s="525"/>
      <c r="B79" s="525"/>
      <c r="C79" s="525"/>
      <c r="D79" s="525"/>
      <c r="E79" s="525"/>
      <c r="F79" s="525"/>
      <c r="G79" s="525"/>
      <c r="H79" s="525"/>
      <c r="I79" s="525"/>
      <c r="J79" s="525"/>
      <c r="K79" s="525"/>
      <c r="L79" s="525"/>
      <c r="M79" s="525"/>
      <c r="N79" s="525"/>
      <c r="O79" s="525"/>
      <c r="U79" s="1"/>
      <c r="V79" s="1"/>
    </row>
    <row r="80" spans="1:23" x14ac:dyDescent="0.25">
      <c r="A80" s="525"/>
      <c r="B80" s="525"/>
      <c r="C80" s="525"/>
      <c r="D80" s="525"/>
      <c r="E80" s="525"/>
      <c r="F80" s="525"/>
      <c r="G80" s="525"/>
      <c r="H80" s="525"/>
      <c r="I80" s="525"/>
      <c r="J80" s="525"/>
      <c r="K80" s="525"/>
      <c r="L80" s="525"/>
      <c r="M80" s="525"/>
      <c r="N80" s="525"/>
      <c r="O80" s="525"/>
      <c r="U80" s="1"/>
      <c r="V80" s="1"/>
    </row>
    <row r="81" spans="1:22" x14ac:dyDescent="0.25">
      <c r="A81" s="525"/>
      <c r="B81" s="525"/>
      <c r="C81" s="525"/>
      <c r="D81" s="525"/>
      <c r="E81" s="525"/>
      <c r="F81" s="525"/>
      <c r="G81" s="525"/>
      <c r="H81" s="525"/>
      <c r="I81" s="525"/>
      <c r="J81" s="525"/>
      <c r="K81" s="525"/>
      <c r="L81" s="525"/>
      <c r="M81" s="525"/>
      <c r="N81" s="525"/>
      <c r="O81" s="525"/>
      <c r="U81" s="1"/>
      <c r="V81" s="1"/>
    </row>
    <row r="82" spans="1:22" x14ac:dyDescent="0.25">
      <c r="A82" s="525"/>
      <c r="B82" s="525"/>
      <c r="C82" s="525"/>
      <c r="D82" s="525"/>
      <c r="E82" s="525"/>
      <c r="F82" s="525"/>
      <c r="G82" s="525"/>
      <c r="H82" s="525"/>
      <c r="I82" s="525"/>
      <c r="J82" s="525"/>
      <c r="K82" s="525"/>
      <c r="L82" s="525"/>
      <c r="M82" s="525"/>
      <c r="N82" s="525"/>
      <c r="O82" s="525"/>
      <c r="U82" s="1"/>
      <c r="V82" s="1"/>
    </row>
    <row r="83" spans="1:22" x14ac:dyDescent="0.25">
      <c r="A83" s="525"/>
      <c r="B83" s="525"/>
      <c r="C83" s="525"/>
      <c r="D83" s="525"/>
      <c r="E83" s="525"/>
      <c r="F83" s="525"/>
      <c r="G83" s="525"/>
      <c r="H83" s="525"/>
      <c r="I83" s="525"/>
      <c r="J83" s="525"/>
      <c r="K83" s="525"/>
      <c r="L83" s="525"/>
      <c r="M83" s="525"/>
      <c r="N83" s="525"/>
      <c r="O83" s="525"/>
      <c r="U83" s="1"/>
      <c r="V83" s="1"/>
    </row>
    <row r="84" spans="1:22" x14ac:dyDescent="0.25">
      <c r="A84" s="525"/>
      <c r="B84" s="525"/>
      <c r="C84" s="525"/>
      <c r="D84" s="525"/>
      <c r="E84" s="525"/>
      <c r="F84" s="525"/>
      <c r="G84" s="525"/>
      <c r="H84" s="525"/>
      <c r="I84" s="525"/>
      <c r="J84" s="525"/>
      <c r="K84" s="525"/>
      <c r="L84" s="525"/>
      <c r="M84" s="525"/>
      <c r="N84" s="525"/>
      <c r="O84" s="525"/>
      <c r="U84" s="1"/>
      <c r="V84" s="1"/>
    </row>
    <row r="85" spans="1:22" x14ac:dyDescent="0.25">
      <c r="A85" s="525"/>
      <c r="B85" s="525"/>
      <c r="C85" s="525"/>
      <c r="D85" s="525"/>
      <c r="E85" s="525"/>
      <c r="F85" s="525"/>
      <c r="G85" s="525"/>
      <c r="H85" s="525"/>
      <c r="I85" s="525"/>
      <c r="J85" s="525"/>
      <c r="K85" s="525"/>
      <c r="L85" s="525"/>
      <c r="M85" s="525"/>
      <c r="N85" s="525"/>
      <c r="O85" s="525"/>
      <c r="U85" s="1"/>
      <c r="V85" s="1"/>
    </row>
    <row r="86" spans="1:22" x14ac:dyDescent="0.25">
      <c r="A86" s="525"/>
      <c r="B86" s="525"/>
      <c r="C86" s="525"/>
      <c r="D86" s="525"/>
      <c r="E86" s="525"/>
      <c r="F86" s="525"/>
      <c r="G86" s="525"/>
      <c r="H86" s="525"/>
      <c r="I86" s="525"/>
      <c r="J86" s="525"/>
      <c r="K86" s="525"/>
      <c r="L86" s="525"/>
      <c r="M86" s="525"/>
      <c r="N86" s="525"/>
      <c r="O86" s="525"/>
      <c r="U86" s="1"/>
      <c r="V86" s="1"/>
    </row>
    <row r="87" spans="1:22" x14ac:dyDescent="0.25">
      <c r="A87" s="525"/>
      <c r="B87" s="525"/>
      <c r="C87" s="525"/>
      <c r="D87" s="525"/>
      <c r="E87" s="525"/>
      <c r="F87" s="525"/>
      <c r="G87" s="525"/>
      <c r="H87" s="525"/>
      <c r="I87" s="525"/>
      <c r="J87" s="525"/>
      <c r="K87" s="525"/>
      <c r="L87" s="525"/>
      <c r="M87" s="525"/>
      <c r="N87" s="525"/>
      <c r="O87" s="525"/>
      <c r="U87" s="1"/>
      <c r="V87" s="1"/>
    </row>
    <row r="88" spans="1:22" x14ac:dyDescent="0.25">
      <c r="A88" s="525"/>
      <c r="B88" s="525"/>
      <c r="C88" s="525"/>
      <c r="D88" s="525"/>
      <c r="E88" s="525"/>
      <c r="F88" s="525"/>
      <c r="G88" s="525"/>
      <c r="H88" s="525"/>
      <c r="I88" s="525"/>
      <c r="J88" s="525"/>
      <c r="K88" s="525"/>
      <c r="L88" s="525"/>
      <c r="M88" s="525"/>
      <c r="N88" s="525"/>
      <c r="O88" s="525"/>
      <c r="U88" s="1"/>
      <c r="V88" s="1"/>
    </row>
    <row r="89" spans="1:22" x14ac:dyDescent="0.25">
      <c r="A89" s="525"/>
      <c r="B89" s="525"/>
      <c r="C89" s="525"/>
      <c r="D89" s="525"/>
      <c r="E89" s="525"/>
      <c r="F89" s="525"/>
      <c r="G89" s="525"/>
      <c r="H89" s="525"/>
      <c r="I89" s="525"/>
      <c r="J89" s="525"/>
      <c r="K89" s="525"/>
      <c r="L89" s="525"/>
      <c r="M89" s="525"/>
      <c r="N89" s="525"/>
      <c r="O89" s="525"/>
      <c r="U89" s="1"/>
      <c r="V89" s="1"/>
    </row>
    <row r="90" spans="1:22" x14ac:dyDescent="0.25">
      <c r="A90" s="525"/>
      <c r="B90" s="525"/>
      <c r="C90" s="525"/>
      <c r="D90" s="525"/>
      <c r="E90" s="525"/>
      <c r="F90" s="525"/>
      <c r="G90" s="525"/>
      <c r="H90" s="525"/>
      <c r="I90" s="525"/>
      <c r="J90" s="525"/>
      <c r="K90" s="525"/>
      <c r="L90" s="525"/>
      <c r="M90" s="525"/>
      <c r="N90" s="525"/>
      <c r="O90" s="525"/>
      <c r="U90" s="1"/>
      <c r="V90" s="1"/>
    </row>
    <row r="91" spans="1:22" x14ac:dyDescent="0.25">
      <c r="A91" s="525"/>
      <c r="B91" s="525"/>
      <c r="C91" s="525"/>
      <c r="D91" s="525"/>
      <c r="E91" s="525"/>
      <c r="F91" s="525"/>
      <c r="G91" s="525"/>
      <c r="H91" s="525"/>
      <c r="I91" s="525"/>
      <c r="J91" s="525"/>
      <c r="K91" s="525"/>
      <c r="L91" s="525"/>
      <c r="M91" s="525"/>
      <c r="N91" s="525"/>
      <c r="O91" s="525"/>
      <c r="U91" s="1"/>
      <c r="V91" s="1"/>
    </row>
    <row r="92" spans="1:22" x14ac:dyDescent="0.25">
      <c r="A92" s="525"/>
      <c r="B92" s="525"/>
      <c r="C92" s="525"/>
      <c r="D92" s="525"/>
      <c r="E92" s="525"/>
      <c r="F92" s="525"/>
      <c r="G92" s="525"/>
      <c r="H92" s="525"/>
      <c r="I92" s="525"/>
      <c r="J92" s="525"/>
      <c r="K92" s="525"/>
      <c r="L92" s="525"/>
      <c r="M92" s="525"/>
      <c r="N92" s="525"/>
      <c r="O92" s="525"/>
      <c r="U92" s="1"/>
      <c r="V92" s="1"/>
    </row>
    <row r="93" spans="1:22" x14ac:dyDescent="0.25">
      <c r="A93" s="525"/>
      <c r="B93" s="525"/>
      <c r="C93" s="525"/>
      <c r="D93" s="525"/>
      <c r="E93" s="525"/>
      <c r="F93" s="525"/>
      <c r="G93" s="525"/>
      <c r="H93" s="525"/>
      <c r="I93" s="525"/>
      <c r="J93" s="525"/>
      <c r="K93" s="525"/>
      <c r="L93" s="525"/>
      <c r="M93" s="525"/>
      <c r="N93" s="525"/>
      <c r="O93" s="525"/>
      <c r="U93" s="1"/>
      <c r="V93" s="1"/>
    </row>
    <row r="94" spans="1:22" x14ac:dyDescent="0.25">
      <c r="A94" s="525"/>
      <c r="B94" s="525"/>
      <c r="C94" s="525"/>
      <c r="D94" s="525"/>
      <c r="E94" s="525"/>
      <c r="F94" s="525"/>
      <c r="G94" s="525"/>
      <c r="H94" s="525"/>
      <c r="I94" s="525"/>
      <c r="J94" s="525"/>
      <c r="K94" s="525"/>
      <c r="L94" s="525"/>
      <c r="M94" s="525"/>
      <c r="N94" s="525"/>
      <c r="O94" s="525"/>
      <c r="U94" s="1"/>
      <c r="V94" s="1"/>
    </row>
    <row r="95" spans="1:22" x14ac:dyDescent="0.25">
      <c r="A95" s="525"/>
      <c r="B95" s="525"/>
      <c r="C95" s="525"/>
      <c r="D95" s="525"/>
      <c r="E95" s="525"/>
      <c r="F95" s="525"/>
      <c r="G95" s="525"/>
      <c r="H95" s="525"/>
      <c r="I95" s="525"/>
      <c r="J95" s="525"/>
      <c r="K95" s="525"/>
      <c r="L95" s="525"/>
      <c r="M95" s="525"/>
      <c r="N95" s="525"/>
      <c r="O95" s="525"/>
      <c r="U95" s="1"/>
      <c r="V95" s="1"/>
    </row>
    <row r="96" spans="1:22" x14ac:dyDescent="0.25">
      <c r="A96" s="525"/>
      <c r="B96" s="525"/>
      <c r="C96" s="525"/>
      <c r="D96" s="525"/>
      <c r="E96" s="525"/>
      <c r="F96" s="525"/>
      <c r="G96" s="525"/>
      <c r="H96" s="525"/>
      <c r="I96" s="525"/>
      <c r="J96" s="525"/>
      <c r="K96" s="525"/>
      <c r="L96" s="525"/>
      <c r="M96" s="525"/>
      <c r="N96" s="525"/>
      <c r="O96" s="525"/>
      <c r="U96" s="1"/>
      <c r="V96" s="1"/>
    </row>
    <row r="97" spans="1:22" x14ac:dyDescent="0.25">
      <c r="A97" s="525"/>
      <c r="B97" s="525"/>
      <c r="C97" s="525"/>
      <c r="D97" s="525"/>
      <c r="E97" s="525"/>
      <c r="F97" s="525"/>
      <c r="G97" s="525"/>
      <c r="H97" s="525"/>
      <c r="I97" s="525"/>
      <c r="J97" s="525"/>
      <c r="K97" s="525"/>
      <c r="L97" s="525"/>
      <c r="M97" s="525"/>
      <c r="N97" s="525"/>
      <c r="O97" s="525"/>
      <c r="U97" s="1"/>
      <c r="V97" s="1"/>
    </row>
    <row r="98" spans="1:22" x14ac:dyDescent="0.25">
      <c r="A98" s="525"/>
      <c r="B98" s="525"/>
      <c r="C98" s="525"/>
      <c r="D98" s="525"/>
      <c r="E98" s="525"/>
      <c r="F98" s="525"/>
      <c r="G98" s="525"/>
      <c r="H98" s="525"/>
      <c r="I98" s="525"/>
      <c r="J98" s="525"/>
      <c r="K98" s="525"/>
      <c r="L98" s="525"/>
      <c r="M98" s="525"/>
      <c r="N98" s="525"/>
      <c r="O98" s="525"/>
      <c r="U98" s="1"/>
      <c r="V98" s="1"/>
    </row>
    <row r="99" spans="1:22" x14ac:dyDescent="0.25">
      <c r="A99" s="525"/>
      <c r="B99" s="525"/>
      <c r="C99" s="525"/>
      <c r="D99" s="525"/>
      <c r="E99" s="525"/>
      <c r="F99" s="525"/>
      <c r="G99" s="525"/>
      <c r="H99" s="525"/>
      <c r="I99" s="525"/>
      <c r="J99" s="525"/>
      <c r="K99" s="525"/>
      <c r="L99" s="525"/>
      <c r="M99" s="525"/>
      <c r="N99" s="525"/>
      <c r="O99" s="525"/>
      <c r="U99" s="1"/>
      <c r="V99" s="1"/>
    </row>
    <row r="100" spans="1:22" x14ac:dyDescent="0.25">
      <c r="A100" s="525"/>
      <c r="B100" s="525"/>
      <c r="C100" s="525"/>
      <c r="D100" s="525"/>
      <c r="E100" s="525"/>
      <c r="F100" s="525"/>
      <c r="G100" s="525"/>
      <c r="H100" s="525"/>
      <c r="I100" s="525"/>
      <c r="J100" s="525"/>
      <c r="K100" s="525"/>
      <c r="L100" s="525"/>
      <c r="M100" s="525"/>
      <c r="N100" s="525"/>
      <c r="O100" s="525"/>
      <c r="U100" s="1"/>
      <c r="V100" s="1"/>
    </row>
    <row r="101" spans="1:22" x14ac:dyDescent="0.25">
      <c r="A101" s="525"/>
      <c r="B101" s="525"/>
      <c r="C101" s="525"/>
      <c r="D101" s="525"/>
      <c r="E101" s="525"/>
      <c r="F101" s="525"/>
      <c r="G101" s="525"/>
      <c r="H101" s="525"/>
      <c r="I101" s="525"/>
      <c r="J101" s="525"/>
      <c r="K101" s="525"/>
      <c r="L101" s="525"/>
      <c r="M101" s="525"/>
      <c r="N101" s="525"/>
      <c r="O101" s="525"/>
      <c r="U101" s="1"/>
      <c r="V101" s="1"/>
    </row>
    <row r="102" spans="1:22" x14ac:dyDescent="0.25">
      <c r="A102" s="525"/>
      <c r="B102" s="525"/>
      <c r="C102" s="525"/>
      <c r="D102" s="525"/>
      <c r="E102" s="525"/>
      <c r="F102" s="525"/>
      <c r="G102" s="525"/>
      <c r="H102" s="525"/>
      <c r="I102" s="525"/>
      <c r="J102" s="525"/>
      <c r="K102" s="525"/>
      <c r="L102" s="525"/>
      <c r="M102" s="525"/>
      <c r="N102" s="525"/>
      <c r="O102" s="525"/>
      <c r="U102" s="1"/>
      <c r="V102" s="1"/>
    </row>
    <row r="103" spans="1:22" x14ac:dyDescent="0.25">
      <c r="A103" s="525"/>
      <c r="B103" s="525"/>
      <c r="C103" s="525"/>
      <c r="D103" s="525"/>
      <c r="E103" s="525"/>
      <c r="F103" s="525"/>
      <c r="G103" s="525"/>
      <c r="H103" s="525"/>
      <c r="I103" s="525"/>
      <c r="J103" s="525"/>
      <c r="K103" s="525"/>
      <c r="L103" s="525"/>
      <c r="M103" s="525"/>
      <c r="N103" s="525"/>
      <c r="O103" s="525"/>
      <c r="U103" s="1"/>
      <c r="V103" s="1"/>
    </row>
    <row r="104" spans="1:22" x14ac:dyDescent="0.25">
      <c r="A104" s="525"/>
      <c r="B104" s="525"/>
      <c r="C104" s="525"/>
      <c r="D104" s="525"/>
      <c r="E104" s="525"/>
      <c r="F104" s="525"/>
      <c r="G104" s="525"/>
      <c r="H104" s="525"/>
      <c r="I104" s="525"/>
      <c r="J104" s="525"/>
      <c r="K104" s="525"/>
      <c r="L104" s="525"/>
      <c r="M104" s="525"/>
      <c r="N104" s="525"/>
      <c r="O104" s="525"/>
      <c r="U104" s="1"/>
      <c r="V104" s="1"/>
    </row>
    <row r="105" spans="1:22" x14ac:dyDescent="0.25">
      <c r="A105" s="525"/>
      <c r="B105" s="525"/>
      <c r="C105" s="525"/>
      <c r="D105" s="525"/>
      <c r="E105" s="525"/>
      <c r="F105" s="525"/>
      <c r="G105" s="525"/>
      <c r="H105" s="525"/>
      <c r="I105" s="525"/>
      <c r="J105" s="525"/>
      <c r="K105" s="525"/>
      <c r="L105" s="525"/>
      <c r="M105" s="525"/>
      <c r="N105" s="525"/>
      <c r="O105" s="525"/>
      <c r="U105" s="1"/>
      <c r="V105" s="1"/>
    </row>
    <row r="106" spans="1:22" x14ac:dyDescent="0.25">
      <c r="A106" s="525"/>
      <c r="B106" s="525"/>
      <c r="C106" s="525"/>
      <c r="D106" s="525"/>
      <c r="E106" s="525"/>
      <c r="F106" s="525"/>
      <c r="G106" s="525"/>
      <c r="H106" s="525"/>
      <c r="I106" s="525"/>
      <c r="J106" s="525"/>
      <c r="K106" s="525"/>
      <c r="L106" s="525"/>
      <c r="M106" s="525"/>
      <c r="N106" s="525"/>
      <c r="O106" s="525"/>
      <c r="U106" s="1"/>
      <c r="V106" s="1"/>
    </row>
    <row r="107" spans="1:22" x14ac:dyDescent="0.25">
      <c r="A107" s="525"/>
      <c r="B107" s="525"/>
      <c r="C107" s="525"/>
      <c r="D107" s="525"/>
      <c r="E107" s="525"/>
      <c r="F107" s="525"/>
      <c r="G107" s="525"/>
      <c r="H107" s="525"/>
      <c r="I107" s="525"/>
      <c r="J107" s="525"/>
      <c r="K107" s="525"/>
      <c r="L107" s="525"/>
      <c r="M107" s="525"/>
      <c r="N107" s="525"/>
      <c r="O107" s="525"/>
      <c r="U107" s="1"/>
      <c r="V107" s="1"/>
    </row>
    <row r="108" spans="1:22" x14ac:dyDescent="0.25">
      <c r="A108" s="525"/>
      <c r="B108" s="525"/>
      <c r="C108" s="525"/>
      <c r="D108" s="525"/>
      <c r="E108" s="525"/>
      <c r="F108" s="525"/>
      <c r="G108" s="525"/>
      <c r="H108" s="525"/>
      <c r="I108" s="525"/>
      <c r="J108" s="525"/>
      <c r="K108" s="525"/>
      <c r="L108" s="525"/>
      <c r="M108" s="525"/>
      <c r="N108" s="525"/>
      <c r="O108" s="525"/>
      <c r="U108" s="1"/>
      <c r="V108" s="1"/>
    </row>
    <row r="109" spans="1:22" x14ac:dyDescent="0.25">
      <c r="A109" s="525"/>
      <c r="B109" s="525"/>
      <c r="C109" s="525"/>
      <c r="D109" s="525"/>
      <c r="E109" s="525"/>
      <c r="F109" s="525"/>
      <c r="G109" s="525"/>
      <c r="H109" s="525"/>
      <c r="I109" s="525"/>
      <c r="J109" s="525"/>
      <c r="K109" s="525"/>
      <c r="L109" s="525"/>
      <c r="M109" s="525"/>
      <c r="N109" s="525"/>
      <c r="O109" s="525"/>
      <c r="U109" s="1"/>
      <c r="V109" s="1"/>
    </row>
    <row r="110" spans="1:22" x14ac:dyDescent="0.25">
      <c r="A110" s="525"/>
      <c r="B110" s="525"/>
      <c r="C110" s="525"/>
      <c r="D110" s="525"/>
      <c r="E110" s="525"/>
      <c r="F110" s="525"/>
      <c r="G110" s="525"/>
      <c r="H110" s="525"/>
      <c r="I110" s="525"/>
      <c r="J110" s="525"/>
      <c r="K110" s="525"/>
      <c r="L110" s="525"/>
      <c r="M110" s="525"/>
      <c r="N110" s="525"/>
      <c r="O110" s="525"/>
      <c r="U110" s="1"/>
      <c r="V110" s="1"/>
    </row>
    <row r="111" spans="1:22" x14ac:dyDescent="0.25">
      <c r="A111" s="525"/>
      <c r="B111" s="525"/>
      <c r="C111" s="525"/>
      <c r="D111" s="525"/>
      <c r="E111" s="525"/>
      <c r="F111" s="525"/>
      <c r="G111" s="525"/>
      <c r="H111" s="525"/>
      <c r="I111" s="525"/>
      <c r="J111" s="525"/>
      <c r="K111" s="525"/>
      <c r="L111" s="525"/>
      <c r="M111" s="525"/>
      <c r="N111" s="525"/>
      <c r="O111" s="525"/>
      <c r="U111" s="1"/>
      <c r="V111" s="1"/>
    </row>
    <row r="112" spans="1:22" x14ac:dyDescent="0.25">
      <c r="A112" s="525"/>
      <c r="B112" s="525"/>
      <c r="C112" s="525"/>
      <c r="D112" s="525"/>
      <c r="E112" s="525"/>
      <c r="F112" s="525"/>
      <c r="G112" s="525"/>
      <c r="H112" s="525"/>
      <c r="I112" s="525"/>
      <c r="J112" s="525"/>
      <c r="K112" s="525"/>
      <c r="L112" s="525"/>
      <c r="M112" s="525"/>
      <c r="N112" s="525"/>
      <c r="O112" s="525"/>
      <c r="U112" s="1"/>
      <c r="V112" s="1"/>
    </row>
    <row r="113" spans="1:22" x14ac:dyDescent="0.25">
      <c r="A113" s="525"/>
      <c r="B113" s="525"/>
      <c r="C113" s="525"/>
      <c r="D113" s="525"/>
      <c r="E113" s="525"/>
      <c r="F113" s="525"/>
      <c r="G113" s="525"/>
      <c r="H113" s="525"/>
      <c r="I113" s="525"/>
      <c r="J113" s="525"/>
      <c r="K113" s="525"/>
      <c r="L113" s="525"/>
      <c r="M113" s="525"/>
      <c r="N113" s="525"/>
      <c r="O113" s="525"/>
      <c r="U113" s="1"/>
      <c r="V113" s="1"/>
    </row>
    <row r="114" spans="1:22" x14ac:dyDescent="0.25">
      <c r="A114" s="525"/>
      <c r="B114" s="525"/>
      <c r="C114" s="525"/>
      <c r="D114" s="525"/>
      <c r="E114" s="525"/>
      <c r="F114" s="525"/>
      <c r="G114" s="525"/>
      <c r="H114" s="525"/>
      <c r="I114" s="525"/>
      <c r="J114" s="525"/>
      <c r="K114" s="525"/>
      <c r="L114" s="525"/>
      <c r="M114" s="525"/>
      <c r="N114" s="525"/>
      <c r="O114" s="525"/>
      <c r="U114" s="1"/>
      <c r="V114" s="1"/>
    </row>
    <row r="115" spans="1:22" x14ac:dyDescent="0.25">
      <c r="A115" s="525"/>
      <c r="B115" s="525"/>
      <c r="C115" s="525"/>
      <c r="D115" s="525"/>
      <c r="E115" s="525"/>
      <c r="F115" s="525"/>
      <c r="G115" s="525"/>
      <c r="H115" s="525"/>
      <c r="I115" s="525"/>
      <c r="J115" s="525"/>
      <c r="K115" s="525"/>
      <c r="L115" s="525"/>
      <c r="M115" s="525"/>
      <c r="N115" s="525"/>
      <c r="O115" s="525"/>
      <c r="U115" s="1"/>
      <c r="V115" s="1"/>
    </row>
    <row r="116" spans="1:22" x14ac:dyDescent="0.25">
      <c r="A116" s="525"/>
      <c r="B116" s="525"/>
      <c r="C116" s="525"/>
      <c r="D116" s="525"/>
      <c r="E116" s="525"/>
      <c r="F116" s="525"/>
      <c r="G116" s="525"/>
      <c r="H116" s="525"/>
      <c r="I116" s="525"/>
      <c r="J116" s="525"/>
      <c r="K116" s="525"/>
      <c r="L116" s="525"/>
      <c r="M116" s="525"/>
      <c r="N116" s="525"/>
      <c r="O116" s="525"/>
      <c r="U116" s="1"/>
      <c r="V116" s="1"/>
    </row>
    <row r="117" spans="1:22" x14ac:dyDescent="0.25">
      <c r="A117" s="525"/>
      <c r="B117" s="525"/>
      <c r="C117" s="525"/>
      <c r="D117" s="525"/>
      <c r="E117" s="525"/>
      <c r="F117" s="525"/>
      <c r="G117" s="525"/>
      <c r="H117" s="525"/>
      <c r="I117" s="525"/>
      <c r="J117" s="525"/>
      <c r="K117" s="525"/>
      <c r="L117" s="525"/>
      <c r="M117" s="525"/>
      <c r="N117" s="525"/>
      <c r="O117" s="525"/>
      <c r="U117" s="1"/>
      <c r="V117" s="1"/>
    </row>
    <row r="118" spans="1:22" x14ac:dyDescent="0.25">
      <c r="A118" s="525"/>
      <c r="B118" s="525"/>
      <c r="C118" s="525"/>
      <c r="D118" s="525"/>
      <c r="E118" s="525"/>
      <c r="F118" s="525"/>
      <c r="G118" s="525"/>
      <c r="H118" s="525"/>
      <c r="I118" s="525"/>
      <c r="J118" s="525"/>
      <c r="K118" s="525"/>
      <c r="L118" s="525"/>
      <c r="M118" s="525"/>
      <c r="N118" s="525"/>
      <c r="O118" s="525"/>
      <c r="U118" s="1"/>
      <c r="V118" s="1"/>
    </row>
    <row r="119" spans="1:22" x14ac:dyDescent="0.25">
      <c r="A119" s="525"/>
      <c r="B119" s="525"/>
      <c r="C119" s="525"/>
      <c r="D119" s="525"/>
      <c r="E119" s="525"/>
      <c r="F119" s="525"/>
      <c r="G119" s="525"/>
      <c r="H119" s="525"/>
      <c r="I119" s="525"/>
      <c r="J119" s="525"/>
      <c r="K119" s="525"/>
      <c r="L119" s="525"/>
      <c r="M119" s="525"/>
      <c r="N119" s="525"/>
      <c r="O119" s="525"/>
      <c r="U119" s="1"/>
      <c r="V119" s="1"/>
    </row>
    <row r="120" spans="1:22" x14ac:dyDescent="0.25">
      <c r="A120" s="525"/>
      <c r="B120" s="525"/>
      <c r="C120" s="525"/>
      <c r="D120" s="525"/>
      <c r="E120" s="525"/>
      <c r="F120" s="525"/>
      <c r="G120" s="525"/>
      <c r="H120" s="525"/>
      <c r="I120" s="525"/>
      <c r="J120" s="525"/>
      <c r="K120" s="525"/>
      <c r="L120" s="525"/>
      <c r="M120" s="525"/>
      <c r="N120" s="525"/>
      <c r="O120" s="525"/>
      <c r="U120" s="1"/>
      <c r="V120" s="1"/>
    </row>
    <row r="121" spans="1:22" x14ac:dyDescent="0.25">
      <c r="A121" s="525"/>
      <c r="B121" s="525"/>
      <c r="C121" s="525"/>
      <c r="D121" s="525"/>
      <c r="E121" s="525"/>
      <c r="F121" s="525"/>
      <c r="G121" s="525"/>
      <c r="H121" s="525"/>
      <c r="I121" s="525"/>
      <c r="J121" s="525"/>
      <c r="K121" s="525"/>
      <c r="L121" s="525"/>
      <c r="M121" s="525"/>
      <c r="N121" s="525"/>
      <c r="O121" s="525"/>
      <c r="U121" s="1"/>
      <c r="V121" s="1"/>
    </row>
    <row r="122" spans="1:22" x14ac:dyDescent="0.25">
      <c r="A122" s="525"/>
      <c r="B122" s="525"/>
      <c r="C122" s="525"/>
      <c r="D122" s="525"/>
      <c r="E122" s="525"/>
      <c r="F122" s="525"/>
      <c r="G122" s="525"/>
      <c r="H122" s="525"/>
      <c r="I122" s="525"/>
      <c r="J122" s="525"/>
      <c r="K122" s="525"/>
      <c r="L122" s="525"/>
      <c r="M122" s="525"/>
      <c r="N122" s="525"/>
      <c r="O122" s="525"/>
      <c r="U122" s="1"/>
      <c r="V122" s="1"/>
    </row>
    <row r="123" spans="1:22" x14ac:dyDescent="0.25">
      <c r="A123" s="525"/>
      <c r="B123" s="525"/>
      <c r="C123" s="525"/>
      <c r="D123" s="525"/>
      <c r="E123" s="525"/>
      <c r="F123" s="525"/>
      <c r="G123" s="525"/>
      <c r="H123" s="525"/>
      <c r="I123" s="525"/>
      <c r="J123" s="525"/>
      <c r="K123" s="525"/>
      <c r="L123" s="525"/>
      <c r="M123" s="525"/>
      <c r="N123" s="525"/>
      <c r="O123" s="525"/>
      <c r="U123" s="1"/>
      <c r="V123" s="1"/>
    </row>
    <row r="124" spans="1:22" x14ac:dyDescent="0.25">
      <c r="A124" s="525"/>
      <c r="B124" s="525"/>
      <c r="C124" s="525"/>
      <c r="D124" s="525"/>
      <c r="E124" s="525"/>
      <c r="F124" s="525"/>
      <c r="G124" s="525"/>
      <c r="H124" s="525"/>
      <c r="I124" s="525"/>
      <c r="J124" s="525"/>
      <c r="K124" s="525"/>
      <c r="L124" s="525"/>
      <c r="M124" s="525"/>
      <c r="N124" s="525"/>
      <c r="O124" s="525"/>
      <c r="U124" s="1"/>
      <c r="V124" s="1"/>
    </row>
    <row r="125" spans="1:22" x14ac:dyDescent="0.25">
      <c r="A125" s="525"/>
      <c r="B125" s="525"/>
      <c r="C125" s="525"/>
      <c r="D125" s="525"/>
      <c r="E125" s="525"/>
      <c r="F125" s="525"/>
      <c r="G125" s="525"/>
      <c r="H125" s="525"/>
      <c r="I125" s="525"/>
      <c r="J125" s="525"/>
      <c r="K125" s="525"/>
      <c r="L125" s="525"/>
      <c r="M125" s="525"/>
      <c r="N125" s="525"/>
      <c r="O125" s="525"/>
      <c r="U125" s="1"/>
      <c r="V125" s="1"/>
    </row>
    <row r="126" spans="1:22" x14ac:dyDescent="0.25">
      <c r="A126" s="525"/>
      <c r="B126" s="525"/>
      <c r="C126" s="525"/>
      <c r="D126" s="525"/>
      <c r="E126" s="525"/>
      <c r="F126" s="525"/>
      <c r="G126" s="525"/>
      <c r="H126" s="525"/>
      <c r="I126" s="525"/>
      <c r="J126" s="525"/>
      <c r="K126" s="525"/>
      <c r="L126" s="525"/>
      <c r="M126" s="525"/>
      <c r="N126" s="525"/>
      <c r="O126" s="525"/>
      <c r="U126" s="1"/>
      <c r="V126" s="1"/>
    </row>
    <row r="127" spans="1:22" x14ac:dyDescent="0.25">
      <c r="A127" s="525"/>
      <c r="B127" s="525"/>
      <c r="C127" s="525"/>
      <c r="D127" s="525"/>
      <c r="E127" s="525"/>
      <c r="F127" s="525"/>
      <c r="G127" s="525"/>
      <c r="H127" s="525"/>
      <c r="I127" s="525"/>
      <c r="J127" s="525"/>
      <c r="K127" s="525"/>
      <c r="L127" s="525"/>
      <c r="M127" s="525"/>
      <c r="N127" s="525"/>
      <c r="O127" s="525"/>
      <c r="U127" s="1"/>
      <c r="V127" s="1"/>
    </row>
    <row r="128" spans="1:22" x14ac:dyDescent="0.25">
      <c r="A128" s="525"/>
      <c r="B128" s="525"/>
      <c r="C128" s="525"/>
      <c r="D128" s="525"/>
      <c r="E128" s="525"/>
      <c r="F128" s="525"/>
      <c r="G128" s="525"/>
      <c r="H128" s="525"/>
      <c r="I128" s="525"/>
      <c r="J128" s="525"/>
      <c r="K128" s="525"/>
      <c r="L128" s="525"/>
      <c r="M128" s="525"/>
      <c r="N128" s="525"/>
      <c r="O128" s="525"/>
      <c r="U128" s="1"/>
      <c r="V128" s="1"/>
    </row>
    <row r="129" spans="1:22" x14ac:dyDescent="0.25">
      <c r="A129" s="525"/>
      <c r="B129" s="525"/>
      <c r="C129" s="525"/>
      <c r="D129" s="525"/>
      <c r="E129" s="525"/>
      <c r="F129" s="525"/>
      <c r="G129" s="525"/>
      <c r="H129" s="525"/>
      <c r="I129" s="525"/>
      <c r="J129" s="525"/>
      <c r="K129" s="525"/>
      <c r="L129" s="525"/>
      <c r="M129" s="525"/>
      <c r="N129" s="525"/>
      <c r="O129" s="525"/>
      <c r="U129" s="1"/>
      <c r="V129" s="1"/>
    </row>
    <row r="130" spans="1:22" x14ac:dyDescent="0.25">
      <c r="A130" s="525"/>
      <c r="B130" s="525"/>
      <c r="C130" s="525"/>
      <c r="D130" s="525"/>
      <c r="E130" s="525"/>
      <c r="F130" s="525"/>
      <c r="G130" s="525"/>
      <c r="H130" s="525"/>
      <c r="I130" s="525"/>
      <c r="J130" s="525"/>
      <c r="K130" s="525"/>
      <c r="L130" s="525"/>
      <c r="M130" s="525"/>
      <c r="N130" s="525"/>
      <c r="O130" s="525"/>
      <c r="U130" s="1"/>
      <c r="V130" s="1"/>
    </row>
    <row r="131" spans="1:22" x14ac:dyDescent="0.25">
      <c r="A131" s="525"/>
      <c r="B131" s="525"/>
      <c r="C131" s="525"/>
      <c r="D131" s="525"/>
      <c r="E131" s="525"/>
      <c r="F131" s="525"/>
      <c r="G131" s="525"/>
      <c r="H131" s="525"/>
      <c r="I131" s="525"/>
      <c r="J131" s="525"/>
      <c r="K131" s="525"/>
      <c r="L131" s="525"/>
      <c r="M131" s="525"/>
      <c r="N131" s="525"/>
      <c r="O131" s="525"/>
      <c r="U131" s="1"/>
      <c r="V131" s="1"/>
    </row>
    <row r="132" spans="1:22" x14ac:dyDescent="0.25">
      <c r="A132" s="525"/>
      <c r="B132" s="525"/>
      <c r="C132" s="525"/>
      <c r="D132" s="525"/>
      <c r="E132" s="525"/>
      <c r="F132" s="525"/>
      <c r="G132" s="525"/>
      <c r="H132" s="525"/>
      <c r="I132" s="525"/>
      <c r="J132" s="525"/>
      <c r="K132" s="525"/>
      <c r="L132" s="525"/>
      <c r="M132" s="525"/>
      <c r="N132" s="525"/>
      <c r="O132" s="525"/>
      <c r="U132" s="1"/>
      <c r="V132" s="1"/>
    </row>
    <row r="133" spans="1:22" x14ac:dyDescent="0.25">
      <c r="A133" s="525"/>
      <c r="B133" s="525"/>
      <c r="C133" s="525"/>
      <c r="D133" s="525"/>
      <c r="E133" s="525"/>
      <c r="F133" s="525"/>
      <c r="G133" s="525"/>
      <c r="H133" s="525"/>
      <c r="I133" s="525"/>
      <c r="J133" s="525"/>
      <c r="K133" s="525"/>
      <c r="L133" s="525"/>
      <c r="M133" s="525"/>
      <c r="N133" s="525"/>
      <c r="O133" s="525"/>
      <c r="U133" s="1"/>
      <c r="V133" s="1"/>
    </row>
    <row r="134" spans="1:22" x14ac:dyDescent="0.25">
      <c r="A134" s="525"/>
      <c r="B134" s="525"/>
      <c r="C134" s="525"/>
      <c r="D134" s="525"/>
      <c r="E134" s="525"/>
      <c r="F134" s="525"/>
      <c r="G134" s="525"/>
      <c r="H134" s="525"/>
      <c r="I134" s="525"/>
      <c r="J134" s="525"/>
      <c r="K134" s="525"/>
      <c r="L134" s="525"/>
      <c r="M134" s="525"/>
      <c r="N134" s="525"/>
      <c r="O134" s="525"/>
      <c r="U134" s="1"/>
      <c r="V134" s="1"/>
    </row>
    <row r="135" spans="1:22" ht="12.65" customHeight="1" x14ac:dyDescent="0.25">
      <c r="A135" s="525"/>
      <c r="B135" s="525"/>
      <c r="C135" s="525"/>
      <c r="D135" s="525"/>
      <c r="E135" s="525"/>
      <c r="F135" s="525"/>
      <c r="G135" s="525"/>
      <c r="H135" s="525"/>
      <c r="I135" s="525"/>
      <c r="J135" s="525"/>
      <c r="K135" s="525"/>
      <c r="L135" s="525"/>
      <c r="M135" s="525"/>
      <c r="N135" s="525"/>
      <c r="O135" s="525"/>
      <c r="U135" s="1"/>
      <c r="V135" s="1"/>
    </row>
    <row r="136" spans="1:22" x14ac:dyDescent="0.25">
      <c r="A136" s="525"/>
      <c r="B136" s="525"/>
      <c r="C136" s="525"/>
      <c r="D136" s="525"/>
      <c r="E136" s="525"/>
      <c r="F136" s="525"/>
      <c r="G136" s="525"/>
      <c r="H136" s="525"/>
      <c r="I136" s="525"/>
      <c r="J136" s="525"/>
      <c r="K136" s="525"/>
      <c r="L136" s="525"/>
      <c r="M136" s="525"/>
      <c r="N136" s="525"/>
      <c r="O136" s="525"/>
      <c r="U136" s="1"/>
      <c r="V136" s="1"/>
    </row>
    <row r="137" spans="1:22" ht="81" customHeight="1" x14ac:dyDescent="0.25">
      <c r="A137" s="525"/>
      <c r="B137" s="525"/>
      <c r="C137" s="525"/>
      <c r="D137" s="525"/>
      <c r="E137" s="525"/>
      <c r="F137" s="525"/>
      <c r="G137" s="525"/>
      <c r="H137" s="525"/>
      <c r="I137" s="525"/>
      <c r="J137" s="525"/>
      <c r="K137" s="525"/>
      <c r="L137" s="525"/>
      <c r="M137" s="525"/>
      <c r="N137" s="525"/>
      <c r="O137" s="525"/>
      <c r="U137" s="1"/>
      <c r="V137" s="1"/>
    </row>
    <row r="138" spans="1:22" ht="69" customHeight="1" x14ac:dyDescent="0.25">
      <c r="A138" s="525"/>
      <c r="B138" s="525"/>
      <c r="C138" s="525"/>
      <c r="D138" s="525"/>
      <c r="E138" s="525"/>
      <c r="F138" s="525"/>
      <c r="G138" s="525"/>
      <c r="H138" s="525"/>
      <c r="I138" s="525"/>
      <c r="J138" s="525"/>
      <c r="K138" s="525"/>
      <c r="L138" s="525"/>
      <c r="M138" s="525"/>
      <c r="N138" s="525"/>
      <c r="O138" s="525"/>
      <c r="U138" s="1"/>
      <c r="V138" s="1"/>
    </row>
    <row r="139" spans="1:22" ht="23.5" customHeight="1" x14ac:dyDescent="0.25">
      <c r="A139" s="525"/>
      <c r="B139" s="525"/>
      <c r="C139" s="525"/>
      <c r="D139" s="525"/>
      <c r="E139" s="525"/>
      <c r="F139" s="525"/>
      <c r="G139" s="525"/>
      <c r="H139" s="525"/>
      <c r="I139" s="525"/>
      <c r="J139" s="525"/>
      <c r="K139" s="525"/>
      <c r="L139" s="525"/>
      <c r="M139" s="525"/>
      <c r="N139" s="525"/>
      <c r="O139" s="525"/>
      <c r="U139" s="1"/>
      <c r="V139" s="1"/>
    </row>
    <row r="140" spans="1:22" x14ac:dyDescent="0.25">
      <c r="A140" s="525"/>
      <c r="B140" s="525"/>
      <c r="C140" s="525"/>
      <c r="D140" s="525"/>
      <c r="E140" s="525"/>
      <c r="F140" s="525"/>
      <c r="G140" s="525"/>
      <c r="H140" s="525"/>
      <c r="I140" s="525"/>
      <c r="J140" s="525"/>
      <c r="K140" s="525"/>
      <c r="L140" s="525"/>
      <c r="M140" s="525"/>
      <c r="N140" s="525"/>
      <c r="O140" s="525"/>
      <c r="U140" s="1"/>
      <c r="V140" s="1"/>
    </row>
    <row r="141" spans="1:22" x14ac:dyDescent="0.25">
      <c r="A141" s="525"/>
      <c r="B141" s="525"/>
      <c r="C141" s="525"/>
      <c r="D141" s="525"/>
      <c r="E141" s="525"/>
      <c r="F141" s="525"/>
      <c r="G141" s="525"/>
      <c r="H141" s="525"/>
      <c r="I141" s="525"/>
      <c r="J141" s="525"/>
      <c r="K141" s="525"/>
      <c r="L141" s="525"/>
      <c r="M141" s="525"/>
      <c r="N141" s="525"/>
      <c r="O141" s="525"/>
      <c r="U141" s="1"/>
      <c r="V141" s="1"/>
    </row>
    <row r="142" spans="1:22" x14ac:dyDescent="0.25">
      <c r="A142" s="525"/>
      <c r="B142" s="525"/>
      <c r="C142" s="525"/>
      <c r="D142" s="525"/>
      <c r="E142" s="525"/>
      <c r="F142" s="525"/>
      <c r="G142" s="525"/>
      <c r="H142" s="525"/>
      <c r="I142" s="525"/>
      <c r="J142" s="525"/>
      <c r="K142" s="525"/>
      <c r="L142" s="525"/>
      <c r="M142" s="525"/>
      <c r="N142" s="525"/>
      <c r="O142" s="525"/>
      <c r="U142" s="1"/>
      <c r="V142" s="1"/>
    </row>
    <row r="143" spans="1:22" x14ac:dyDescent="0.25">
      <c r="A143" s="525"/>
      <c r="B143" s="525"/>
      <c r="C143" s="525"/>
      <c r="D143" s="525"/>
      <c r="E143" s="525"/>
      <c r="F143" s="525"/>
      <c r="G143" s="525"/>
      <c r="H143" s="525"/>
      <c r="I143" s="525"/>
      <c r="J143" s="525"/>
      <c r="K143" s="525"/>
      <c r="L143" s="525"/>
      <c r="M143" s="525"/>
      <c r="N143" s="525"/>
      <c r="O143" s="525"/>
      <c r="U143" s="1"/>
      <c r="V143" s="1"/>
    </row>
    <row r="144" spans="1:22" x14ac:dyDescent="0.25">
      <c r="A144" s="525"/>
      <c r="B144" s="525"/>
      <c r="C144" s="525"/>
      <c r="D144" s="525"/>
      <c r="E144" s="525"/>
      <c r="F144" s="525"/>
      <c r="G144" s="525"/>
      <c r="H144" s="525"/>
      <c r="I144" s="525"/>
      <c r="J144" s="525"/>
      <c r="K144" s="525"/>
      <c r="L144" s="525"/>
      <c r="M144" s="525"/>
      <c r="N144" s="525"/>
      <c r="O144" s="525"/>
      <c r="U144" s="1"/>
      <c r="V144" s="1"/>
    </row>
    <row r="145" spans="1:22" x14ac:dyDescent="0.25">
      <c r="A145" s="525"/>
      <c r="B145" s="525"/>
      <c r="C145" s="525"/>
      <c r="D145" s="525"/>
      <c r="E145" s="525"/>
      <c r="F145" s="525"/>
      <c r="G145" s="525"/>
      <c r="H145" s="525"/>
      <c r="I145" s="525"/>
      <c r="J145" s="525"/>
      <c r="K145" s="525"/>
      <c r="L145" s="525"/>
      <c r="M145" s="525"/>
      <c r="N145" s="525"/>
      <c r="O145" s="525"/>
      <c r="U145" s="1"/>
      <c r="V145" s="1"/>
    </row>
    <row r="146" spans="1:22" x14ac:dyDescent="0.25">
      <c r="A146" s="525"/>
      <c r="B146" s="525"/>
      <c r="C146" s="525"/>
      <c r="D146" s="525"/>
      <c r="E146" s="525"/>
      <c r="F146" s="525"/>
      <c r="G146" s="525"/>
      <c r="H146" s="525"/>
      <c r="I146" s="525"/>
      <c r="J146" s="525"/>
      <c r="K146" s="525"/>
      <c r="L146" s="525"/>
      <c r="M146" s="525"/>
      <c r="N146" s="525"/>
      <c r="O146" s="525"/>
      <c r="U146" s="1"/>
      <c r="V146" s="1"/>
    </row>
    <row r="147" spans="1:22" x14ac:dyDescent="0.25">
      <c r="A147" s="525"/>
      <c r="B147" s="525"/>
      <c r="C147" s="525"/>
      <c r="D147" s="525"/>
      <c r="E147" s="525"/>
      <c r="F147" s="525"/>
      <c r="G147" s="525"/>
      <c r="H147" s="525"/>
      <c r="I147" s="525"/>
      <c r="J147" s="525"/>
      <c r="K147" s="525"/>
      <c r="L147" s="525"/>
      <c r="M147" s="525"/>
      <c r="N147" s="525"/>
      <c r="O147" s="525"/>
      <c r="U147" s="1"/>
      <c r="V147" s="1"/>
    </row>
    <row r="148" spans="1:22" x14ac:dyDescent="0.25">
      <c r="A148" s="525"/>
      <c r="B148" s="525"/>
      <c r="C148" s="525"/>
      <c r="D148" s="525"/>
      <c r="E148" s="525"/>
      <c r="F148" s="525"/>
      <c r="G148" s="525"/>
      <c r="H148" s="525"/>
      <c r="I148" s="525"/>
      <c r="J148" s="525"/>
      <c r="K148" s="525"/>
      <c r="L148" s="525"/>
      <c r="M148" s="525"/>
      <c r="N148" s="525"/>
      <c r="O148" s="525"/>
      <c r="U148" s="1"/>
      <c r="V148" s="1"/>
    </row>
    <row r="149" spans="1:22" x14ac:dyDescent="0.25">
      <c r="A149" s="525"/>
      <c r="B149" s="525"/>
      <c r="C149" s="525"/>
      <c r="D149" s="525"/>
      <c r="E149" s="525"/>
      <c r="F149" s="525"/>
      <c r="G149" s="525"/>
      <c r="H149" s="525"/>
      <c r="I149" s="525"/>
      <c r="J149" s="525"/>
      <c r="K149" s="525"/>
      <c r="L149" s="525"/>
      <c r="M149" s="525"/>
      <c r="N149" s="525"/>
      <c r="O149" s="525"/>
      <c r="U149" s="1"/>
      <c r="V149" s="1"/>
    </row>
    <row r="150" spans="1:22" x14ac:dyDescent="0.25">
      <c r="A150" s="525"/>
      <c r="B150" s="525"/>
      <c r="C150" s="525"/>
      <c r="D150" s="525"/>
      <c r="E150" s="525"/>
      <c r="F150" s="525"/>
      <c r="G150" s="525"/>
      <c r="H150" s="525"/>
      <c r="I150" s="525"/>
      <c r="J150" s="525"/>
      <c r="K150" s="525"/>
      <c r="L150" s="525"/>
      <c r="M150" s="525"/>
      <c r="N150" s="525"/>
      <c r="O150" s="525"/>
      <c r="U150" s="1"/>
      <c r="V150" s="1"/>
    </row>
    <row r="151" spans="1:22" x14ac:dyDescent="0.25">
      <c r="A151" s="525"/>
      <c r="B151" s="525"/>
      <c r="C151" s="525"/>
      <c r="D151" s="525"/>
      <c r="E151" s="525"/>
      <c r="F151" s="525"/>
      <c r="G151" s="525"/>
      <c r="H151" s="525"/>
      <c r="I151" s="525"/>
      <c r="J151" s="525"/>
      <c r="K151" s="525"/>
      <c r="L151" s="525"/>
      <c r="M151" s="525"/>
      <c r="N151" s="525"/>
      <c r="O151" s="525"/>
      <c r="U151" s="1"/>
      <c r="V151" s="1"/>
    </row>
    <row r="152" spans="1:22" x14ac:dyDescent="0.25">
      <c r="A152" s="525"/>
      <c r="B152" s="525"/>
      <c r="C152" s="525"/>
      <c r="D152" s="525"/>
      <c r="E152" s="525"/>
      <c r="F152" s="525"/>
      <c r="G152" s="525"/>
      <c r="H152" s="525"/>
      <c r="I152" s="525"/>
      <c r="J152" s="525"/>
      <c r="K152" s="525"/>
      <c r="L152" s="525"/>
      <c r="M152" s="525"/>
      <c r="N152" s="525"/>
      <c r="O152" s="525"/>
      <c r="U152" s="1"/>
      <c r="V152" s="1"/>
    </row>
    <row r="153" spans="1:22" x14ac:dyDescent="0.25">
      <c r="A153" s="525"/>
      <c r="B153" s="525"/>
      <c r="C153" s="525"/>
      <c r="D153" s="525"/>
      <c r="E153" s="525"/>
      <c r="F153" s="525"/>
      <c r="G153" s="525"/>
      <c r="H153" s="525"/>
      <c r="I153" s="525"/>
      <c r="J153" s="525"/>
      <c r="K153" s="525"/>
      <c r="L153" s="525"/>
      <c r="M153" s="525"/>
      <c r="N153" s="525"/>
      <c r="O153" s="525"/>
      <c r="U153" s="1"/>
      <c r="V153" s="1"/>
    </row>
    <row r="154" spans="1:22" x14ac:dyDescent="0.25">
      <c r="A154" s="525"/>
      <c r="B154" s="525"/>
      <c r="C154" s="525"/>
      <c r="D154" s="525"/>
      <c r="E154" s="525"/>
      <c r="F154" s="525"/>
      <c r="G154" s="525"/>
      <c r="H154" s="525"/>
      <c r="I154" s="525"/>
      <c r="J154" s="525"/>
      <c r="K154" s="525"/>
      <c r="L154" s="525"/>
      <c r="M154" s="525"/>
      <c r="N154" s="525"/>
      <c r="O154" s="525"/>
      <c r="U154" s="1"/>
      <c r="V154" s="1"/>
    </row>
    <row r="155" spans="1:22" x14ac:dyDescent="0.25">
      <c r="A155" s="525"/>
      <c r="B155" s="525"/>
      <c r="C155" s="525"/>
      <c r="D155" s="525"/>
      <c r="E155" s="525"/>
      <c r="F155" s="525"/>
      <c r="G155" s="525"/>
      <c r="H155" s="525"/>
      <c r="I155" s="525"/>
      <c r="J155" s="525"/>
      <c r="K155" s="525"/>
      <c r="L155" s="525"/>
      <c r="M155" s="525"/>
      <c r="N155" s="525"/>
      <c r="O155" s="525"/>
      <c r="U155" s="1"/>
      <c r="V155" s="1"/>
    </row>
    <row r="156" spans="1:22" x14ac:dyDescent="0.25">
      <c r="A156" s="525"/>
      <c r="B156" s="525"/>
      <c r="C156" s="525"/>
      <c r="D156" s="525"/>
      <c r="E156" s="525"/>
      <c r="F156" s="525"/>
      <c r="G156" s="525"/>
      <c r="H156" s="525"/>
      <c r="I156" s="525"/>
      <c r="J156" s="525"/>
      <c r="K156" s="525"/>
      <c r="L156" s="525"/>
      <c r="M156" s="525"/>
      <c r="N156" s="525"/>
      <c r="O156" s="525"/>
      <c r="U156" s="1"/>
      <c r="V156" s="1"/>
    </row>
    <row r="157" spans="1:22" x14ac:dyDescent="0.25">
      <c r="A157" s="525"/>
      <c r="B157" s="525"/>
      <c r="C157" s="525"/>
      <c r="D157" s="525"/>
      <c r="E157" s="525"/>
      <c r="F157" s="525"/>
      <c r="G157" s="525"/>
      <c r="H157" s="525"/>
      <c r="I157" s="525"/>
      <c r="J157" s="525"/>
      <c r="K157" s="525"/>
      <c r="L157" s="525"/>
      <c r="M157" s="525"/>
      <c r="N157" s="525"/>
      <c r="O157" s="525"/>
      <c r="U157" s="1"/>
      <c r="V157" s="1"/>
    </row>
    <row r="158" spans="1:22" x14ac:dyDescent="0.25">
      <c r="A158" s="525"/>
      <c r="B158" s="525"/>
      <c r="C158" s="525"/>
      <c r="D158" s="525"/>
      <c r="E158" s="525"/>
      <c r="F158" s="525"/>
      <c r="G158" s="525"/>
      <c r="H158" s="525"/>
      <c r="I158" s="525"/>
      <c r="J158" s="525"/>
      <c r="K158" s="525"/>
      <c r="L158" s="525"/>
      <c r="M158" s="525"/>
      <c r="N158" s="525"/>
      <c r="O158" s="525"/>
      <c r="U158" s="1"/>
      <c r="V158" s="1"/>
    </row>
    <row r="159" spans="1:22" x14ac:dyDescent="0.25">
      <c r="A159" s="525"/>
      <c r="B159" s="525"/>
      <c r="C159" s="525"/>
      <c r="D159" s="525"/>
      <c r="E159" s="525"/>
      <c r="F159" s="525"/>
      <c r="G159" s="525"/>
      <c r="H159" s="525"/>
      <c r="I159" s="525"/>
      <c r="J159" s="525"/>
      <c r="K159" s="525"/>
      <c r="L159" s="525"/>
      <c r="M159" s="525"/>
      <c r="N159" s="525"/>
      <c r="O159" s="525"/>
      <c r="U159" s="1"/>
      <c r="V159" s="1"/>
    </row>
    <row r="160" spans="1:22" x14ac:dyDescent="0.25">
      <c r="A160" s="525"/>
      <c r="B160" s="525"/>
      <c r="C160" s="525"/>
      <c r="D160" s="525"/>
      <c r="E160" s="525"/>
      <c r="F160" s="525"/>
      <c r="G160" s="525"/>
      <c r="H160" s="525"/>
      <c r="I160" s="525"/>
      <c r="J160" s="525"/>
      <c r="K160" s="525"/>
      <c r="L160" s="525"/>
      <c r="M160" s="525"/>
      <c r="N160" s="525"/>
      <c r="O160" s="525"/>
      <c r="U160" s="1"/>
      <c r="V160" s="1"/>
    </row>
    <row r="161" spans="1:22" x14ac:dyDescent="0.25">
      <c r="A161" s="525"/>
      <c r="B161" s="525"/>
      <c r="C161" s="525"/>
      <c r="D161" s="525"/>
      <c r="E161" s="525"/>
      <c r="F161" s="525"/>
      <c r="G161" s="525"/>
      <c r="H161" s="525"/>
      <c r="I161" s="525"/>
      <c r="J161" s="525"/>
      <c r="K161" s="525"/>
      <c r="L161" s="525"/>
      <c r="M161" s="525"/>
      <c r="N161" s="525"/>
      <c r="O161" s="525"/>
      <c r="U161" s="1"/>
      <c r="V161" s="1"/>
    </row>
    <row r="162" spans="1:22" x14ac:dyDescent="0.25">
      <c r="A162" s="525"/>
      <c r="B162" s="525"/>
      <c r="C162" s="525"/>
      <c r="D162" s="525"/>
      <c r="E162" s="525"/>
      <c r="F162" s="525"/>
      <c r="G162" s="525"/>
      <c r="H162" s="525"/>
      <c r="I162" s="525"/>
      <c r="J162" s="525"/>
      <c r="K162" s="525"/>
      <c r="L162" s="525"/>
      <c r="M162" s="525"/>
      <c r="N162" s="525"/>
      <c r="O162" s="525"/>
      <c r="U162" s="1"/>
      <c r="V162" s="1"/>
    </row>
    <row r="163" spans="1:22" x14ac:dyDescent="0.25">
      <c r="A163" s="525"/>
      <c r="B163" s="525"/>
      <c r="C163" s="525"/>
      <c r="D163" s="525"/>
      <c r="E163" s="525"/>
      <c r="F163" s="525"/>
      <c r="G163" s="525"/>
      <c r="H163" s="525"/>
      <c r="I163" s="525"/>
      <c r="J163" s="525"/>
      <c r="K163" s="525"/>
      <c r="L163" s="525"/>
      <c r="M163" s="525"/>
      <c r="N163" s="525"/>
      <c r="O163" s="525"/>
      <c r="U163" s="1"/>
      <c r="V163" s="1"/>
    </row>
    <row r="164" spans="1:22" x14ac:dyDescent="0.25">
      <c r="A164" s="525"/>
      <c r="B164" s="525"/>
      <c r="C164" s="525"/>
      <c r="D164" s="525"/>
      <c r="E164" s="525"/>
      <c r="F164" s="525"/>
      <c r="G164" s="525"/>
      <c r="H164" s="525"/>
      <c r="I164" s="525"/>
      <c r="J164" s="525"/>
      <c r="K164" s="525"/>
      <c r="L164" s="525"/>
      <c r="M164" s="525"/>
      <c r="N164" s="525"/>
      <c r="O164" s="525"/>
      <c r="U164" s="1"/>
      <c r="V164" s="1"/>
    </row>
    <row r="165" spans="1:22" x14ac:dyDescent="0.25">
      <c r="A165" s="525"/>
      <c r="B165" s="525"/>
      <c r="C165" s="525"/>
      <c r="D165" s="525"/>
      <c r="E165" s="525"/>
      <c r="F165" s="525"/>
      <c r="G165" s="525"/>
      <c r="H165" s="525"/>
      <c r="I165" s="525"/>
      <c r="J165" s="525"/>
      <c r="K165" s="525"/>
      <c r="L165" s="525"/>
      <c r="M165" s="525"/>
      <c r="N165" s="525"/>
      <c r="O165" s="525"/>
      <c r="U165" s="1"/>
      <c r="V165" s="1"/>
    </row>
    <row r="166" spans="1:22" x14ac:dyDescent="0.25">
      <c r="A166" s="525"/>
      <c r="B166" s="525"/>
      <c r="C166" s="525"/>
      <c r="D166" s="525"/>
      <c r="E166" s="525"/>
      <c r="F166" s="525"/>
      <c r="G166" s="525"/>
      <c r="H166" s="525"/>
      <c r="I166" s="525"/>
      <c r="J166" s="525"/>
      <c r="K166" s="525"/>
      <c r="L166" s="525"/>
      <c r="M166" s="525"/>
      <c r="N166" s="525"/>
      <c r="O166" s="525"/>
      <c r="U166" s="1"/>
      <c r="V166" s="1"/>
    </row>
    <row r="167" spans="1:22" x14ac:dyDescent="0.25">
      <c r="A167" s="525"/>
      <c r="B167" s="525"/>
      <c r="C167" s="525"/>
      <c r="D167" s="525"/>
      <c r="E167" s="525"/>
      <c r="F167" s="525"/>
      <c r="G167" s="525"/>
      <c r="H167" s="525"/>
      <c r="I167" s="525"/>
      <c r="J167" s="525"/>
      <c r="K167" s="525"/>
      <c r="L167" s="525"/>
      <c r="M167" s="525"/>
      <c r="N167" s="525"/>
      <c r="O167" s="525"/>
      <c r="U167" s="1"/>
      <c r="V167" s="1"/>
    </row>
    <row r="168" spans="1:22" x14ac:dyDescent="0.25">
      <c r="A168" s="525"/>
      <c r="B168" s="525"/>
      <c r="C168" s="525"/>
      <c r="D168" s="525"/>
      <c r="E168" s="525"/>
      <c r="F168" s="525"/>
      <c r="G168" s="525"/>
      <c r="H168" s="525"/>
      <c r="I168" s="525"/>
      <c r="J168" s="525"/>
      <c r="K168" s="525"/>
      <c r="L168" s="525"/>
      <c r="M168" s="525"/>
      <c r="N168" s="525"/>
      <c r="O168" s="525"/>
      <c r="U168" s="1"/>
      <c r="V168" s="1"/>
    </row>
    <row r="169" spans="1:22" x14ac:dyDescent="0.25">
      <c r="A169" s="525"/>
      <c r="B169" s="525"/>
      <c r="C169" s="525"/>
      <c r="D169" s="525"/>
      <c r="E169" s="525"/>
      <c r="F169" s="525"/>
      <c r="G169" s="525"/>
      <c r="H169" s="525"/>
      <c r="I169" s="525"/>
      <c r="J169" s="525"/>
      <c r="K169" s="525"/>
      <c r="L169" s="525"/>
      <c r="M169" s="525"/>
      <c r="N169" s="525"/>
      <c r="O169" s="525"/>
      <c r="U169" s="1"/>
      <c r="V169" s="1"/>
    </row>
    <row r="170" spans="1:22" x14ac:dyDescent="0.25">
      <c r="A170" s="525"/>
      <c r="B170" s="525"/>
      <c r="C170" s="525"/>
      <c r="D170" s="525"/>
      <c r="E170" s="525"/>
      <c r="F170" s="525"/>
      <c r="G170" s="525"/>
      <c r="H170" s="525"/>
      <c r="I170" s="525"/>
      <c r="J170" s="525"/>
      <c r="K170" s="525"/>
      <c r="L170" s="525"/>
      <c r="M170" s="525"/>
      <c r="N170" s="525"/>
      <c r="O170" s="525"/>
      <c r="U170" s="1"/>
      <c r="V170" s="1"/>
    </row>
    <row r="171" spans="1:22" x14ac:dyDescent="0.25">
      <c r="A171" s="525"/>
      <c r="B171" s="525"/>
      <c r="C171" s="525"/>
      <c r="D171" s="525"/>
      <c r="E171" s="525"/>
      <c r="F171" s="525"/>
      <c r="G171" s="525"/>
      <c r="H171" s="525"/>
      <c r="I171" s="525"/>
      <c r="J171" s="525"/>
      <c r="K171" s="525"/>
      <c r="L171" s="525"/>
      <c r="M171" s="525"/>
      <c r="N171" s="525"/>
      <c r="O171" s="525"/>
      <c r="U171" s="1"/>
      <c r="V171" s="1"/>
    </row>
    <row r="172" spans="1:22" x14ac:dyDescent="0.25">
      <c r="A172" s="525"/>
      <c r="B172" s="525"/>
      <c r="C172" s="525"/>
      <c r="D172" s="525"/>
      <c r="E172" s="525"/>
      <c r="F172" s="525"/>
      <c r="G172" s="525"/>
      <c r="H172" s="525"/>
      <c r="I172" s="525"/>
      <c r="J172" s="525"/>
      <c r="K172" s="525"/>
      <c r="L172" s="525"/>
      <c r="M172" s="525"/>
      <c r="N172" s="525"/>
      <c r="O172" s="525"/>
      <c r="U172" s="1"/>
      <c r="V172" s="1"/>
    </row>
    <row r="173" spans="1:22" x14ac:dyDescent="0.25">
      <c r="A173" s="525"/>
      <c r="B173" s="525"/>
      <c r="C173" s="525"/>
      <c r="D173" s="525"/>
      <c r="E173" s="525"/>
      <c r="F173" s="525"/>
      <c r="G173" s="525"/>
      <c r="H173" s="525"/>
      <c r="I173" s="525"/>
      <c r="J173" s="525"/>
      <c r="K173" s="525"/>
      <c r="L173" s="525"/>
      <c r="M173" s="525"/>
      <c r="N173" s="525"/>
      <c r="O173" s="525"/>
      <c r="U173" s="1"/>
      <c r="V173" s="1"/>
    </row>
    <row r="174" spans="1:22" x14ac:dyDescent="0.25">
      <c r="A174" s="525"/>
      <c r="B174" s="525"/>
      <c r="C174" s="525"/>
      <c r="D174" s="525"/>
      <c r="E174" s="525"/>
      <c r="F174" s="525"/>
      <c r="G174" s="525"/>
      <c r="H174" s="525"/>
      <c r="I174" s="525"/>
      <c r="J174" s="525"/>
      <c r="K174" s="525"/>
      <c r="L174" s="525"/>
      <c r="M174" s="525"/>
      <c r="N174" s="525"/>
      <c r="O174" s="525"/>
      <c r="U174" s="1"/>
      <c r="V174" s="1"/>
    </row>
    <row r="175" spans="1:22" x14ac:dyDescent="0.25">
      <c r="A175" s="525"/>
      <c r="B175" s="525"/>
      <c r="C175" s="525"/>
      <c r="D175" s="525"/>
      <c r="E175" s="525"/>
      <c r="F175" s="525"/>
      <c r="G175" s="525"/>
      <c r="H175" s="525"/>
      <c r="I175" s="525"/>
      <c r="J175" s="525"/>
      <c r="K175" s="525"/>
      <c r="L175" s="525"/>
      <c r="M175" s="525"/>
      <c r="N175" s="525"/>
      <c r="O175" s="525"/>
      <c r="U175" s="1"/>
      <c r="V175" s="1"/>
    </row>
    <row r="176" spans="1:22" x14ac:dyDescent="0.25">
      <c r="A176" s="525"/>
      <c r="B176" s="525"/>
      <c r="C176" s="525"/>
      <c r="D176" s="525"/>
      <c r="E176" s="525"/>
      <c r="F176" s="525"/>
      <c r="G176" s="525"/>
      <c r="H176" s="525"/>
      <c r="I176" s="525"/>
      <c r="J176" s="525"/>
      <c r="K176" s="525"/>
      <c r="L176" s="525"/>
      <c r="M176" s="525"/>
      <c r="N176" s="525"/>
      <c r="O176" s="525"/>
      <c r="U176" s="1"/>
      <c r="V176" s="1"/>
    </row>
    <row r="177" spans="1:22" x14ac:dyDescent="0.25">
      <c r="A177" s="525"/>
      <c r="B177" s="525"/>
      <c r="C177" s="525"/>
      <c r="D177" s="525"/>
      <c r="E177" s="525"/>
      <c r="F177" s="525"/>
      <c r="G177" s="525"/>
      <c r="H177" s="525"/>
      <c r="I177" s="525"/>
      <c r="J177" s="525"/>
      <c r="K177" s="525"/>
      <c r="L177" s="525"/>
      <c r="M177" s="525"/>
      <c r="N177" s="525"/>
      <c r="O177" s="525"/>
      <c r="U177" s="1"/>
      <c r="V177" s="1"/>
    </row>
    <row r="178" spans="1:22" x14ac:dyDescent="0.25">
      <c r="A178" s="525"/>
      <c r="B178" s="525"/>
      <c r="C178" s="525"/>
      <c r="D178" s="525"/>
      <c r="E178" s="525"/>
      <c r="F178" s="525"/>
      <c r="G178" s="525"/>
      <c r="H178" s="525"/>
      <c r="I178" s="525"/>
      <c r="J178" s="525"/>
      <c r="K178" s="525"/>
      <c r="L178" s="525"/>
      <c r="M178" s="525"/>
      <c r="N178" s="525"/>
      <c r="O178" s="525"/>
      <c r="U178" s="1"/>
      <c r="V178" s="1"/>
    </row>
    <row r="179" spans="1:22" x14ac:dyDescent="0.25">
      <c r="A179" s="525"/>
      <c r="B179" s="525"/>
      <c r="C179" s="525"/>
      <c r="D179" s="525"/>
      <c r="E179" s="525"/>
      <c r="F179" s="525"/>
      <c r="G179" s="525"/>
      <c r="H179" s="525"/>
      <c r="I179" s="525"/>
      <c r="J179" s="525"/>
      <c r="K179" s="525"/>
      <c r="L179" s="525"/>
      <c r="M179" s="525"/>
      <c r="N179" s="525"/>
      <c r="O179" s="525"/>
      <c r="U179" s="1"/>
      <c r="V179" s="1"/>
    </row>
    <row r="180" spans="1:22" x14ac:dyDescent="0.25">
      <c r="A180" s="525"/>
      <c r="B180" s="525"/>
      <c r="C180" s="525"/>
      <c r="D180" s="525"/>
      <c r="E180" s="525"/>
      <c r="F180" s="525"/>
      <c r="G180" s="525"/>
      <c r="H180" s="525"/>
      <c r="I180" s="525"/>
      <c r="J180" s="525"/>
      <c r="K180" s="525"/>
      <c r="L180" s="525"/>
      <c r="M180" s="525"/>
      <c r="N180" s="525"/>
      <c r="O180" s="525"/>
      <c r="U180" s="1"/>
      <c r="V180" s="1"/>
    </row>
    <row r="181" spans="1:22" x14ac:dyDescent="0.25">
      <c r="A181" s="525"/>
      <c r="B181" s="525"/>
      <c r="C181" s="525"/>
      <c r="D181" s="525"/>
      <c r="E181" s="525"/>
      <c r="F181" s="525"/>
      <c r="G181" s="525"/>
      <c r="H181" s="525"/>
      <c r="I181" s="525"/>
      <c r="J181" s="525"/>
      <c r="K181" s="525"/>
      <c r="L181" s="525"/>
      <c r="M181" s="525"/>
      <c r="N181" s="525"/>
      <c r="O181" s="525"/>
      <c r="U181" s="1"/>
      <c r="V181" s="1"/>
    </row>
    <row r="182" spans="1:22" x14ac:dyDescent="0.25">
      <c r="A182" s="525"/>
      <c r="B182" s="525"/>
      <c r="C182" s="525"/>
      <c r="D182" s="525"/>
      <c r="E182" s="525"/>
      <c r="F182" s="525"/>
      <c r="G182" s="525"/>
      <c r="H182" s="525"/>
      <c r="I182" s="525"/>
      <c r="J182" s="525"/>
      <c r="K182" s="525"/>
      <c r="L182" s="525"/>
      <c r="M182" s="525"/>
      <c r="N182" s="525"/>
      <c r="O182" s="525"/>
      <c r="U182" s="1"/>
      <c r="V182" s="1"/>
    </row>
    <row r="183" spans="1:22" x14ac:dyDescent="0.25">
      <c r="A183" s="525"/>
      <c r="B183" s="525"/>
      <c r="C183" s="525"/>
      <c r="D183" s="525"/>
      <c r="E183" s="525"/>
      <c r="F183" s="525"/>
      <c r="G183" s="525"/>
      <c r="H183" s="525"/>
      <c r="I183" s="525"/>
      <c r="J183" s="525"/>
      <c r="K183" s="525"/>
      <c r="L183" s="525"/>
      <c r="M183" s="525"/>
      <c r="N183" s="525"/>
      <c r="O183" s="525"/>
      <c r="U183" s="1"/>
      <c r="V183" s="1"/>
    </row>
    <row r="184" spans="1:22" x14ac:dyDescent="0.25">
      <c r="A184" s="525"/>
      <c r="B184" s="525"/>
      <c r="C184" s="525"/>
      <c r="D184" s="525"/>
      <c r="E184" s="525"/>
      <c r="F184" s="525"/>
      <c r="G184" s="525"/>
      <c r="H184" s="525"/>
      <c r="I184" s="525"/>
      <c r="J184" s="525"/>
      <c r="K184" s="525"/>
      <c r="L184" s="525"/>
      <c r="M184" s="525"/>
      <c r="N184" s="525"/>
      <c r="O184" s="525"/>
      <c r="U184" s="1"/>
      <c r="V184" s="1"/>
    </row>
    <row r="185" spans="1:22" x14ac:dyDescent="0.25">
      <c r="A185" s="525"/>
      <c r="B185" s="525"/>
      <c r="C185" s="525"/>
      <c r="D185" s="525"/>
      <c r="E185" s="525"/>
      <c r="F185" s="525"/>
      <c r="G185" s="525"/>
      <c r="H185" s="525"/>
      <c r="I185" s="525"/>
      <c r="J185" s="525"/>
      <c r="K185" s="525"/>
      <c r="L185" s="525"/>
      <c r="M185" s="525"/>
      <c r="N185" s="525"/>
      <c r="O185" s="525"/>
      <c r="U185" s="1"/>
      <c r="V185" s="1"/>
    </row>
    <row r="186" spans="1:22" x14ac:dyDescent="0.25">
      <c r="A186" s="525"/>
      <c r="B186" s="525"/>
      <c r="C186" s="525"/>
      <c r="D186" s="525"/>
      <c r="E186" s="525"/>
      <c r="F186" s="525"/>
      <c r="G186" s="525"/>
      <c r="H186" s="525"/>
      <c r="I186" s="525"/>
      <c r="J186" s="525"/>
      <c r="K186" s="525"/>
      <c r="L186" s="525"/>
      <c r="M186" s="525"/>
      <c r="N186" s="525"/>
      <c r="O186" s="525"/>
      <c r="U186" s="1"/>
      <c r="V186" s="1"/>
    </row>
    <row r="187" spans="1:22" x14ac:dyDescent="0.25">
      <c r="A187" s="525"/>
      <c r="B187" s="525"/>
      <c r="C187" s="525"/>
      <c r="D187" s="525"/>
      <c r="E187" s="525"/>
      <c r="F187" s="525"/>
      <c r="G187" s="525"/>
      <c r="H187" s="525"/>
      <c r="I187" s="525"/>
      <c r="J187" s="525"/>
      <c r="K187" s="525"/>
      <c r="L187" s="525"/>
      <c r="M187" s="525"/>
      <c r="N187" s="525"/>
      <c r="O187" s="525"/>
      <c r="U187" s="1"/>
      <c r="V187" s="1"/>
    </row>
    <row r="188" spans="1:22" x14ac:dyDescent="0.25">
      <c r="A188" s="525"/>
      <c r="B188" s="525"/>
      <c r="C188" s="525"/>
      <c r="D188" s="525"/>
      <c r="E188" s="525"/>
      <c r="F188" s="525"/>
      <c r="G188" s="525"/>
      <c r="H188" s="525"/>
      <c r="I188" s="525"/>
      <c r="J188" s="525"/>
      <c r="K188" s="525"/>
      <c r="L188" s="525"/>
      <c r="M188" s="525"/>
      <c r="N188" s="525"/>
      <c r="O188" s="525"/>
      <c r="U188" s="1"/>
      <c r="V188" s="1"/>
    </row>
    <row r="189" spans="1:22" x14ac:dyDescent="0.25">
      <c r="A189" s="525"/>
      <c r="B189" s="525"/>
      <c r="C189" s="525"/>
      <c r="D189" s="525"/>
      <c r="E189" s="525"/>
      <c r="F189" s="525"/>
      <c r="G189" s="525"/>
      <c r="H189" s="525"/>
      <c r="I189" s="525"/>
      <c r="J189" s="525"/>
      <c r="K189" s="525"/>
      <c r="L189" s="525"/>
      <c r="M189" s="525"/>
      <c r="N189" s="525"/>
      <c r="O189" s="525"/>
      <c r="U189" s="1"/>
      <c r="V189" s="1"/>
    </row>
    <row r="190" spans="1:22" x14ac:dyDescent="0.25">
      <c r="A190" s="525"/>
      <c r="B190" s="525"/>
      <c r="C190" s="525"/>
      <c r="D190" s="525"/>
      <c r="E190" s="525"/>
      <c r="F190" s="525"/>
      <c r="G190" s="525"/>
      <c r="H190" s="525"/>
      <c r="I190" s="525"/>
      <c r="J190" s="525"/>
      <c r="K190" s="525"/>
      <c r="L190" s="525"/>
      <c r="M190" s="525"/>
      <c r="N190" s="525"/>
      <c r="O190" s="525"/>
      <c r="U190" s="1"/>
      <c r="V190" s="1"/>
    </row>
    <row r="191" spans="1:22" x14ac:dyDescent="0.25">
      <c r="A191" s="525"/>
      <c r="B191" s="525"/>
      <c r="C191" s="525"/>
      <c r="D191" s="525"/>
      <c r="E191" s="525"/>
      <c r="F191" s="525"/>
      <c r="G191" s="525"/>
      <c r="H191" s="525"/>
      <c r="I191" s="525"/>
      <c r="J191" s="525"/>
      <c r="K191" s="525"/>
      <c r="L191" s="525"/>
      <c r="M191" s="525"/>
      <c r="N191" s="525"/>
      <c r="O191" s="525"/>
      <c r="U191" s="1"/>
      <c r="V191" s="1"/>
    </row>
    <row r="192" spans="1:22" x14ac:dyDescent="0.25">
      <c r="A192" s="525"/>
      <c r="B192" s="525"/>
      <c r="C192" s="525"/>
      <c r="D192" s="525"/>
      <c r="E192" s="525"/>
      <c r="F192" s="525"/>
      <c r="G192" s="525"/>
      <c r="H192" s="525"/>
      <c r="I192" s="525"/>
      <c r="J192" s="525"/>
      <c r="K192" s="525"/>
      <c r="L192" s="525"/>
      <c r="M192" s="525"/>
      <c r="N192" s="525"/>
      <c r="O192" s="525"/>
      <c r="U192" s="1"/>
      <c r="V192" s="1"/>
    </row>
    <row r="193" spans="1:22" x14ac:dyDescent="0.25">
      <c r="A193" s="525"/>
      <c r="B193" s="525"/>
      <c r="C193" s="525"/>
      <c r="D193" s="525"/>
      <c r="E193" s="525"/>
      <c r="F193" s="525"/>
      <c r="G193" s="525"/>
      <c r="H193" s="525"/>
      <c r="I193" s="525"/>
      <c r="J193" s="525"/>
      <c r="K193" s="525"/>
      <c r="L193" s="525"/>
      <c r="M193" s="525"/>
      <c r="N193" s="525"/>
      <c r="O193" s="525"/>
      <c r="U193" s="1"/>
      <c r="V193" s="1"/>
    </row>
    <row r="194" spans="1:22" x14ac:dyDescent="0.25">
      <c r="A194" s="525"/>
      <c r="B194" s="525"/>
      <c r="C194" s="525"/>
      <c r="D194" s="525"/>
      <c r="E194" s="525"/>
      <c r="F194" s="525"/>
      <c r="G194" s="525"/>
      <c r="H194" s="525"/>
      <c r="I194" s="525"/>
      <c r="J194" s="525"/>
      <c r="K194" s="525"/>
      <c r="L194" s="525"/>
      <c r="M194" s="525"/>
      <c r="N194" s="525"/>
      <c r="O194" s="525"/>
      <c r="U194" s="1"/>
      <c r="V194" s="1"/>
    </row>
    <row r="195" spans="1:22" x14ac:dyDescent="0.25">
      <c r="A195" s="525"/>
      <c r="B195" s="525"/>
      <c r="C195" s="525"/>
      <c r="D195" s="525"/>
      <c r="E195" s="525"/>
      <c r="F195" s="525"/>
      <c r="G195" s="525"/>
      <c r="H195" s="525"/>
      <c r="I195" s="525"/>
      <c r="J195" s="525"/>
      <c r="K195" s="525"/>
      <c r="L195" s="525"/>
      <c r="M195" s="525"/>
      <c r="N195" s="525"/>
      <c r="O195" s="525"/>
      <c r="U195" s="1"/>
      <c r="V195" s="1"/>
    </row>
    <row r="196" spans="1:22" x14ac:dyDescent="0.25">
      <c r="A196" s="525"/>
      <c r="B196" s="525"/>
      <c r="C196" s="525"/>
      <c r="D196" s="525"/>
      <c r="E196" s="525"/>
      <c r="F196" s="525"/>
      <c r="G196" s="525"/>
      <c r="H196" s="525"/>
      <c r="I196" s="525"/>
      <c r="J196" s="525"/>
      <c r="K196" s="525"/>
      <c r="L196" s="525"/>
      <c r="M196" s="525"/>
      <c r="N196" s="525"/>
      <c r="O196" s="525"/>
      <c r="U196" s="1"/>
      <c r="V196" s="1"/>
    </row>
    <row r="197" spans="1:22" x14ac:dyDescent="0.25">
      <c r="A197" s="525"/>
      <c r="B197" s="525"/>
      <c r="C197" s="525"/>
      <c r="D197" s="525"/>
      <c r="E197" s="525"/>
      <c r="F197" s="525"/>
      <c r="G197" s="525"/>
      <c r="H197" s="525"/>
      <c r="I197" s="525"/>
      <c r="J197" s="525"/>
      <c r="K197" s="525"/>
      <c r="L197" s="525"/>
      <c r="M197" s="525"/>
      <c r="N197" s="525"/>
      <c r="O197" s="525"/>
      <c r="U197" s="1"/>
      <c r="V197" s="1"/>
    </row>
    <row r="198" spans="1:22" x14ac:dyDescent="0.25">
      <c r="A198" s="525"/>
      <c r="B198" s="525"/>
      <c r="C198" s="525"/>
      <c r="D198" s="525"/>
      <c r="E198" s="525"/>
      <c r="F198" s="525"/>
      <c r="G198" s="525"/>
      <c r="H198" s="525"/>
      <c r="I198" s="525"/>
      <c r="J198" s="525"/>
      <c r="K198" s="525"/>
      <c r="L198" s="525"/>
      <c r="M198" s="525"/>
      <c r="N198" s="525"/>
      <c r="O198" s="525"/>
      <c r="U198" s="1"/>
      <c r="V198" s="1"/>
    </row>
    <row r="199" spans="1:22" x14ac:dyDescent="0.25">
      <c r="A199" s="525"/>
      <c r="B199" s="525"/>
      <c r="C199" s="525"/>
      <c r="D199" s="525"/>
      <c r="E199" s="525"/>
      <c r="F199" s="525"/>
      <c r="G199" s="525"/>
      <c r="H199" s="525"/>
      <c r="I199" s="525"/>
      <c r="J199" s="525"/>
      <c r="K199" s="525"/>
      <c r="L199" s="525"/>
      <c r="M199" s="525"/>
      <c r="N199" s="525"/>
      <c r="O199" s="525"/>
      <c r="U199" s="1"/>
      <c r="V199" s="1"/>
    </row>
    <row r="200" spans="1:22" x14ac:dyDescent="0.25">
      <c r="A200" s="525"/>
      <c r="B200" s="525"/>
      <c r="C200" s="525"/>
      <c r="D200" s="525"/>
      <c r="E200" s="525"/>
      <c r="F200" s="525"/>
      <c r="G200" s="525"/>
      <c r="H200" s="525"/>
      <c r="I200" s="525"/>
      <c r="J200" s="525"/>
      <c r="K200" s="525"/>
      <c r="L200" s="525"/>
      <c r="M200" s="525"/>
      <c r="N200" s="525"/>
      <c r="O200" s="525"/>
      <c r="U200" s="1"/>
      <c r="V200" s="1"/>
    </row>
    <row r="201" spans="1:22" x14ac:dyDescent="0.25">
      <c r="A201" s="525"/>
      <c r="B201" s="525"/>
      <c r="C201" s="525"/>
      <c r="D201" s="525"/>
      <c r="E201" s="525"/>
      <c r="F201" s="525"/>
      <c r="G201" s="525"/>
      <c r="H201" s="525"/>
      <c r="I201" s="525"/>
      <c r="J201" s="525"/>
      <c r="K201" s="525"/>
      <c r="L201" s="525"/>
      <c r="M201" s="525"/>
      <c r="N201" s="525"/>
      <c r="O201" s="525"/>
      <c r="U201" s="1"/>
      <c r="V201" s="1"/>
    </row>
    <row r="202" spans="1:22" x14ac:dyDescent="0.25">
      <c r="A202" s="525"/>
      <c r="B202" s="525"/>
      <c r="C202" s="525"/>
      <c r="D202" s="525"/>
      <c r="E202" s="525"/>
      <c r="F202" s="525"/>
      <c r="G202" s="525"/>
      <c r="H202" s="525"/>
      <c r="I202" s="525"/>
      <c r="J202" s="525"/>
      <c r="K202" s="525"/>
      <c r="L202" s="525"/>
      <c r="M202" s="525"/>
      <c r="N202" s="525"/>
      <c r="O202" s="525"/>
      <c r="U202" s="1"/>
      <c r="V202" s="1"/>
    </row>
    <row r="203" spans="1:22" x14ac:dyDescent="0.25">
      <c r="A203" s="525"/>
      <c r="B203" s="525"/>
      <c r="C203" s="525"/>
      <c r="D203" s="525"/>
      <c r="E203" s="525"/>
      <c r="F203" s="525"/>
      <c r="G203" s="525"/>
      <c r="H203" s="525"/>
      <c r="I203" s="525"/>
      <c r="J203" s="525"/>
      <c r="K203" s="525"/>
      <c r="L203" s="525"/>
      <c r="M203" s="525"/>
      <c r="N203" s="525"/>
      <c r="O203" s="525"/>
      <c r="U203" s="1"/>
      <c r="V203" s="1"/>
    </row>
    <row r="204" spans="1:22" x14ac:dyDescent="0.25">
      <c r="A204" s="525"/>
      <c r="B204" s="525"/>
      <c r="C204" s="525"/>
      <c r="D204" s="525"/>
      <c r="E204" s="525"/>
      <c r="F204" s="525"/>
      <c r="G204" s="525"/>
      <c r="H204" s="525"/>
      <c r="I204" s="525"/>
      <c r="J204" s="525"/>
      <c r="K204" s="525"/>
      <c r="L204" s="525"/>
      <c r="M204" s="525"/>
      <c r="N204" s="525"/>
      <c r="O204" s="525"/>
      <c r="U204" s="1"/>
      <c r="V204" s="1"/>
    </row>
    <row r="205" spans="1:22" x14ac:dyDescent="0.25">
      <c r="A205" s="525"/>
      <c r="B205" s="525"/>
      <c r="C205" s="525"/>
      <c r="D205" s="525"/>
      <c r="E205" s="525"/>
      <c r="F205" s="525"/>
      <c r="G205" s="525"/>
      <c r="H205" s="525"/>
      <c r="I205" s="525"/>
      <c r="J205" s="525"/>
      <c r="K205" s="525"/>
      <c r="L205" s="525"/>
      <c r="M205" s="525"/>
      <c r="N205" s="525"/>
      <c r="O205" s="525"/>
      <c r="U205" s="1"/>
      <c r="V205" s="1"/>
    </row>
    <row r="206" spans="1:22" ht="12.65" customHeight="1" x14ac:dyDescent="0.25">
      <c r="A206" s="525"/>
      <c r="B206" s="525"/>
      <c r="C206" s="525"/>
      <c r="D206" s="525"/>
      <c r="E206" s="525"/>
      <c r="F206" s="525"/>
      <c r="G206" s="525"/>
      <c r="H206" s="525"/>
      <c r="I206" s="525"/>
      <c r="J206" s="525"/>
      <c r="K206" s="525"/>
      <c r="L206" s="525"/>
      <c r="M206" s="525"/>
      <c r="N206" s="525"/>
      <c r="O206" s="525"/>
      <c r="U206" s="1"/>
      <c r="V206" s="1"/>
    </row>
    <row r="207" spans="1:22" x14ac:dyDescent="0.25">
      <c r="A207" s="525"/>
      <c r="B207" s="525"/>
      <c r="C207" s="525"/>
      <c r="D207" s="525"/>
      <c r="E207" s="525"/>
      <c r="F207" s="525"/>
      <c r="G207" s="525"/>
      <c r="H207" s="525"/>
      <c r="I207" s="525"/>
      <c r="J207" s="525"/>
      <c r="K207" s="525"/>
      <c r="L207" s="525"/>
      <c r="M207" s="525"/>
      <c r="N207" s="525"/>
      <c r="O207" s="525"/>
      <c r="U207" s="1"/>
      <c r="V207" s="1"/>
    </row>
    <row r="208" spans="1:22" x14ac:dyDescent="0.25">
      <c r="A208" s="525"/>
      <c r="B208" s="525"/>
      <c r="C208" s="525"/>
      <c r="D208" s="525"/>
      <c r="E208" s="525"/>
      <c r="F208" s="525"/>
      <c r="G208" s="525"/>
      <c r="H208" s="525"/>
      <c r="I208" s="525"/>
      <c r="J208" s="525"/>
      <c r="K208" s="525"/>
      <c r="L208" s="525"/>
      <c r="M208" s="525"/>
      <c r="N208" s="525"/>
      <c r="O208" s="525"/>
      <c r="U208" s="1"/>
      <c r="V208" s="1"/>
    </row>
    <row r="209" spans="1:22" x14ac:dyDescent="0.25">
      <c r="A209" s="525"/>
      <c r="B209" s="525"/>
      <c r="C209" s="525"/>
      <c r="D209" s="525"/>
      <c r="E209" s="525"/>
      <c r="F209" s="525"/>
      <c r="G209" s="525"/>
      <c r="H209" s="525"/>
      <c r="I209" s="525"/>
      <c r="J209" s="525"/>
      <c r="K209" s="525"/>
      <c r="L209" s="525"/>
      <c r="M209" s="525"/>
      <c r="N209" s="525"/>
      <c r="O209" s="525"/>
      <c r="U209" s="1"/>
      <c r="V209" s="1"/>
    </row>
    <row r="210" spans="1:22" x14ac:dyDescent="0.25">
      <c r="A210" s="525"/>
      <c r="B210" s="525"/>
      <c r="C210" s="525"/>
      <c r="D210" s="525"/>
      <c r="E210" s="525"/>
      <c r="F210" s="525"/>
      <c r="G210" s="525"/>
      <c r="H210" s="525"/>
      <c r="I210" s="525"/>
      <c r="J210" s="525"/>
      <c r="K210" s="525"/>
      <c r="L210" s="525"/>
      <c r="M210" s="525"/>
      <c r="N210" s="525"/>
      <c r="O210" s="525"/>
      <c r="U210" s="1"/>
      <c r="V210" s="1"/>
    </row>
    <row r="211" spans="1:22" x14ac:dyDescent="0.25">
      <c r="A211" s="525"/>
      <c r="B211" s="525"/>
      <c r="C211" s="525"/>
      <c r="D211" s="525"/>
      <c r="E211" s="525"/>
      <c r="F211" s="525"/>
      <c r="G211" s="525"/>
      <c r="H211" s="525"/>
      <c r="I211" s="525"/>
      <c r="J211" s="525"/>
      <c r="K211" s="525"/>
      <c r="L211" s="525"/>
      <c r="M211" s="525"/>
      <c r="N211" s="525"/>
      <c r="O211" s="525"/>
      <c r="U211" s="1"/>
      <c r="V211" s="1"/>
    </row>
    <row r="212" spans="1:22" x14ac:dyDescent="0.25">
      <c r="A212" s="525"/>
      <c r="B212" s="525"/>
      <c r="C212" s="525"/>
      <c r="D212" s="525"/>
      <c r="E212" s="525"/>
      <c r="F212" s="525"/>
      <c r="G212" s="525"/>
      <c r="H212" s="525"/>
      <c r="I212" s="525"/>
      <c r="J212" s="525"/>
      <c r="K212" s="525"/>
      <c r="L212" s="525"/>
      <c r="M212" s="525"/>
      <c r="N212" s="525"/>
      <c r="O212" s="525"/>
      <c r="U212" s="1"/>
      <c r="V212" s="1"/>
    </row>
    <row r="213" spans="1:22" x14ac:dyDescent="0.25">
      <c r="A213" s="525"/>
      <c r="B213" s="525"/>
      <c r="C213" s="525"/>
      <c r="D213" s="525"/>
      <c r="E213" s="525"/>
      <c r="F213" s="525"/>
      <c r="G213" s="525"/>
      <c r="H213" s="525"/>
      <c r="I213" s="525"/>
      <c r="J213" s="525"/>
      <c r="K213" s="525"/>
      <c r="L213" s="525"/>
      <c r="M213" s="525"/>
      <c r="N213" s="525"/>
      <c r="O213" s="525"/>
      <c r="U213" s="1"/>
      <c r="V213" s="1"/>
    </row>
    <row r="214" spans="1:22" x14ac:dyDescent="0.25">
      <c r="A214" s="525"/>
      <c r="B214" s="525"/>
      <c r="C214" s="525"/>
      <c r="D214" s="525"/>
      <c r="E214" s="525"/>
      <c r="F214" s="525"/>
      <c r="G214" s="525"/>
      <c r="H214" s="525"/>
      <c r="I214" s="525"/>
      <c r="J214" s="525"/>
      <c r="K214" s="525"/>
      <c r="L214" s="525"/>
      <c r="M214" s="525"/>
      <c r="N214" s="525"/>
      <c r="O214" s="525"/>
      <c r="U214" s="1"/>
      <c r="V214" s="1"/>
    </row>
    <row r="215" spans="1:22" x14ac:dyDescent="0.25">
      <c r="A215" s="525"/>
      <c r="B215" s="525"/>
      <c r="C215" s="525"/>
      <c r="D215" s="525"/>
      <c r="E215" s="525"/>
      <c r="F215" s="525"/>
      <c r="G215" s="525"/>
      <c r="H215" s="525"/>
      <c r="I215" s="525"/>
      <c r="J215" s="525"/>
      <c r="K215" s="525"/>
      <c r="L215" s="525"/>
      <c r="M215" s="525"/>
      <c r="N215" s="525"/>
      <c r="O215" s="525"/>
      <c r="U215" s="1"/>
      <c r="V215" s="1"/>
    </row>
    <row r="216" spans="1:22" x14ac:dyDescent="0.25">
      <c r="A216" s="525"/>
      <c r="B216" s="525"/>
      <c r="C216" s="525"/>
      <c r="D216" s="525"/>
      <c r="E216" s="525"/>
      <c r="F216" s="525"/>
      <c r="G216" s="525"/>
      <c r="H216" s="525"/>
      <c r="I216" s="525"/>
      <c r="J216" s="525"/>
      <c r="K216" s="525"/>
      <c r="L216" s="525"/>
      <c r="M216" s="525"/>
      <c r="N216" s="525"/>
      <c r="O216" s="525"/>
      <c r="U216" s="1"/>
      <c r="V216" s="1"/>
    </row>
    <row r="217" spans="1:22" x14ac:dyDescent="0.25">
      <c r="U217" s="1"/>
      <c r="V217" s="1"/>
    </row>
    <row r="218" spans="1:22" x14ac:dyDescent="0.25">
      <c r="U218" s="1"/>
      <c r="V218" s="1"/>
    </row>
    <row r="219" spans="1:22" x14ac:dyDescent="0.25">
      <c r="U219" s="1"/>
      <c r="V219" s="1"/>
    </row>
    <row r="220" spans="1:22" x14ac:dyDescent="0.25">
      <c r="U220" s="1"/>
      <c r="V220" s="1"/>
    </row>
  </sheetData>
  <sheetProtection formatCells="0" formatColumns="0" formatRows="0" insertColumns="0" insertRows="0" insertHyperlinks="0" deleteColumns="0" deleteRows="0" sort="0" autoFilter="0" pivotTables="0"/>
  <mergeCells count="7">
    <mergeCell ref="A1:N1"/>
    <mergeCell ref="E4:E6"/>
    <mergeCell ref="K4:K6"/>
    <mergeCell ref="A2:N2"/>
    <mergeCell ref="D4:D6"/>
    <mergeCell ref="M4:N4"/>
    <mergeCell ref="A4:B6"/>
  </mergeCells>
  <phoneticPr fontId="43" type="noConversion"/>
  <printOptions horizontalCentered="1"/>
  <pageMargins left="0.25" right="0.25" top="0.25" bottom="0.5" header="0.3" footer="0.3"/>
  <pageSetup scale="64"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pageSetUpPr fitToPage="1"/>
  </sheetPr>
  <dimension ref="A1:N933"/>
  <sheetViews>
    <sheetView showGridLines="0" topLeftCell="A28" zoomScaleNormal="100" workbookViewId="0">
      <selection activeCell="R33" sqref="R33"/>
    </sheetView>
  </sheetViews>
  <sheetFormatPr defaultColWidth="9.1796875" defaultRowHeight="11.15" customHeight="1" x14ac:dyDescent="0.25"/>
  <cols>
    <col min="1" max="1" width="9.1796875" style="4"/>
    <col min="2" max="2" width="40.453125" style="4" bestFit="1" customWidth="1"/>
    <col min="3" max="6" width="10.7265625" style="4" customWidth="1"/>
    <col min="7" max="7" width="12.7265625" style="4" customWidth="1"/>
    <col min="8" max="16384" width="9.1796875" style="4"/>
  </cols>
  <sheetData>
    <row r="1" spans="1:14" ht="16" customHeight="1" x14ac:dyDescent="0.35">
      <c r="A1" s="1685" t="str">
        <f>CONCATENATE('List of Tables'!A24,":  ",'List of Tables'!C24)</f>
        <v>TABLE 19:  2014 Market Penetration for Top U.S. CBSAs</v>
      </c>
      <c r="B1" s="1685"/>
      <c r="C1" s="1685"/>
      <c r="D1" s="1685"/>
      <c r="E1" s="1685"/>
      <c r="F1" s="1685"/>
      <c r="G1" s="1685"/>
      <c r="H1" s="839"/>
      <c r="I1" s="839"/>
      <c r="J1" s="839"/>
      <c r="K1" s="839"/>
      <c r="L1" s="839"/>
      <c r="M1" s="839"/>
      <c r="N1" s="839"/>
    </row>
    <row r="2" spans="1:14" ht="16.5" customHeight="1" x14ac:dyDescent="0.35">
      <c r="A2" s="1685" t="s">
        <v>696</v>
      </c>
      <c r="B2" s="1685"/>
      <c r="C2" s="1685"/>
      <c r="D2" s="1685"/>
      <c r="E2" s="1685"/>
      <c r="F2" s="1685"/>
      <c r="G2" s="1685"/>
      <c r="H2" s="840"/>
      <c r="I2" s="840"/>
      <c r="J2" s="840"/>
      <c r="K2" s="840"/>
      <c r="L2" s="840"/>
      <c r="M2" s="840"/>
      <c r="N2" s="840"/>
    </row>
    <row r="3" spans="1:14" ht="15.75" customHeight="1" x14ac:dyDescent="0.25">
      <c r="H3" s="4" t="s">
        <v>944</v>
      </c>
    </row>
    <row r="4" spans="1:14" s="75" customFormat="1" ht="40" customHeight="1" x14ac:dyDescent="0.25">
      <c r="A4" s="822" t="s">
        <v>624</v>
      </c>
      <c r="B4" s="822" t="s">
        <v>625</v>
      </c>
      <c r="C4" s="821">
        <v>2014</v>
      </c>
      <c r="D4" s="821">
        <v>2013</v>
      </c>
      <c r="E4" s="821" t="s">
        <v>626</v>
      </c>
      <c r="F4" s="821" t="s">
        <v>627</v>
      </c>
      <c r="G4" s="823" t="s">
        <v>947</v>
      </c>
      <c r="H4" s="4"/>
      <c r="J4" s="841"/>
    </row>
    <row r="5" spans="1:14" ht="14.15" customHeight="1" x14ac:dyDescent="0.25">
      <c r="A5" s="842">
        <v>1</v>
      </c>
      <c r="B5" s="843" t="s">
        <v>893</v>
      </c>
      <c r="C5" s="844">
        <v>569783.92788294388</v>
      </c>
      <c r="D5" s="844">
        <v>548336.75644327712</v>
      </c>
      <c r="E5" s="164">
        <v>3.9113138391052571E-2</v>
      </c>
      <c r="F5" s="178">
        <v>12828.175999999999</v>
      </c>
      <c r="G5" s="845">
        <v>44.416597330980174</v>
      </c>
    </row>
    <row r="6" spans="1:14" ht="14.15" customHeight="1" x14ac:dyDescent="0.25">
      <c r="A6" s="846">
        <v>2</v>
      </c>
      <c r="B6" s="137" t="s">
        <v>911</v>
      </c>
      <c r="C6" s="762">
        <v>398352.75525500666</v>
      </c>
      <c r="D6" s="762">
        <v>389622.64342633</v>
      </c>
      <c r="E6" s="69">
        <v>2.240658230718906E-2</v>
      </c>
      <c r="F6" s="163">
        <v>4335.3909999999996</v>
      </c>
      <c r="G6" s="847">
        <v>91.883928175107314</v>
      </c>
    </row>
    <row r="7" spans="1:14" ht="14.15" customHeight="1" x14ac:dyDescent="0.25">
      <c r="A7" s="846">
        <v>3</v>
      </c>
      <c r="B7" s="137" t="s">
        <v>916</v>
      </c>
      <c r="C7" s="762">
        <v>305283.49625786941</v>
      </c>
      <c r="D7" s="762">
        <v>302660.01430373098</v>
      </c>
      <c r="E7" s="69">
        <v>8.6680824362403985E-3</v>
      </c>
      <c r="F7" s="163">
        <v>3439.8090000000002</v>
      </c>
      <c r="G7" s="847">
        <v>88.750130096720312</v>
      </c>
    </row>
    <row r="8" spans="1:14" ht="14.15" customHeight="1" x14ac:dyDescent="0.25">
      <c r="A8" s="846">
        <v>4</v>
      </c>
      <c r="B8" s="137" t="s">
        <v>910</v>
      </c>
      <c r="C8" s="762">
        <v>180521.64801551888</v>
      </c>
      <c r="D8" s="762">
        <v>174736.20917366553</v>
      </c>
      <c r="E8" s="69">
        <v>3.3109559084593343E-2</v>
      </c>
      <c r="F8" s="163">
        <v>3095.3130000000001</v>
      </c>
      <c r="G8" s="847">
        <v>58.320967222222393</v>
      </c>
    </row>
    <row r="9" spans="1:14" ht="14.15" customHeight="1" x14ac:dyDescent="0.25">
      <c r="A9" s="846">
        <v>5</v>
      </c>
      <c r="B9" s="137" t="s">
        <v>912</v>
      </c>
      <c r="C9" s="762">
        <v>164869.13246381105</v>
      </c>
      <c r="D9" s="762">
        <v>158107.59609504681</v>
      </c>
      <c r="E9" s="69">
        <v>4.2765411250067498E-2</v>
      </c>
      <c r="F9" s="848">
        <v>1836.9110000000001</v>
      </c>
      <c r="G9" s="847">
        <v>89.753467894639996</v>
      </c>
    </row>
    <row r="10" spans="1:14" ht="14.15" customHeight="1" x14ac:dyDescent="0.25">
      <c r="A10" s="849">
        <v>6</v>
      </c>
      <c r="B10" s="31" t="s">
        <v>896</v>
      </c>
      <c r="C10" s="762">
        <v>151385.78504633481</v>
      </c>
      <c r="D10" s="762">
        <v>155993.62896206486</v>
      </c>
      <c r="E10" s="69">
        <v>-2.953866735705335E-2</v>
      </c>
      <c r="F10" s="848">
        <v>18897.109</v>
      </c>
      <c r="G10" s="847">
        <v>8.0110552913853024</v>
      </c>
    </row>
    <row r="11" spans="1:14" ht="14.15" customHeight="1" x14ac:dyDescent="0.25">
      <c r="A11" s="846">
        <v>7</v>
      </c>
      <c r="B11" s="137" t="s">
        <v>902</v>
      </c>
      <c r="C11" s="762">
        <v>150909.42739657193</v>
      </c>
      <c r="D11" s="762">
        <v>148379.88334369173</v>
      </c>
      <c r="E11" s="69">
        <v>1.7047756042650519E-2</v>
      </c>
      <c r="F11" s="848">
        <v>2226.009</v>
      </c>
      <c r="G11" s="847">
        <v>67.793718442545355</v>
      </c>
    </row>
    <row r="12" spans="1:14" ht="14.15" customHeight="1" x14ac:dyDescent="0.25">
      <c r="A12" s="846">
        <v>8</v>
      </c>
      <c r="B12" s="137" t="s">
        <v>901</v>
      </c>
      <c r="C12" s="762">
        <v>123673.77464876529</v>
      </c>
      <c r="D12" s="762">
        <v>125491.94070372829</v>
      </c>
      <c r="E12" s="69">
        <v>-1.4488309327014726E-2</v>
      </c>
      <c r="F12" s="848">
        <v>4192.8869999999997</v>
      </c>
      <c r="G12" s="847">
        <v>29.496090557357089</v>
      </c>
    </row>
    <row r="13" spans="1:14" ht="14.15" customHeight="1" x14ac:dyDescent="0.25">
      <c r="A13" s="846">
        <v>9</v>
      </c>
      <c r="B13" s="137" t="s">
        <v>906</v>
      </c>
      <c r="C13" s="762">
        <v>118457.14746925568</v>
      </c>
      <c r="D13" s="762">
        <v>118931.52506689854</v>
      </c>
      <c r="E13" s="69">
        <v>-3.9886615207870291E-3</v>
      </c>
      <c r="F13" s="848">
        <v>2149.127</v>
      </c>
      <c r="G13" s="847">
        <v>55.118728427522285</v>
      </c>
    </row>
    <row r="14" spans="1:14" ht="14.15" customHeight="1" x14ac:dyDescent="0.25">
      <c r="A14" s="850">
        <v>10</v>
      </c>
      <c r="B14" s="124" t="s">
        <v>905</v>
      </c>
      <c r="C14" s="851">
        <v>106203.77923368491</v>
      </c>
      <c r="D14" s="851">
        <v>103067.34732828688</v>
      </c>
      <c r="E14" s="69">
        <v>3.0430897725619799E-2</v>
      </c>
      <c r="F14" s="852">
        <v>4224.8509999999997</v>
      </c>
      <c r="G14" s="847">
        <v>25.137875686902312</v>
      </c>
    </row>
    <row r="15" spans="1:14" ht="14.15" customHeight="1" x14ac:dyDescent="0.25">
      <c r="A15" s="846">
        <v>11</v>
      </c>
      <c r="B15" s="137" t="s">
        <v>882</v>
      </c>
      <c r="C15" s="762">
        <v>106108.41144191545</v>
      </c>
      <c r="D15" s="762">
        <v>104649.37930314637</v>
      </c>
      <c r="E15" s="164">
        <v>1.3942100263610646E-2</v>
      </c>
      <c r="F15" s="111">
        <v>9461.1049999999996</v>
      </c>
      <c r="G15" s="845">
        <v>11.215223955543824</v>
      </c>
    </row>
    <row r="16" spans="1:14" ht="14.15" customHeight="1" x14ac:dyDescent="0.25">
      <c r="A16" s="846">
        <v>12</v>
      </c>
      <c r="B16" s="137" t="s">
        <v>884</v>
      </c>
      <c r="C16" s="762">
        <v>85802.911456157744</v>
      </c>
      <c r="D16" s="762">
        <v>81485.683032555011</v>
      </c>
      <c r="E16" s="69">
        <v>5.2981435056240755E-2</v>
      </c>
      <c r="F16" s="111">
        <v>6371.7730000000001</v>
      </c>
      <c r="G16" s="847">
        <v>13.466096713765186</v>
      </c>
    </row>
    <row r="17" spans="1:7" ht="14.15" customHeight="1" x14ac:dyDescent="0.25">
      <c r="A17" s="846">
        <v>13</v>
      </c>
      <c r="B17" s="137" t="s">
        <v>923</v>
      </c>
      <c r="C17" s="762">
        <v>78347.922006066059</v>
      </c>
      <c r="D17" s="762">
        <v>76080.656965005008</v>
      </c>
      <c r="E17" s="69">
        <v>2.9800807872938373E-2</v>
      </c>
      <c r="F17" s="853">
        <v>5582.17</v>
      </c>
      <c r="G17" s="847">
        <v>14.035388031189672</v>
      </c>
    </row>
    <row r="18" spans="1:7" ht="14.15" customHeight="1" x14ac:dyDescent="0.25">
      <c r="A18" s="846">
        <v>14</v>
      </c>
      <c r="B18" s="137" t="s">
        <v>885</v>
      </c>
      <c r="C18" s="762">
        <v>78154.793132126404</v>
      </c>
      <c r="D18" s="762">
        <v>77374.577856471107</v>
      </c>
      <c r="E18" s="69">
        <v>1.0083612696441202E-2</v>
      </c>
      <c r="F18" s="111">
        <v>2543.482</v>
      </c>
      <c r="G18" s="847">
        <v>30.727480332916215</v>
      </c>
    </row>
    <row r="19" spans="1:7" ht="14.15" customHeight="1" x14ac:dyDescent="0.25">
      <c r="A19" s="846">
        <v>15</v>
      </c>
      <c r="B19" s="137" t="s">
        <v>889</v>
      </c>
      <c r="C19" s="762">
        <v>68195.553986221494</v>
      </c>
      <c r="D19" s="762">
        <v>64922.59234097851</v>
      </c>
      <c r="E19" s="69">
        <v>5.0413292618586958E-2</v>
      </c>
      <c r="F19" s="111">
        <v>5946.8</v>
      </c>
      <c r="G19" s="847">
        <v>11.46760509622343</v>
      </c>
    </row>
    <row r="20" spans="1:7" ht="14.15" customHeight="1" x14ac:dyDescent="0.25">
      <c r="A20" s="846">
        <v>16</v>
      </c>
      <c r="B20" s="137" t="s">
        <v>892</v>
      </c>
      <c r="C20" s="762">
        <v>64168.372448919246</v>
      </c>
      <c r="D20" s="762">
        <v>62785.335245708593</v>
      </c>
      <c r="E20" s="69">
        <v>2.202802928101244E-2</v>
      </c>
      <c r="F20" s="111">
        <v>1951.269</v>
      </c>
      <c r="G20" s="847">
        <v>32.885456822672445</v>
      </c>
    </row>
    <row r="21" spans="1:7" ht="14.15" customHeight="1" x14ac:dyDescent="0.25">
      <c r="A21" s="846">
        <v>17</v>
      </c>
      <c r="B21" s="137" t="s">
        <v>895</v>
      </c>
      <c r="C21" s="762">
        <v>53568.577019513628</v>
      </c>
      <c r="D21" s="762">
        <v>51334.655259934581</v>
      </c>
      <c r="E21" s="69">
        <v>4.3516835717850144E-2</v>
      </c>
      <c r="F21" s="111">
        <v>3279.8330000000001</v>
      </c>
      <c r="G21" s="847">
        <v>16.332714811855855</v>
      </c>
    </row>
    <row r="22" spans="1:7" ht="14.15" customHeight="1" x14ac:dyDescent="0.25">
      <c r="A22" s="846">
        <v>18</v>
      </c>
      <c r="B22" s="137" t="s">
        <v>874</v>
      </c>
      <c r="C22" s="762">
        <v>48151.954804156252</v>
      </c>
      <c r="D22" s="762">
        <v>49999.198257810574</v>
      </c>
      <c r="E22" s="69">
        <v>-3.6945461487790099E-2</v>
      </c>
      <c r="F22" s="111">
        <v>380.82100000000003</v>
      </c>
      <c r="G22" s="847">
        <v>126.44248821403296</v>
      </c>
    </row>
    <row r="23" spans="1:7" ht="14.15" customHeight="1" x14ac:dyDescent="0.25">
      <c r="A23" s="846">
        <v>19</v>
      </c>
      <c r="B23" s="137" t="s">
        <v>899</v>
      </c>
      <c r="C23" s="762">
        <v>43656.443556228412</v>
      </c>
      <c r="D23" s="762">
        <v>43057.91200636873</v>
      </c>
      <c r="E23" s="69">
        <v>1.3900617144908312E-2</v>
      </c>
      <c r="F23" s="111">
        <v>823.31799999999998</v>
      </c>
      <c r="G23" s="847">
        <v>53.02500802390864</v>
      </c>
    </row>
    <row r="24" spans="1:7" ht="14.15" customHeight="1" x14ac:dyDescent="0.25">
      <c r="A24" s="850">
        <v>20</v>
      </c>
      <c r="B24" s="124" t="s">
        <v>875</v>
      </c>
      <c r="C24" s="851">
        <v>42691.387927064279</v>
      </c>
      <c r="D24" s="851">
        <v>40345.836114305836</v>
      </c>
      <c r="E24" s="168">
        <v>5.8136155763711006E-2</v>
      </c>
      <c r="F24" s="122">
        <v>5268.86</v>
      </c>
      <c r="G24" s="854">
        <v>8.1025853651576014</v>
      </c>
    </row>
    <row r="25" spans="1:7" ht="14.15" customHeight="1" x14ac:dyDescent="0.25">
      <c r="A25" s="842">
        <v>21</v>
      </c>
      <c r="B25" s="137" t="s">
        <v>880</v>
      </c>
      <c r="C25" s="762">
        <v>42615.629222277901</v>
      </c>
      <c r="D25" s="762">
        <v>42120.109066652411</v>
      </c>
      <c r="E25" s="69">
        <v>1.1764455662765849E-2</v>
      </c>
      <c r="F25" s="173">
        <v>4552.402</v>
      </c>
      <c r="G25" s="847">
        <v>9.361130502595751</v>
      </c>
    </row>
    <row r="26" spans="1:7" ht="14.15" customHeight="1" x14ac:dyDescent="0.25">
      <c r="A26" s="846">
        <v>22</v>
      </c>
      <c r="B26" s="137" t="s">
        <v>908</v>
      </c>
      <c r="C26" s="762">
        <v>41449.564603966675</v>
      </c>
      <c r="D26" s="762">
        <v>40502.516823377766</v>
      </c>
      <c r="E26" s="69">
        <v>2.3382442743466347E-2</v>
      </c>
      <c r="F26" s="43">
        <v>1124.1969999999999</v>
      </c>
      <c r="G26" s="847">
        <v>36.870374679852979</v>
      </c>
    </row>
    <row r="27" spans="1:7" ht="14.15" customHeight="1" x14ac:dyDescent="0.25">
      <c r="A27" s="846">
        <v>23</v>
      </c>
      <c r="B27" s="137" t="s">
        <v>900</v>
      </c>
      <c r="C27" s="762">
        <v>39905.859073155996</v>
      </c>
      <c r="D27" s="762">
        <v>40575.930790485276</v>
      </c>
      <c r="E27" s="69">
        <v>-1.6514019623830922E-2</v>
      </c>
      <c r="F27" s="43">
        <v>5965.3429999999998</v>
      </c>
      <c r="G27" s="847">
        <v>6.689616854077963</v>
      </c>
    </row>
    <row r="28" spans="1:7" ht="14.15" customHeight="1" x14ac:dyDescent="0.25">
      <c r="A28" s="846">
        <v>24</v>
      </c>
      <c r="B28" s="137" t="s">
        <v>915</v>
      </c>
      <c r="C28" s="762">
        <v>31253.363520974512</v>
      </c>
      <c r="D28" s="762">
        <v>30566.158570869062</v>
      </c>
      <c r="E28" s="69">
        <v>2.248254220471102E-2</v>
      </c>
      <c r="F28" s="43">
        <v>483.87799999999999</v>
      </c>
      <c r="G28" s="847">
        <v>64.589345911520084</v>
      </c>
    </row>
    <row r="29" spans="1:7" ht="14.15" customHeight="1" x14ac:dyDescent="0.25">
      <c r="A29" s="846">
        <v>25</v>
      </c>
      <c r="B29" s="137" t="s">
        <v>886</v>
      </c>
      <c r="C29" s="762">
        <v>28594.184929935476</v>
      </c>
      <c r="D29" s="762">
        <v>29144.04399890704</v>
      </c>
      <c r="E29" s="69">
        <v>-1.8866944786117723E-2</v>
      </c>
      <c r="F29" s="43">
        <v>4296.25</v>
      </c>
      <c r="G29" s="847">
        <v>6.6556147640233867</v>
      </c>
    </row>
    <row r="30" spans="1:7" ht="14.15" customHeight="1" x14ac:dyDescent="0.25">
      <c r="A30" s="846">
        <v>26</v>
      </c>
      <c r="B30" s="137" t="s">
        <v>876</v>
      </c>
      <c r="C30" s="762">
        <v>26472.583779261986</v>
      </c>
      <c r="D30" s="762">
        <v>25011.966176162568</v>
      </c>
      <c r="E30" s="69">
        <v>5.8396752690775822E-2</v>
      </c>
      <c r="F30" s="43">
        <v>1716.289</v>
      </c>
      <c r="G30" s="847">
        <v>15.424315939368013</v>
      </c>
    </row>
    <row r="31" spans="1:7" ht="14.15" customHeight="1" x14ac:dyDescent="0.25">
      <c r="A31" s="846">
        <v>27</v>
      </c>
      <c r="B31" s="137" t="s">
        <v>894</v>
      </c>
      <c r="C31" s="762">
        <v>25131.401431915452</v>
      </c>
      <c r="D31" s="762">
        <v>24195.008391012747</v>
      </c>
      <c r="E31" s="69">
        <v>3.870191015310942E-2</v>
      </c>
      <c r="F31" s="43">
        <v>5564.6350000000002</v>
      </c>
      <c r="G31" s="847">
        <v>4.5162713155338041</v>
      </c>
    </row>
    <row r="32" spans="1:7" ht="14.15" customHeight="1" x14ac:dyDescent="0.25">
      <c r="A32" s="846">
        <v>28</v>
      </c>
      <c r="B32" s="137" t="s">
        <v>918</v>
      </c>
      <c r="C32" s="762">
        <v>24137.613063977806</v>
      </c>
      <c r="D32" s="762">
        <v>24347.084019997703</v>
      </c>
      <c r="E32" s="69">
        <v>-8.6035336243077687E-3</v>
      </c>
      <c r="F32" s="43">
        <v>2812.8960000000002</v>
      </c>
      <c r="G32" s="847">
        <v>8.5810542103148517</v>
      </c>
    </row>
    <row r="33" spans="1:7" ht="14.15" customHeight="1" x14ac:dyDescent="0.25">
      <c r="A33" s="846">
        <v>29</v>
      </c>
      <c r="B33" s="137" t="s">
        <v>917</v>
      </c>
      <c r="C33" s="762">
        <v>22767.325971217131</v>
      </c>
      <c r="D33" s="762">
        <v>24013.024579068442</v>
      </c>
      <c r="E33" s="69">
        <v>-5.1875956056662509E-2</v>
      </c>
      <c r="F33" s="43">
        <v>471.221</v>
      </c>
      <c r="G33" s="847">
        <v>48.315601323406916</v>
      </c>
    </row>
    <row r="34" spans="1:7" ht="14.15" customHeight="1" x14ac:dyDescent="0.25">
      <c r="A34" s="850">
        <v>30</v>
      </c>
      <c r="B34" s="124" t="s">
        <v>919</v>
      </c>
      <c r="C34" s="851">
        <v>22249.753024948433</v>
      </c>
      <c r="D34" s="851">
        <v>21455.604679778589</v>
      </c>
      <c r="E34" s="69">
        <v>3.7013561585533372E-2</v>
      </c>
      <c r="F34" s="43">
        <v>685.30600000000004</v>
      </c>
      <c r="G34" s="854">
        <v>32.466887820839787</v>
      </c>
    </row>
    <row r="35" spans="1:7" ht="14.15" customHeight="1" x14ac:dyDescent="0.25">
      <c r="A35" s="846">
        <v>31</v>
      </c>
      <c r="B35" s="203" t="s">
        <v>913</v>
      </c>
      <c r="C35" s="844">
        <v>21948.05934312952</v>
      </c>
      <c r="D35" s="844">
        <v>22104.690285063301</v>
      </c>
      <c r="E35" s="164">
        <v>-7.085869103518716E-3</v>
      </c>
      <c r="F35" s="173">
        <v>262.38200000000001</v>
      </c>
      <c r="G35" s="845">
        <v>83.649256973151822</v>
      </c>
    </row>
    <row r="36" spans="1:7" ht="14.15" customHeight="1" x14ac:dyDescent="0.25">
      <c r="A36" s="846">
        <v>32</v>
      </c>
      <c r="B36" s="137" t="s">
        <v>891</v>
      </c>
      <c r="C36" s="762">
        <v>21571.46781574448</v>
      </c>
      <c r="D36" s="762">
        <v>21605.833622846003</v>
      </c>
      <c r="E36" s="69">
        <v>-1.5905800119272451E-3</v>
      </c>
      <c r="F36" s="68">
        <v>2035.3340000000001</v>
      </c>
      <c r="G36" s="847">
        <v>10.598490378357793</v>
      </c>
    </row>
    <row r="37" spans="1:7" ht="14.15" customHeight="1" x14ac:dyDescent="0.25">
      <c r="A37" s="846">
        <v>32</v>
      </c>
      <c r="B37" s="137" t="s">
        <v>877</v>
      </c>
      <c r="C37" s="762">
        <v>21283.029497723848</v>
      </c>
      <c r="D37" s="762">
        <v>21033.83223027076</v>
      </c>
      <c r="E37" s="69">
        <v>1.1847449609988736E-2</v>
      </c>
      <c r="F37" s="68">
        <v>2710.489</v>
      </c>
      <c r="G37" s="847">
        <v>7.8520995649581486</v>
      </c>
    </row>
    <row r="38" spans="1:7" ht="14.15" customHeight="1" x14ac:dyDescent="0.25">
      <c r="A38" s="846">
        <v>34</v>
      </c>
      <c r="B38" s="137" t="s">
        <v>879</v>
      </c>
      <c r="C38" s="762">
        <v>21183.017376541076</v>
      </c>
      <c r="D38" s="762">
        <v>22145.444857513041</v>
      </c>
      <c r="E38" s="69">
        <v>-4.3459388021525935E-2</v>
      </c>
      <c r="F38" s="68">
        <v>616.56100000000004</v>
      </c>
      <c r="G38" s="847">
        <v>34.356726060423988</v>
      </c>
    </row>
    <row r="39" spans="1:7" ht="14.15" customHeight="1" x14ac:dyDescent="0.25">
      <c r="A39" s="846">
        <v>35</v>
      </c>
      <c r="B39" s="137" t="s">
        <v>921</v>
      </c>
      <c r="C39" s="762">
        <v>21114.560943161534</v>
      </c>
      <c r="D39" s="762">
        <v>21521.18117828319</v>
      </c>
      <c r="E39" s="69">
        <v>-1.8893955297024867E-2</v>
      </c>
      <c r="F39" s="68">
        <v>980.26300000000003</v>
      </c>
      <c r="G39" s="847">
        <v>21.539689800759117</v>
      </c>
    </row>
    <row r="40" spans="1:7" ht="14.15" customHeight="1" x14ac:dyDescent="0.25">
      <c r="A40" s="846">
        <v>36</v>
      </c>
      <c r="B40" s="137" t="s">
        <v>922</v>
      </c>
      <c r="C40" s="762">
        <v>20835.364027247157</v>
      </c>
      <c r="D40" s="762">
        <v>20803.846399844115</v>
      </c>
      <c r="E40" s="69">
        <v>1.5149903915498975E-3</v>
      </c>
      <c r="F40" s="68">
        <v>413.34399999999999</v>
      </c>
      <c r="G40" s="847">
        <v>50.406837953973344</v>
      </c>
    </row>
    <row r="41" spans="1:7" ht="14.15" customHeight="1" x14ac:dyDescent="0.25">
      <c r="A41" s="846">
        <v>37</v>
      </c>
      <c r="B41" s="137" t="s">
        <v>903</v>
      </c>
      <c r="C41" s="762">
        <v>20637.550414232399</v>
      </c>
      <c r="D41" s="762">
        <v>20052.064965101181</v>
      </c>
      <c r="E41" s="69">
        <v>2.9198262131616026E-2</v>
      </c>
      <c r="F41" s="68">
        <v>526.80999999999995</v>
      </c>
      <c r="G41" s="847">
        <v>39.174560874380518</v>
      </c>
    </row>
    <row r="42" spans="1:7" ht="14.15" customHeight="1" x14ac:dyDescent="0.25">
      <c r="A42" s="846">
        <v>38</v>
      </c>
      <c r="B42" s="137" t="s">
        <v>909</v>
      </c>
      <c r="C42" s="762">
        <v>20058.201986514083</v>
      </c>
      <c r="D42" s="762">
        <v>18914.281901269671</v>
      </c>
      <c r="E42" s="69">
        <v>6.0479170777698155E-2</v>
      </c>
      <c r="F42" s="68">
        <v>2142.5079999999998</v>
      </c>
      <c r="G42" s="847">
        <v>9.3620196454408031</v>
      </c>
    </row>
    <row r="43" spans="1:7" ht="14.15" customHeight="1" x14ac:dyDescent="0.25">
      <c r="A43" s="846">
        <v>39</v>
      </c>
      <c r="B43" s="137" t="s">
        <v>888</v>
      </c>
      <c r="C43" s="762">
        <v>19603.859131463738</v>
      </c>
      <c r="D43" s="762">
        <v>20054.817275132409</v>
      </c>
      <c r="E43" s="69">
        <v>-2.2486275366260799E-2</v>
      </c>
      <c r="F43" s="855">
        <v>930.45</v>
      </c>
      <c r="G43" s="847">
        <v>21.069223635298766</v>
      </c>
    </row>
    <row r="44" spans="1:7" ht="14.15" customHeight="1" x14ac:dyDescent="0.25">
      <c r="A44" s="850">
        <v>40</v>
      </c>
      <c r="B44" s="124" t="s">
        <v>914</v>
      </c>
      <c r="C44" s="851">
        <v>19559.132000960777</v>
      </c>
      <c r="D44" s="851">
        <v>20014.727362684185</v>
      </c>
      <c r="E44" s="168">
        <v>-2.2763006133814656E-2</v>
      </c>
      <c r="F44" s="122">
        <v>424.10599999999999</v>
      </c>
      <c r="G44" s="854">
        <v>46.118498679482904</v>
      </c>
    </row>
    <row r="45" spans="1:7" ht="14.15" customHeight="1" x14ac:dyDescent="0.25">
      <c r="A45" s="849">
        <v>41</v>
      </c>
      <c r="B45" s="203" t="s">
        <v>897</v>
      </c>
      <c r="C45" s="762">
        <v>19389.420647585226</v>
      </c>
      <c r="D45" s="762">
        <v>19264.26769011575</v>
      </c>
      <c r="E45" s="164">
        <v>6.4966371669394896E-3</v>
      </c>
      <c r="F45" s="43">
        <v>547.18399999999997</v>
      </c>
      <c r="G45" s="845">
        <v>35.434918871138827</v>
      </c>
    </row>
    <row r="46" spans="1:7" ht="14.15" customHeight="1" x14ac:dyDescent="0.25">
      <c r="A46" s="846">
        <v>42</v>
      </c>
      <c r="B46" s="137" t="s">
        <v>904</v>
      </c>
      <c r="C46" s="762">
        <v>18885.080110642397</v>
      </c>
      <c r="D46" s="762">
        <v>18452.291613847774</v>
      </c>
      <c r="E46" s="69">
        <v>2.3454457898867798E-2</v>
      </c>
      <c r="F46" s="43">
        <v>425.41699999999997</v>
      </c>
      <c r="G46" s="847">
        <v>44.391926299706874</v>
      </c>
    </row>
    <row r="47" spans="1:7" ht="14.15" customHeight="1" x14ac:dyDescent="0.25">
      <c r="A47" s="846">
        <v>43</v>
      </c>
      <c r="B47" s="137" t="s">
        <v>920</v>
      </c>
      <c r="C47" s="762">
        <v>16298.678785442627</v>
      </c>
      <c r="D47" s="762">
        <v>15822.108491717925</v>
      </c>
      <c r="E47" s="69">
        <v>3.0120530014957403E-2</v>
      </c>
      <c r="F47" s="68">
        <v>2783.2429999999999</v>
      </c>
      <c r="G47" s="847">
        <v>5.8560027943814568</v>
      </c>
    </row>
    <row r="48" spans="1:7" ht="14.15" customHeight="1" x14ac:dyDescent="0.25">
      <c r="A48" s="846">
        <v>44</v>
      </c>
      <c r="B48" s="137" t="s">
        <v>881</v>
      </c>
      <c r="C48" s="762">
        <v>16246.903311672273</v>
      </c>
      <c r="D48" s="762">
        <v>16148.937705071512</v>
      </c>
      <c r="E48" s="69">
        <v>6.0663808598380164E-3</v>
      </c>
      <c r="F48" s="68">
        <v>251.13300000000001</v>
      </c>
      <c r="G48" s="847">
        <v>64.69441814366202</v>
      </c>
    </row>
    <row r="49" spans="1:7" ht="14.15" customHeight="1" x14ac:dyDescent="0.25">
      <c r="A49" s="846">
        <v>45</v>
      </c>
      <c r="B49" s="137" t="s">
        <v>883</v>
      </c>
      <c r="C49" s="762">
        <v>15778.379822675235</v>
      </c>
      <c r="D49" s="762">
        <v>15216.04558986039</v>
      </c>
      <c r="E49" s="69">
        <v>3.6956660618155057E-2</v>
      </c>
      <c r="F49" s="68">
        <v>645.61300000000006</v>
      </c>
      <c r="G49" s="847">
        <v>24.439377494993494</v>
      </c>
    </row>
    <row r="50" spans="1:7" ht="14.15" customHeight="1" x14ac:dyDescent="0.25">
      <c r="A50" s="846">
        <v>46</v>
      </c>
      <c r="B50" s="137" t="s">
        <v>887</v>
      </c>
      <c r="C50" s="762">
        <v>15444.444798378656</v>
      </c>
      <c r="D50" s="762">
        <v>16308.510685484691</v>
      </c>
      <c r="E50" s="69">
        <v>-5.2982513472250581E-2</v>
      </c>
      <c r="F50" s="68">
        <v>351.71499999999997</v>
      </c>
      <c r="G50" s="847">
        <v>43.911817233779217</v>
      </c>
    </row>
    <row r="51" spans="1:7" ht="14.15" customHeight="1" x14ac:dyDescent="0.25">
      <c r="A51" s="846">
        <v>47</v>
      </c>
      <c r="B51" s="31" t="s">
        <v>907</v>
      </c>
      <c r="C51" s="762">
        <v>15345.776794750067</v>
      </c>
      <c r="D51" s="762">
        <v>14962.275295567646</v>
      </c>
      <c r="E51" s="69">
        <v>2.5631228647158277E-2</v>
      </c>
      <c r="F51" s="68">
        <v>390.738</v>
      </c>
      <c r="G51" s="847">
        <v>39.273827461752035</v>
      </c>
    </row>
    <row r="52" spans="1:7" ht="14.15" customHeight="1" x14ac:dyDescent="0.25">
      <c r="A52" s="846">
        <v>48</v>
      </c>
      <c r="B52" s="137" t="s">
        <v>898</v>
      </c>
      <c r="C52" s="762">
        <v>15325.127569290566</v>
      </c>
      <c r="D52" s="762">
        <v>15409.780658104002</v>
      </c>
      <c r="E52" s="69">
        <v>-5.4934648773807826E-3</v>
      </c>
      <c r="F52" s="68">
        <v>252.26400000000001</v>
      </c>
      <c r="G52" s="847">
        <v>60.75035506172329</v>
      </c>
    </row>
    <row r="53" spans="1:7" ht="14.15" customHeight="1" x14ac:dyDescent="0.25">
      <c r="A53" s="846">
        <v>49</v>
      </c>
      <c r="B53" s="137" t="s">
        <v>890</v>
      </c>
      <c r="C53" s="762">
        <v>15239.873710117714</v>
      </c>
      <c r="D53" s="762">
        <v>14570.835936058495</v>
      </c>
      <c r="E53" s="69">
        <v>4.591622450456323E-2</v>
      </c>
      <c r="F53" s="68">
        <v>1756.241</v>
      </c>
      <c r="G53" s="847">
        <v>8.6775526309417188</v>
      </c>
    </row>
    <row r="54" spans="1:7" ht="14.15" customHeight="1" x14ac:dyDescent="0.25">
      <c r="A54" s="850">
        <v>50</v>
      </c>
      <c r="B54" s="856" t="s">
        <v>845</v>
      </c>
      <c r="C54" s="851">
        <v>15207.445333024974</v>
      </c>
      <c r="D54" s="851">
        <v>14484.58876519074</v>
      </c>
      <c r="E54" s="168">
        <v>4.990521854313168E-2</v>
      </c>
      <c r="F54" s="111">
        <v>2130.1509999999998</v>
      </c>
      <c r="G54" s="854">
        <v>7.1391395882380992</v>
      </c>
    </row>
    <row r="55" spans="1:7" ht="14.15" customHeight="1" x14ac:dyDescent="0.25">
      <c r="A55" s="846">
        <v>51</v>
      </c>
      <c r="B55" s="137" t="s">
        <v>850</v>
      </c>
      <c r="C55" s="762">
        <v>15121.13231547617</v>
      </c>
      <c r="D55" s="762">
        <v>13922.448390004149</v>
      </c>
      <c r="E55" s="164">
        <v>8.6097207322573865E-2</v>
      </c>
      <c r="F55" s="66">
        <v>2134.4110000000001</v>
      </c>
      <c r="G55" s="845">
        <v>7.0844520176649057</v>
      </c>
    </row>
    <row r="56" spans="1:7" ht="14.15" customHeight="1" x14ac:dyDescent="0.25">
      <c r="A56" s="846">
        <v>52</v>
      </c>
      <c r="B56" s="137" t="s">
        <v>851</v>
      </c>
      <c r="C56" s="762">
        <v>14846.097308724971</v>
      </c>
      <c r="D56" s="762">
        <v>13490.526478498021</v>
      </c>
      <c r="E56" s="69">
        <v>0.10048316738324026</v>
      </c>
      <c r="F56" s="68">
        <v>1671.683</v>
      </c>
      <c r="G56" s="847">
        <v>8.880928566435724</v>
      </c>
    </row>
    <row r="57" spans="1:7" ht="14.15" customHeight="1" x14ac:dyDescent="0.25">
      <c r="A57" s="846">
        <v>53</v>
      </c>
      <c r="B57" s="137" t="s">
        <v>878</v>
      </c>
      <c r="C57" s="762">
        <v>14746.315975124275</v>
      </c>
      <c r="D57" s="762">
        <v>15811.963957551467</v>
      </c>
      <c r="E57" s="69">
        <v>-6.7395042468349486E-2</v>
      </c>
      <c r="F57" s="68">
        <v>201.14</v>
      </c>
      <c r="G57" s="847">
        <v>73.313691832177966</v>
      </c>
    </row>
    <row r="58" spans="1:7" ht="14.15" customHeight="1" x14ac:dyDescent="0.25">
      <c r="A58" s="846">
        <v>54</v>
      </c>
      <c r="B58" s="137" t="s">
        <v>849</v>
      </c>
      <c r="C58" s="762">
        <v>14213.091698067547</v>
      </c>
      <c r="D58" s="762">
        <v>14107.952356647524</v>
      </c>
      <c r="E58" s="69">
        <v>7.4524877007031698E-3</v>
      </c>
      <c r="F58" s="68">
        <v>2356.2849999999999</v>
      </c>
      <c r="G58" s="847">
        <v>6.0319917573924835</v>
      </c>
    </row>
    <row r="59" spans="1:7" ht="14.15" customHeight="1" x14ac:dyDescent="0.25">
      <c r="A59" s="846">
        <v>55</v>
      </c>
      <c r="B59" s="137" t="s">
        <v>847</v>
      </c>
      <c r="C59" s="762">
        <v>14193.170265642902</v>
      </c>
      <c r="D59" s="762">
        <v>14178.332890049232</v>
      </c>
      <c r="E59" s="69">
        <v>1.0464823832767589E-3</v>
      </c>
      <c r="F59" s="68">
        <v>415.05700000000002</v>
      </c>
      <c r="G59" s="847">
        <v>34.195713518005725</v>
      </c>
    </row>
    <row r="60" spans="1:7" ht="14.15" customHeight="1" x14ac:dyDescent="0.25">
      <c r="A60" s="846">
        <v>56</v>
      </c>
      <c r="B60" s="137" t="s">
        <v>853</v>
      </c>
      <c r="C60" s="762">
        <v>14073.206369930211</v>
      </c>
      <c r="D60" s="762">
        <v>13126.05206539655</v>
      </c>
      <c r="E60" s="69">
        <v>7.2158353464907288E-2</v>
      </c>
      <c r="F60" s="68">
        <v>1758.038</v>
      </c>
      <c r="G60" s="847">
        <v>8.005063809730057</v>
      </c>
    </row>
    <row r="61" spans="1:7" ht="14.15" customHeight="1" x14ac:dyDescent="0.25">
      <c r="A61" s="846">
        <v>57</v>
      </c>
      <c r="B61" s="137" t="s">
        <v>846</v>
      </c>
      <c r="C61" s="762">
        <v>13847.249183285523</v>
      </c>
      <c r="D61" s="762">
        <v>14374.158861940537</v>
      </c>
      <c r="E61" s="69">
        <v>-3.6656731271431098E-2</v>
      </c>
      <c r="F61" s="68">
        <v>269.637</v>
      </c>
      <c r="G61" s="847">
        <v>51.355152235359107</v>
      </c>
    </row>
    <row r="62" spans="1:7" ht="14.15" customHeight="1" x14ac:dyDescent="0.25">
      <c r="A62" s="846">
        <v>58</v>
      </c>
      <c r="B62" s="137" t="s">
        <v>948</v>
      </c>
      <c r="C62" s="762">
        <v>13776.854124272922</v>
      </c>
      <c r="D62" s="762">
        <v>13022.276246629437</v>
      </c>
      <c r="E62" s="69">
        <v>5.7945159767194498E-2</v>
      </c>
      <c r="F62" s="68">
        <v>839.63099999999997</v>
      </c>
      <c r="G62" s="847">
        <v>16.408224713323975</v>
      </c>
    </row>
    <row r="63" spans="1:7" ht="14.15" customHeight="1" x14ac:dyDescent="0.25">
      <c r="A63" s="846">
        <v>59</v>
      </c>
      <c r="B63" s="137" t="s">
        <v>852</v>
      </c>
      <c r="C63" s="762">
        <v>13762.520197128664</v>
      </c>
      <c r="D63" s="762">
        <v>13407.484068278</v>
      </c>
      <c r="E63" s="69">
        <v>2.6480443835892986E-2</v>
      </c>
      <c r="F63" s="68">
        <v>514.45299999999997</v>
      </c>
      <c r="G63" s="847">
        <v>26.751754187707458</v>
      </c>
    </row>
    <row r="64" spans="1:7" ht="14.15" customHeight="1" x14ac:dyDescent="0.25">
      <c r="A64" s="850">
        <v>60</v>
      </c>
      <c r="B64" s="856" t="s">
        <v>848</v>
      </c>
      <c r="C64" s="851">
        <v>13707.262179942878</v>
      </c>
      <c r="D64" s="851">
        <v>14121.687098405295</v>
      </c>
      <c r="E64" s="168">
        <v>-2.9346700261416836E-2</v>
      </c>
      <c r="F64" s="122">
        <v>887.077</v>
      </c>
      <c r="G64" s="854">
        <v>15.452167263882254</v>
      </c>
    </row>
    <row r="65" spans="1:8" ht="11.5" x14ac:dyDescent="0.25">
      <c r="A65" s="857"/>
      <c r="B65" s="789"/>
      <c r="C65" s="762"/>
      <c r="D65" s="762"/>
      <c r="E65" s="145"/>
      <c r="F65" s="43"/>
      <c r="G65" s="858"/>
    </row>
    <row r="66" spans="1:8" s="10" customFormat="1" ht="11.15" customHeight="1" x14ac:dyDescent="0.25">
      <c r="A66" s="26" t="s">
        <v>925</v>
      </c>
      <c r="C66" s="65"/>
      <c r="D66" s="99"/>
      <c r="H66" s="4"/>
    </row>
    <row r="67" spans="1:8" s="10" customFormat="1" ht="11.15" customHeight="1" x14ac:dyDescent="0.25">
      <c r="A67" s="1561" t="s">
        <v>1099</v>
      </c>
      <c r="C67" s="65"/>
      <c r="D67" s="99"/>
      <c r="H67" s="4"/>
    </row>
    <row r="68" spans="1:8" s="10" customFormat="1" ht="11.15" customHeight="1" x14ac:dyDescent="0.25">
      <c r="A68" s="26"/>
      <c r="C68" s="65"/>
      <c r="D68" s="99"/>
      <c r="H68" s="4"/>
    </row>
    <row r="69" spans="1:8" s="10" customFormat="1" ht="11.15" customHeight="1" x14ac:dyDescent="0.25">
      <c r="C69" s="65"/>
      <c r="D69" s="99"/>
      <c r="H69" s="4"/>
    </row>
    <row r="70" spans="1:8" s="10" customFormat="1" ht="11.15" customHeight="1" x14ac:dyDescent="0.25">
      <c r="A70" s="4"/>
      <c r="C70" s="65"/>
      <c r="D70" s="99"/>
      <c r="H70" s="4"/>
    </row>
    <row r="71" spans="1:8" s="10" customFormat="1" ht="11.15" customHeight="1" x14ac:dyDescent="0.25">
      <c r="A71" s="4"/>
      <c r="B71" s="4"/>
      <c r="C71" s="4"/>
      <c r="D71" s="4"/>
      <c r="E71" s="4"/>
      <c r="F71" s="4"/>
      <c r="G71" s="4"/>
      <c r="H71" s="4"/>
    </row>
    <row r="72" spans="1:8" s="10" customFormat="1" ht="11.15" customHeight="1" x14ac:dyDescent="0.25">
      <c r="A72" s="4"/>
      <c r="B72" s="4"/>
      <c r="C72" s="4"/>
      <c r="D72" s="4"/>
      <c r="E72" s="4"/>
      <c r="F72" s="4"/>
      <c r="G72" s="4"/>
      <c r="H72" s="4"/>
    </row>
    <row r="73" spans="1:8" s="10" customFormat="1" ht="11.15" customHeight="1" x14ac:dyDescent="0.25">
      <c r="A73" s="4"/>
      <c r="B73" s="4"/>
      <c r="C73" s="4"/>
      <c r="D73" s="4"/>
      <c r="E73" s="4"/>
      <c r="F73" s="4"/>
      <c r="G73" s="4"/>
      <c r="H73" s="4"/>
    </row>
    <row r="74" spans="1:8" s="10" customFormat="1" ht="11.15" customHeight="1" x14ac:dyDescent="0.25">
      <c r="A74" s="4"/>
      <c r="B74" s="4"/>
      <c r="C74" s="4"/>
      <c r="D74" s="4"/>
      <c r="E74" s="4"/>
      <c r="F74" s="4"/>
      <c r="G74" s="4"/>
      <c r="H74" s="4"/>
    </row>
    <row r="75" spans="1:8" s="10" customFormat="1" ht="11.15" customHeight="1" x14ac:dyDescent="0.25">
      <c r="A75" s="4"/>
      <c r="B75" s="4"/>
      <c r="C75" s="4"/>
      <c r="D75" s="4"/>
      <c r="E75" s="4"/>
      <c r="F75" s="4"/>
      <c r="G75" s="4"/>
      <c r="H75" s="4"/>
    </row>
    <row r="76" spans="1:8" s="10" customFormat="1" ht="11.15" customHeight="1" x14ac:dyDescent="0.25">
      <c r="A76" s="4"/>
      <c r="B76" s="4"/>
      <c r="C76" s="4"/>
      <c r="D76" s="4"/>
      <c r="E76" s="4"/>
      <c r="F76" s="4"/>
      <c r="G76" s="4"/>
      <c r="H76" s="4"/>
    </row>
    <row r="77" spans="1:8" s="10" customFormat="1" ht="11.15" customHeight="1" x14ac:dyDescent="0.25">
      <c r="A77" s="4"/>
      <c r="B77" s="4"/>
      <c r="C77" s="4"/>
      <c r="D77" s="4"/>
      <c r="E77" s="4"/>
      <c r="F77" s="4"/>
      <c r="G77" s="4"/>
      <c r="H77" s="4"/>
    </row>
    <row r="78" spans="1:8" s="10" customFormat="1" ht="11.15" customHeight="1" x14ac:dyDescent="0.25">
      <c r="A78" s="4"/>
      <c r="B78" s="4"/>
      <c r="C78" s="4"/>
      <c r="D78" s="4"/>
      <c r="E78" s="4"/>
      <c r="F78" s="4"/>
      <c r="G78" s="4"/>
      <c r="H78" s="4"/>
    </row>
    <row r="79" spans="1:8" s="10" customFormat="1" ht="11.15" customHeight="1" x14ac:dyDescent="0.25">
      <c r="A79" s="4"/>
      <c r="B79" s="4"/>
      <c r="C79" s="4"/>
      <c r="D79" s="4"/>
      <c r="E79" s="4"/>
      <c r="F79" s="4"/>
      <c r="G79" s="4"/>
      <c r="H79" s="4"/>
    </row>
    <row r="80" spans="1:8" s="10" customFormat="1" ht="11.15" customHeight="1" x14ac:dyDescent="0.25">
      <c r="A80" s="4"/>
      <c r="B80" s="4"/>
      <c r="C80" s="4"/>
      <c r="D80" s="4"/>
      <c r="E80" s="4"/>
      <c r="F80" s="4"/>
      <c r="G80" s="4"/>
      <c r="H80" s="4"/>
    </row>
    <row r="81" spans="1:8" s="10" customFormat="1" ht="11.15" customHeight="1" x14ac:dyDescent="0.25">
      <c r="A81" s="4"/>
      <c r="B81" s="4"/>
      <c r="C81" s="4"/>
      <c r="D81" s="4"/>
      <c r="E81" s="4"/>
      <c r="F81" s="4"/>
      <c r="G81" s="4"/>
      <c r="H81" s="4"/>
    </row>
    <row r="82" spans="1:8" s="10" customFormat="1" ht="11.15" customHeight="1" x14ac:dyDescent="0.25">
      <c r="A82" s="4"/>
      <c r="B82" s="4"/>
      <c r="C82" s="4"/>
      <c r="D82" s="4"/>
      <c r="E82" s="4"/>
      <c r="F82" s="4"/>
      <c r="G82" s="4"/>
      <c r="H82" s="4"/>
    </row>
    <row r="83" spans="1:8" s="10" customFormat="1" ht="11.15" customHeight="1" x14ac:dyDescent="0.25">
      <c r="A83" s="4"/>
      <c r="B83" s="4"/>
      <c r="C83" s="4"/>
      <c r="D83" s="4"/>
      <c r="E83" s="4"/>
      <c r="F83" s="4"/>
      <c r="G83" s="4"/>
      <c r="H83" s="4"/>
    </row>
    <row r="84" spans="1:8" s="10" customFormat="1" ht="11.15" customHeight="1" x14ac:dyDescent="0.25">
      <c r="A84" s="4"/>
      <c r="B84" s="4"/>
      <c r="C84" s="4"/>
      <c r="D84" s="4"/>
      <c r="E84" s="4"/>
      <c r="F84" s="4"/>
      <c r="G84" s="4"/>
      <c r="H84" s="4"/>
    </row>
    <row r="85" spans="1:8" s="10" customFormat="1" ht="11.15" customHeight="1" x14ac:dyDescent="0.25">
      <c r="A85" s="4"/>
      <c r="B85" s="4"/>
      <c r="C85" s="4"/>
      <c r="D85" s="4"/>
      <c r="E85" s="4"/>
      <c r="F85" s="4"/>
      <c r="G85" s="4"/>
      <c r="H85" s="4"/>
    </row>
    <row r="86" spans="1:8" s="10" customFormat="1" ht="11.15" customHeight="1" x14ac:dyDescent="0.25">
      <c r="A86" s="4"/>
      <c r="B86" s="4"/>
      <c r="C86" s="4"/>
      <c r="D86" s="4"/>
      <c r="E86" s="4"/>
      <c r="F86" s="4"/>
      <c r="G86" s="4"/>
      <c r="H86" s="4"/>
    </row>
    <row r="87" spans="1:8" s="10" customFormat="1" ht="11.15" customHeight="1" x14ac:dyDescent="0.25">
      <c r="A87" s="4"/>
      <c r="B87" s="4"/>
      <c r="C87" s="4"/>
      <c r="D87" s="4"/>
      <c r="E87" s="4"/>
      <c r="F87" s="4"/>
      <c r="G87" s="4"/>
      <c r="H87" s="4"/>
    </row>
    <row r="88" spans="1:8" s="10" customFormat="1" ht="11.15" customHeight="1" x14ac:dyDescent="0.25">
      <c r="A88" s="4"/>
      <c r="B88" s="4"/>
      <c r="C88" s="4"/>
      <c r="D88" s="4"/>
      <c r="E88" s="4"/>
      <c r="F88" s="4"/>
      <c r="G88" s="4"/>
      <c r="H88" s="4"/>
    </row>
    <row r="89" spans="1:8" s="10" customFormat="1" ht="11.15" customHeight="1" x14ac:dyDescent="0.25">
      <c r="A89" s="4"/>
      <c r="B89" s="4"/>
      <c r="C89" s="4"/>
      <c r="D89" s="4"/>
      <c r="E89" s="4"/>
      <c r="F89" s="4"/>
      <c r="G89" s="4"/>
      <c r="H89" s="4"/>
    </row>
    <row r="90" spans="1:8" s="10" customFormat="1" ht="11.15" customHeight="1" x14ac:dyDescent="0.25">
      <c r="A90" s="4"/>
      <c r="B90" s="4"/>
      <c r="C90" s="4"/>
      <c r="D90" s="4"/>
      <c r="E90" s="4"/>
      <c r="F90" s="4"/>
      <c r="G90" s="4"/>
      <c r="H90" s="4"/>
    </row>
    <row r="91" spans="1:8" s="10" customFormat="1" ht="11.15" customHeight="1" x14ac:dyDescent="0.25">
      <c r="A91" s="4"/>
      <c r="B91" s="4"/>
      <c r="C91" s="4"/>
      <c r="D91" s="4"/>
      <c r="E91" s="4"/>
      <c r="F91" s="4"/>
      <c r="G91" s="4"/>
      <c r="H91" s="4"/>
    </row>
    <row r="92" spans="1:8" s="10" customFormat="1" ht="11.15" customHeight="1" x14ac:dyDescent="0.25">
      <c r="A92" s="4"/>
      <c r="B92" s="4"/>
      <c r="C92" s="4"/>
      <c r="D92" s="4"/>
      <c r="E92" s="4"/>
      <c r="F92" s="4"/>
      <c r="G92" s="4"/>
      <c r="H92" s="4"/>
    </row>
    <row r="93" spans="1:8" s="10" customFormat="1" ht="11.15" customHeight="1" x14ac:dyDescent="0.25">
      <c r="A93" s="4"/>
      <c r="B93" s="4"/>
      <c r="C93" s="4"/>
      <c r="D93" s="4"/>
      <c r="E93" s="4"/>
      <c r="F93" s="4"/>
      <c r="G93" s="4"/>
      <c r="H93" s="4"/>
    </row>
    <row r="94" spans="1:8" s="10" customFormat="1" ht="11.15" customHeight="1" x14ac:dyDescent="0.25">
      <c r="A94" s="4"/>
      <c r="B94" s="4"/>
      <c r="C94" s="4"/>
      <c r="D94" s="4"/>
      <c r="E94" s="4"/>
      <c r="F94" s="4"/>
      <c r="G94" s="4"/>
      <c r="H94" s="4"/>
    </row>
    <row r="95" spans="1:8" s="10" customFormat="1" ht="11.15" customHeight="1" x14ac:dyDescent="0.25">
      <c r="A95" s="4"/>
      <c r="B95" s="4"/>
      <c r="C95" s="4"/>
      <c r="D95" s="4"/>
      <c r="E95" s="4"/>
      <c r="F95" s="4"/>
      <c r="G95" s="4"/>
      <c r="H95" s="4"/>
    </row>
    <row r="96" spans="1:8" s="10" customFormat="1" ht="11.15" customHeight="1" x14ac:dyDescent="0.25">
      <c r="A96" s="4"/>
      <c r="B96" s="4"/>
      <c r="C96" s="4"/>
      <c r="D96" s="4"/>
      <c r="E96" s="4"/>
      <c r="F96" s="4"/>
      <c r="G96" s="4"/>
      <c r="H96" s="4"/>
    </row>
    <row r="97" spans="1:8" s="10" customFormat="1" ht="11.15" customHeight="1" x14ac:dyDescent="0.25">
      <c r="A97" s="4"/>
      <c r="B97" s="4"/>
      <c r="C97" s="4"/>
      <c r="D97" s="4"/>
      <c r="E97" s="4"/>
      <c r="F97" s="4"/>
      <c r="G97" s="4"/>
      <c r="H97" s="4"/>
    </row>
    <row r="98" spans="1:8" s="10" customFormat="1" ht="11.15" customHeight="1" x14ac:dyDescent="0.25">
      <c r="A98" s="4"/>
      <c r="B98" s="4"/>
      <c r="C98" s="4"/>
      <c r="D98" s="4"/>
      <c r="E98" s="4"/>
      <c r="F98" s="4"/>
      <c r="G98" s="4"/>
      <c r="H98" s="4"/>
    </row>
    <row r="99" spans="1:8" s="10" customFormat="1" ht="11.15" customHeight="1" x14ac:dyDescent="0.25">
      <c r="A99" s="4"/>
      <c r="B99" s="4"/>
      <c r="C99" s="4"/>
      <c r="D99" s="4"/>
      <c r="E99" s="4"/>
      <c r="F99" s="4"/>
      <c r="G99" s="4"/>
      <c r="H99" s="4"/>
    </row>
    <row r="100" spans="1:8" s="10" customFormat="1" ht="11.15" customHeight="1" x14ac:dyDescent="0.25">
      <c r="A100" s="4"/>
      <c r="B100" s="4"/>
      <c r="C100" s="4"/>
      <c r="D100" s="4"/>
      <c r="E100" s="4"/>
      <c r="F100" s="4"/>
      <c r="G100" s="4"/>
      <c r="H100" s="4"/>
    </row>
    <row r="101" spans="1:8" s="10" customFormat="1" ht="11.15" customHeight="1" x14ac:dyDescent="0.25">
      <c r="A101" s="4"/>
      <c r="B101" s="4"/>
      <c r="C101" s="4"/>
      <c r="D101" s="4"/>
      <c r="E101" s="4"/>
      <c r="F101" s="4"/>
      <c r="G101" s="4"/>
      <c r="H101" s="4"/>
    </row>
    <row r="102" spans="1:8" s="10" customFormat="1" ht="11.15" customHeight="1" x14ac:dyDescent="0.25">
      <c r="A102" s="4"/>
      <c r="B102" s="4"/>
      <c r="C102" s="4"/>
      <c r="D102" s="4"/>
      <c r="E102" s="4"/>
      <c r="F102" s="4"/>
      <c r="G102" s="4"/>
      <c r="H102" s="4"/>
    </row>
    <row r="103" spans="1:8" s="10" customFormat="1" ht="11.15" customHeight="1" x14ac:dyDescent="0.25">
      <c r="A103" s="4"/>
      <c r="B103" s="4"/>
      <c r="C103" s="4"/>
      <c r="D103" s="4"/>
      <c r="E103" s="4"/>
      <c r="F103" s="4"/>
      <c r="G103" s="4"/>
      <c r="H103" s="4"/>
    </row>
    <row r="104" spans="1:8" s="10" customFormat="1" ht="11.15" customHeight="1" x14ac:dyDescent="0.25">
      <c r="A104" s="4"/>
      <c r="B104" s="4"/>
      <c r="C104" s="4"/>
      <c r="D104" s="4"/>
      <c r="E104" s="4"/>
      <c r="F104" s="4"/>
      <c r="G104" s="4"/>
      <c r="H104" s="4"/>
    </row>
    <row r="105" spans="1:8" s="10" customFormat="1" ht="11.15" customHeight="1" x14ac:dyDescent="0.25">
      <c r="A105" s="4"/>
      <c r="B105" s="4"/>
      <c r="C105" s="4"/>
      <c r="D105" s="4"/>
      <c r="E105" s="4"/>
      <c r="F105" s="4"/>
      <c r="G105" s="4"/>
      <c r="H105" s="4"/>
    </row>
    <row r="106" spans="1:8" s="10" customFormat="1" ht="11.15" customHeight="1" x14ac:dyDescent="0.25">
      <c r="A106" s="4"/>
      <c r="B106" s="4"/>
      <c r="C106" s="4"/>
      <c r="D106" s="4"/>
      <c r="E106" s="4"/>
      <c r="F106" s="4"/>
      <c r="G106" s="4"/>
      <c r="H106" s="4"/>
    </row>
    <row r="107" spans="1:8" s="10" customFormat="1" ht="11.15" customHeight="1" x14ac:dyDescent="0.25">
      <c r="A107" s="4"/>
      <c r="B107" s="4"/>
      <c r="C107" s="4"/>
      <c r="D107" s="4"/>
      <c r="E107" s="4"/>
      <c r="F107" s="4"/>
      <c r="G107" s="4"/>
      <c r="H107" s="4"/>
    </row>
    <row r="108" spans="1:8" s="10" customFormat="1" ht="11.15" customHeight="1" x14ac:dyDescent="0.25">
      <c r="A108" s="4"/>
      <c r="B108" s="4"/>
      <c r="C108" s="4"/>
      <c r="D108" s="4"/>
      <c r="E108" s="4"/>
      <c r="F108" s="4"/>
      <c r="G108" s="4"/>
      <c r="H108" s="4"/>
    </row>
    <row r="109" spans="1:8" s="10" customFormat="1" ht="11.15" customHeight="1" x14ac:dyDescent="0.25">
      <c r="A109" s="4"/>
      <c r="B109" s="4"/>
      <c r="C109" s="4"/>
      <c r="D109" s="4"/>
      <c r="E109" s="4"/>
      <c r="F109" s="4"/>
      <c r="G109" s="4"/>
      <c r="H109" s="4"/>
    </row>
    <row r="110" spans="1:8" s="10" customFormat="1" ht="11.15" customHeight="1" x14ac:dyDescent="0.25">
      <c r="A110" s="4"/>
      <c r="B110" s="4"/>
      <c r="C110" s="4"/>
      <c r="D110" s="4"/>
      <c r="E110" s="4"/>
      <c r="F110" s="4"/>
      <c r="G110" s="4"/>
      <c r="H110" s="4"/>
    </row>
    <row r="111" spans="1:8" s="10" customFormat="1" ht="11.15" customHeight="1" x14ac:dyDescent="0.25">
      <c r="A111" s="4"/>
      <c r="B111" s="4"/>
      <c r="C111" s="4"/>
      <c r="D111" s="4"/>
      <c r="E111" s="4"/>
      <c r="F111" s="4"/>
      <c r="G111" s="4"/>
      <c r="H111" s="4"/>
    </row>
    <row r="112" spans="1:8" s="10" customFormat="1" ht="11.15" customHeight="1" x14ac:dyDescent="0.25">
      <c r="A112" s="4"/>
      <c r="B112" s="4"/>
      <c r="C112" s="4"/>
      <c r="D112" s="4"/>
      <c r="E112" s="4"/>
      <c r="F112" s="4"/>
      <c r="G112" s="4"/>
      <c r="H112" s="4"/>
    </row>
    <row r="113" spans="1:8" s="10" customFormat="1" ht="11.15" customHeight="1" x14ac:dyDescent="0.25">
      <c r="A113" s="4"/>
      <c r="B113" s="4"/>
      <c r="C113" s="4"/>
      <c r="D113" s="4"/>
      <c r="E113" s="4"/>
      <c r="F113" s="4"/>
      <c r="G113" s="4"/>
      <c r="H113" s="4"/>
    </row>
    <row r="114" spans="1:8" s="10" customFormat="1" ht="11.15" customHeight="1" x14ac:dyDescent="0.25">
      <c r="A114" s="4"/>
      <c r="B114" s="4"/>
      <c r="C114" s="4"/>
      <c r="D114" s="4"/>
      <c r="E114" s="4"/>
      <c r="F114" s="4"/>
      <c r="G114" s="4"/>
      <c r="H114" s="4"/>
    </row>
    <row r="115" spans="1:8" s="10" customFormat="1" ht="11.15" customHeight="1" x14ac:dyDescent="0.25">
      <c r="A115" s="4"/>
      <c r="B115" s="4"/>
      <c r="C115" s="4"/>
      <c r="D115" s="4"/>
      <c r="E115" s="4"/>
      <c r="F115" s="4"/>
      <c r="G115" s="4"/>
      <c r="H115" s="4"/>
    </row>
    <row r="116" spans="1:8" s="10" customFormat="1" ht="11.15" customHeight="1" x14ac:dyDescent="0.25">
      <c r="A116" s="4"/>
      <c r="B116" s="4"/>
      <c r="C116" s="4"/>
      <c r="D116" s="4"/>
      <c r="E116" s="4"/>
      <c r="F116" s="4"/>
      <c r="G116" s="4"/>
      <c r="H116" s="4"/>
    </row>
    <row r="117" spans="1:8" s="10" customFormat="1" ht="11.15" customHeight="1" x14ac:dyDescent="0.25">
      <c r="A117" s="4"/>
      <c r="B117" s="4"/>
      <c r="C117" s="4"/>
      <c r="D117" s="4"/>
      <c r="E117" s="4"/>
      <c r="F117" s="4"/>
      <c r="G117" s="4"/>
      <c r="H117" s="4"/>
    </row>
    <row r="118" spans="1:8" s="10" customFormat="1" ht="11.15" customHeight="1" x14ac:dyDescent="0.25">
      <c r="A118" s="4"/>
      <c r="B118" s="4"/>
      <c r="C118" s="4"/>
      <c r="D118" s="4"/>
      <c r="E118" s="4"/>
      <c r="F118" s="4"/>
      <c r="G118" s="4"/>
      <c r="H118" s="4"/>
    </row>
    <row r="119" spans="1:8" s="10" customFormat="1" ht="11.15" customHeight="1" x14ac:dyDescent="0.25">
      <c r="A119" s="4"/>
      <c r="B119" s="4"/>
      <c r="C119" s="4"/>
      <c r="D119" s="4"/>
      <c r="E119" s="4"/>
      <c r="F119" s="4"/>
      <c r="G119" s="4"/>
      <c r="H119" s="4"/>
    </row>
    <row r="120" spans="1:8" s="10" customFormat="1" ht="11.15" customHeight="1" x14ac:dyDescent="0.25">
      <c r="A120" s="4"/>
      <c r="B120" s="4"/>
      <c r="C120" s="4"/>
      <c r="D120" s="4"/>
      <c r="E120" s="4"/>
      <c r="F120" s="4"/>
      <c r="G120" s="4"/>
      <c r="H120" s="4"/>
    </row>
    <row r="121" spans="1:8" s="10" customFormat="1" ht="11.15" customHeight="1" x14ac:dyDescent="0.25">
      <c r="A121" s="4"/>
      <c r="B121" s="4"/>
      <c r="C121" s="4"/>
      <c r="D121" s="4"/>
      <c r="E121" s="4"/>
      <c r="F121" s="4"/>
      <c r="G121" s="4"/>
      <c r="H121" s="4"/>
    </row>
    <row r="122" spans="1:8" s="10" customFormat="1" ht="11.15" customHeight="1" x14ac:dyDescent="0.25">
      <c r="A122" s="4"/>
      <c r="B122" s="4"/>
      <c r="C122" s="4"/>
      <c r="D122" s="4"/>
      <c r="E122" s="4"/>
      <c r="F122" s="4"/>
      <c r="G122" s="4"/>
      <c r="H122" s="4"/>
    </row>
    <row r="123" spans="1:8" s="10" customFormat="1" ht="11.15" customHeight="1" x14ac:dyDescent="0.25">
      <c r="A123" s="4"/>
      <c r="B123" s="4"/>
      <c r="C123" s="4"/>
      <c r="D123" s="4"/>
      <c r="E123" s="4"/>
      <c r="F123" s="4"/>
      <c r="G123" s="4"/>
      <c r="H123" s="4"/>
    </row>
    <row r="124" spans="1:8" s="10" customFormat="1" ht="11.15" customHeight="1" x14ac:dyDescent="0.25">
      <c r="A124" s="4"/>
      <c r="B124" s="4"/>
      <c r="C124" s="4"/>
      <c r="D124" s="4"/>
      <c r="E124" s="4"/>
      <c r="F124" s="4"/>
      <c r="G124" s="4"/>
      <c r="H124" s="4"/>
    </row>
    <row r="125" spans="1:8" s="10" customFormat="1" ht="11.15" customHeight="1" x14ac:dyDescent="0.25">
      <c r="A125" s="4"/>
      <c r="B125" s="4"/>
      <c r="C125" s="4"/>
      <c r="D125" s="4"/>
      <c r="E125" s="4"/>
      <c r="F125" s="4"/>
      <c r="G125" s="4"/>
      <c r="H125" s="4"/>
    </row>
    <row r="126" spans="1:8" s="10" customFormat="1" ht="11.15" customHeight="1" x14ac:dyDescent="0.25">
      <c r="A126" s="4"/>
      <c r="B126" s="4"/>
      <c r="C126" s="4"/>
      <c r="D126" s="4"/>
      <c r="E126" s="4"/>
      <c r="F126" s="4"/>
      <c r="G126" s="4"/>
      <c r="H126" s="4"/>
    </row>
    <row r="127" spans="1:8" s="10" customFormat="1" ht="11.15" customHeight="1" x14ac:dyDescent="0.25">
      <c r="A127" s="4"/>
      <c r="B127" s="4"/>
      <c r="C127" s="4"/>
      <c r="D127" s="4"/>
      <c r="E127" s="4"/>
      <c r="F127" s="4"/>
      <c r="G127" s="4"/>
      <c r="H127" s="4"/>
    </row>
    <row r="128" spans="1:8" s="10" customFormat="1" ht="11.15" customHeight="1" x14ac:dyDescent="0.25">
      <c r="A128" s="4"/>
      <c r="B128" s="4"/>
      <c r="C128" s="4"/>
      <c r="D128" s="4"/>
      <c r="E128" s="4"/>
      <c r="F128" s="4"/>
      <c r="G128" s="4"/>
      <c r="H128" s="4"/>
    </row>
    <row r="129" spans="1:8" s="10" customFormat="1" ht="11.15" customHeight="1" x14ac:dyDescent="0.25">
      <c r="A129" s="4"/>
      <c r="B129" s="4"/>
      <c r="C129" s="4"/>
      <c r="D129" s="4"/>
      <c r="E129" s="4"/>
      <c r="F129" s="4"/>
      <c r="G129" s="4"/>
      <c r="H129" s="4"/>
    </row>
    <row r="130" spans="1:8" s="10" customFormat="1" ht="11.15" customHeight="1" x14ac:dyDescent="0.25">
      <c r="A130" s="4"/>
      <c r="B130" s="4"/>
      <c r="C130" s="4"/>
      <c r="D130" s="4"/>
      <c r="E130" s="4"/>
      <c r="F130" s="4"/>
      <c r="G130" s="4"/>
      <c r="H130" s="4"/>
    </row>
    <row r="131" spans="1:8" s="10" customFormat="1" ht="11.15" customHeight="1" x14ac:dyDescent="0.25">
      <c r="A131" s="4"/>
      <c r="B131" s="4"/>
      <c r="C131" s="4"/>
      <c r="D131" s="4"/>
      <c r="E131" s="4"/>
      <c r="F131" s="4"/>
      <c r="G131" s="4"/>
      <c r="H131" s="4"/>
    </row>
    <row r="132" spans="1:8" s="10" customFormat="1" ht="11.15" customHeight="1" x14ac:dyDescent="0.25">
      <c r="A132" s="4"/>
      <c r="B132" s="4"/>
      <c r="C132" s="4"/>
      <c r="D132" s="4"/>
      <c r="E132" s="4"/>
      <c r="F132" s="4"/>
      <c r="G132" s="4"/>
      <c r="H132" s="4"/>
    </row>
    <row r="133" spans="1:8" s="10" customFormat="1" ht="11.15" customHeight="1" x14ac:dyDescent="0.25">
      <c r="A133" s="4"/>
      <c r="B133" s="4"/>
      <c r="C133" s="4"/>
      <c r="D133" s="4"/>
      <c r="E133" s="4"/>
      <c r="F133" s="4"/>
      <c r="G133" s="4"/>
      <c r="H133" s="4"/>
    </row>
    <row r="134" spans="1:8" s="10" customFormat="1" ht="11.15" customHeight="1" x14ac:dyDescent="0.25">
      <c r="A134" s="4"/>
      <c r="B134" s="4"/>
      <c r="C134" s="4"/>
      <c r="D134" s="4"/>
      <c r="E134" s="4"/>
      <c r="F134" s="4"/>
      <c r="G134" s="4"/>
      <c r="H134" s="4"/>
    </row>
    <row r="135" spans="1:8" s="10" customFormat="1" ht="11.15" customHeight="1" x14ac:dyDescent="0.25">
      <c r="A135" s="4"/>
      <c r="B135" s="4"/>
      <c r="C135" s="4"/>
      <c r="D135" s="4"/>
      <c r="E135" s="4"/>
      <c r="F135" s="4"/>
      <c r="G135" s="4"/>
      <c r="H135" s="4"/>
    </row>
    <row r="136" spans="1:8" s="10" customFormat="1" ht="11.15" customHeight="1" x14ac:dyDescent="0.25">
      <c r="A136" s="4"/>
      <c r="B136" s="4"/>
      <c r="C136" s="4"/>
      <c r="D136" s="4"/>
      <c r="E136" s="4"/>
      <c r="F136" s="4"/>
      <c r="G136" s="4"/>
      <c r="H136" s="4"/>
    </row>
    <row r="137" spans="1:8" s="10" customFormat="1" ht="11.15" customHeight="1" x14ac:dyDescent="0.25">
      <c r="A137" s="4"/>
      <c r="B137" s="4"/>
      <c r="C137" s="4"/>
      <c r="D137" s="4"/>
      <c r="E137" s="4"/>
      <c r="F137" s="4"/>
      <c r="G137" s="4"/>
      <c r="H137" s="4"/>
    </row>
    <row r="138" spans="1:8" s="10" customFormat="1" ht="11.15" customHeight="1" x14ac:dyDescent="0.25">
      <c r="A138" s="4"/>
      <c r="B138" s="4"/>
      <c r="C138" s="4"/>
      <c r="D138" s="4"/>
      <c r="E138" s="4"/>
      <c r="F138" s="4"/>
      <c r="G138" s="4"/>
      <c r="H138" s="4"/>
    </row>
    <row r="139" spans="1:8" s="10" customFormat="1" ht="11.15" customHeight="1" x14ac:dyDescent="0.25">
      <c r="A139" s="4"/>
      <c r="B139" s="4"/>
      <c r="C139" s="4"/>
      <c r="D139" s="4"/>
      <c r="E139" s="4"/>
      <c r="F139" s="4"/>
      <c r="G139" s="4"/>
      <c r="H139" s="4"/>
    </row>
    <row r="140" spans="1:8" s="10" customFormat="1" ht="11.15" customHeight="1" x14ac:dyDescent="0.25">
      <c r="A140" s="4"/>
      <c r="B140" s="4"/>
      <c r="C140" s="4"/>
      <c r="D140" s="4"/>
      <c r="E140" s="4"/>
      <c r="F140" s="4"/>
      <c r="G140" s="4"/>
      <c r="H140" s="4"/>
    </row>
    <row r="141" spans="1:8" s="10" customFormat="1" ht="11.15" customHeight="1" x14ac:dyDescent="0.25">
      <c r="A141" s="4"/>
      <c r="B141" s="4"/>
      <c r="C141" s="4"/>
      <c r="D141" s="4"/>
      <c r="E141" s="4"/>
      <c r="F141" s="4"/>
      <c r="G141" s="4"/>
      <c r="H141" s="4"/>
    </row>
    <row r="142" spans="1:8" s="10" customFormat="1" ht="11.15" customHeight="1" x14ac:dyDescent="0.25">
      <c r="A142" s="4"/>
      <c r="B142" s="4"/>
      <c r="C142" s="4"/>
      <c r="D142" s="4"/>
      <c r="E142" s="4"/>
      <c r="F142" s="4"/>
      <c r="G142" s="4"/>
      <c r="H142" s="4"/>
    </row>
    <row r="143" spans="1:8" s="10" customFormat="1" ht="11.15" customHeight="1" x14ac:dyDescent="0.25">
      <c r="A143" s="4"/>
      <c r="B143" s="4"/>
      <c r="C143" s="4"/>
      <c r="D143" s="4"/>
      <c r="E143" s="4"/>
      <c r="F143" s="4"/>
      <c r="G143" s="4"/>
      <c r="H143" s="4"/>
    </row>
    <row r="144" spans="1:8" s="10" customFormat="1" ht="11.15" customHeight="1" x14ac:dyDescent="0.25">
      <c r="A144" s="4"/>
      <c r="B144" s="4"/>
      <c r="C144" s="4"/>
      <c r="D144" s="4"/>
      <c r="E144" s="4"/>
      <c r="F144" s="4"/>
      <c r="G144" s="4"/>
      <c r="H144" s="4"/>
    </row>
    <row r="145" spans="1:8" s="10" customFormat="1" ht="11.15" customHeight="1" x14ac:dyDescent="0.25">
      <c r="A145" s="4"/>
      <c r="B145" s="4"/>
      <c r="C145" s="4"/>
      <c r="D145" s="4"/>
      <c r="E145" s="4"/>
      <c r="F145" s="4"/>
      <c r="G145" s="4"/>
      <c r="H145" s="4"/>
    </row>
    <row r="146" spans="1:8" s="10" customFormat="1" ht="11.15" customHeight="1" x14ac:dyDescent="0.25">
      <c r="A146" s="4"/>
      <c r="B146" s="4"/>
      <c r="C146" s="4"/>
      <c r="D146" s="4"/>
      <c r="E146" s="4"/>
      <c r="F146" s="4"/>
      <c r="G146" s="4"/>
      <c r="H146" s="4"/>
    </row>
    <row r="147" spans="1:8" s="10" customFormat="1" ht="11.15" customHeight="1" x14ac:dyDescent="0.25">
      <c r="A147" s="4"/>
      <c r="B147" s="4"/>
      <c r="C147" s="4"/>
      <c r="D147" s="4"/>
      <c r="E147" s="4"/>
      <c r="F147" s="4"/>
      <c r="G147" s="4"/>
      <c r="H147" s="4"/>
    </row>
    <row r="148" spans="1:8" s="10" customFormat="1" ht="11.15" customHeight="1" x14ac:dyDescent="0.25">
      <c r="A148" s="4"/>
      <c r="B148" s="4"/>
      <c r="C148" s="4"/>
      <c r="D148" s="4"/>
      <c r="E148" s="4"/>
      <c r="F148" s="4"/>
      <c r="G148" s="4"/>
      <c r="H148" s="4"/>
    </row>
    <row r="149" spans="1:8" s="10" customFormat="1" ht="11.15" customHeight="1" x14ac:dyDescent="0.25">
      <c r="A149" s="4"/>
      <c r="B149" s="4"/>
      <c r="C149" s="4"/>
      <c r="D149" s="4"/>
      <c r="E149" s="4"/>
      <c r="F149" s="4"/>
      <c r="G149" s="4"/>
      <c r="H149" s="4"/>
    </row>
    <row r="150" spans="1:8" s="10" customFormat="1" ht="11.15" customHeight="1" x14ac:dyDescent="0.25">
      <c r="A150" s="4"/>
      <c r="B150" s="4"/>
      <c r="C150" s="4"/>
      <c r="D150" s="4"/>
      <c r="E150" s="4"/>
      <c r="F150" s="4"/>
      <c r="G150" s="4"/>
      <c r="H150" s="4"/>
    </row>
    <row r="151" spans="1:8" s="10" customFormat="1" ht="11.15" customHeight="1" x14ac:dyDescent="0.25">
      <c r="A151" s="4"/>
      <c r="B151" s="4"/>
      <c r="C151" s="4"/>
      <c r="D151" s="4"/>
      <c r="E151" s="4"/>
      <c r="F151" s="4"/>
      <c r="G151" s="4"/>
      <c r="H151" s="4"/>
    </row>
    <row r="152" spans="1:8" s="10" customFormat="1" ht="11.15" customHeight="1" x14ac:dyDescent="0.25">
      <c r="A152" s="4"/>
      <c r="B152" s="4"/>
      <c r="C152" s="4"/>
      <c r="D152" s="4"/>
      <c r="E152" s="4"/>
      <c r="F152" s="4"/>
      <c r="G152" s="4"/>
      <c r="H152" s="4"/>
    </row>
    <row r="153" spans="1:8" s="10" customFormat="1" ht="11.15" customHeight="1" x14ac:dyDescent="0.25">
      <c r="A153" s="4"/>
      <c r="B153" s="4"/>
      <c r="C153" s="4"/>
      <c r="D153" s="4"/>
      <c r="E153" s="4"/>
      <c r="F153" s="4"/>
      <c r="G153" s="4"/>
      <c r="H153" s="4"/>
    </row>
    <row r="154" spans="1:8" s="10" customFormat="1" ht="11.15" customHeight="1" x14ac:dyDescent="0.25">
      <c r="A154" s="4"/>
      <c r="B154" s="4"/>
      <c r="C154" s="4"/>
      <c r="D154" s="4"/>
      <c r="E154" s="4"/>
      <c r="F154" s="4"/>
      <c r="G154" s="4"/>
      <c r="H154" s="4"/>
    </row>
    <row r="155" spans="1:8" s="10" customFormat="1" ht="11.15" customHeight="1" x14ac:dyDescent="0.25">
      <c r="A155" s="4"/>
      <c r="B155" s="4"/>
      <c r="C155" s="4"/>
      <c r="D155" s="4"/>
      <c r="E155" s="4"/>
      <c r="F155" s="4"/>
      <c r="G155" s="4"/>
      <c r="H155" s="4"/>
    </row>
    <row r="156" spans="1:8" s="10" customFormat="1" ht="11.15" customHeight="1" x14ac:dyDescent="0.25">
      <c r="A156" s="4"/>
      <c r="B156" s="4"/>
      <c r="C156" s="4"/>
      <c r="D156" s="4"/>
      <c r="E156" s="4"/>
      <c r="F156" s="4"/>
      <c r="G156" s="4"/>
      <c r="H156" s="4"/>
    </row>
    <row r="157" spans="1:8" s="10" customFormat="1" ht="11.15" customHeight="1" x14ac:dyDescent="0.25">
      <c r="A157" s="4"/>
      <c r="B157" s="4"/>
      <c r="C157" s="4"/>
      <c r="D157" s="4"/>
      <c r="E157" s="4"/>
      <c r="F157" s="4"/>
      <c r="G157" s="4"/>
      <c r="H157" s="4"/>
    </row>
    <row r="158" spans="1:8" s="10" customFormat="1" ht="11.15" customHeight="1" x14ac:dyDescent="0.25">
      <c r="A158" s="4"/>
      <c r="B158" s="4"/>
      <c r="C158" s="4"/>
      <c r="D158" s="4"/>
      <c r="E158" s="4"/>
      <c r="F158" s="4"/>
      <c r="G158" s="4"/>
      <c r="H158" s="4"/>
    </row>
    <row r="159" spans="1:8" s="10" customFormat="1" ht="11.15" customHeight="1" x14ac:dyDescent="0.25">
      <c r="A159" s="4"/>
      <c r="B159" s="4"/>
      <c r="C159" s="4"/>
      <c r="D159" s="4"/>
      <c r="E159" s="4"/>
      <c r="F159" s="4"/>
      <c r="G159" s="4"/>
      <c r="H159" s="4"/>
    </row>
    <row r="160" spans="1:8" s="10" customFormat="1" ht="11.15" customHeight="1" x14ac:dyDescent="0.25">
      <c r="A160" s="4"/>
      <c r="B160" s="4"/>
      <c r="C160" s="4"/>
      <c r="D160" s="4"/>
      <c r="E160" s="4"/>
      <c r="F160" s="4"/>
      <c r="G160" s="4"/>
      <c r="H160" s="4"/>
    </row>
    <row r="161" spans="1:8" s="10" customFormat="1" ht="11.15" customHeight="1" x14ac:dyDescent="0.25">
      <c r="A161" s="4"/>
      <c r="B161" s="4"/>
      <c r="C161" s="4"/>
      <c r="D161" s="4"/>
      <c r="E161" s="4"/>
      <c r="F161" s="4"/>
      <c r="G161" s="4"/>
      <c r="H161" s="4"/>
    </row>
    <row r="162" spans="1:8" s="10" customFormat="1" ht="11.15" customHeight="1" x14ac:dyDescent="0.25">
      <c r="A162" s="4"/>
      <c r="B162" s="4"/>
      <c r="C162" s="4"/>
      <c r="D162" s="4"/>
      <c r="E162" s="4"/>
      <c r="F162" s="4"/>
      <c r="G162" s="4"/>
      <c r="H162" s="4"/>
    </row>
    <row r="163" spans="1:8" s="10" customFormat="1" ht="11.15" customHeight="1" x14ac:dyDescent="0.25">
      <c r="A163" s="4"/>
      <c r="B163" s="4"/>
      <c r="C163" s="4"/>
      <c r="D163" s="4"/>
      <c r="E163" s="4"/>
      <c r="F163" s="4"/>
      <c r="G163" s="4"/>
      <c r="H163" s="4"/>
    </row>
    <row r="164" spans="1:8" s="10" customFormat="1" ht="11.15" customHeight="1" x14ac:dyDescent="0.25">
      <c r="A164" s="4"/>
      <c r="B164" s="4"/>
      <c r="C164" s="4"/>
      <c r="D164" s="4"/>
      <c r="E164" s="4"/>
      <c r="F164" s="4"/>
      <c r="G164" s="4"/>
      <c r="H164" s="4"/>
    </row>
    <row r="165" spans="1:8" s="10" customFormat="1" ht="11.15" customHeight="1" x14ac:dyDescent="0.25">
      <c r="A165" s="4"/>
      <c r="B165" s="4"/>
      <c r="C165" s="4"/>
      <c r="D165" s="4"/>
      <c r="E165" s="4"/>
      <c r="F165" s="4"/>
      <c r="G165" s="4"/>
      <c r="H165" s="4"/>
    </row>
    <row r="166" spans="1:8" s="10" customFormat="1" ht="11.15" customHeight="1" x14ac:dyDescent="0.25">
      <c r="A166" s="4"/>
      <c r="B166" s="4"/>
      <c r="C166" s="4"/>
      <c r="D166" s="4"/>
      <c r="E166" s="4"/>
      <c r="F166" s="4"/>
      <c r="G166" s="4"/>
      <c r="H166" s="4"/>
    </row>
    <row r="167" spans="1:8" s="10" customFormat="1" ht="11.15" customHeight="1" x14ac:dyDescent="0.25">
      <c r="A167" s="4"/>
      <c r="B167" s="4"/>
      <c r="C167" s="4"/>
      <c r="D167" s="4"/>
      <c r="E167" s="4"/>
      <c r="F167" s="4"/>
      <c r="G167" s="4"/>
      <c r="H167" s="4"/>
    </row>
    <row r="168" spans="1:8" s="10" customFormat="1" ht="11.15" customHeight="1" x14ac:dyDescent="0.25">
      <c r="A168" s="4"/>
      <c r="B168" s="4"/>
      <c r="C168" s="4"/>
      <c r="D168" s="4"/>
      <c r="E168" s="4"/>
      <c r="F168" s="4"/>
      <c r="G168" s="4"/>
      <c r="H168" s="4"/>
    </row>
    <row r="169" spans="1:8" s="10" customFormat="1" ht="11.15" customHeight="1" x14ac:dyDescent="0.25">
      <c r="A169" s="4"/>
      <c r="B169" s="4"/>
      <c r="C169" s="4"/>
      <c r="D169" s="4"/>
      <c r="E169" s="4"/>
      <c r="F169" s="4"/>
      <c r="G169" s="4"/>
      <c r="H169" s="4"/>
    </row>
    <row r="170" spans="1:8" s="10" customFormat="1" ht="11.15" customHeight="1" x14ac:dyDescent="0.25">
      <c r="A170" s="4"/>
      <c r="B170" s="4"/>
      <c r="C170" s="4"/>
      <c r="D170" s="4"/>
      <c r="E170" s="4"/>
      <c r="F170" s="4"/>
      <c r="G170" s="4"/>
      <c r="H170" s="4"/>
    </row>
    <row r="171" spans="1:8" s="10" customFormat="1" ht="11.15" customHeight="1" x14ac:dyDescent="0.25">
      <c r="A171" s="4"/>
      <c r="B171" s="4"/>
      <c r="C171" s="4"/>
      <c r="D171" s="4"/>
      <c r="E171" s="4"/>
      <c r="F171" s="4"/>
      <c r="G171" s="4"/>
      <c r="H171" s="4"/>
    </row>
    <row r="172" spans="1:8" s="10" customFormat="1" ht="11.15" customHeight="1" x14ac:dyDescent="0.25">
      <c r="A172" s="4"/>
      <c r="B172" s="4"/>
      <c r="C172" s="4"/>
      <c r="D172" s="4"/>
      <c r="E172" s="4"/>
      <c r="F172" s="4"/>
      <c r="G172" s="4"/>
      <c r="H172" s="4"/>
    </row>
    <row r="173" spans="1:8" s="10" customFormat="1" ht="11.15" customHeight="1" x14ac:dyDescent="0.25">
      <c r="A173" s="4"/>
      <c r="B173" s="4"/>
      <c r="C173" s="4"/>
      <c r="D173" s="4"/>
      <c r="E173" s="4"/>
      <c r="F173" s="4"/>
      <c r="G173" s="4"/>
      <c r="H173" s="4"/>
    </row>
    <row r="174" spans="1:8" s="10" customFormat="1" ht="11.15" customHeight="1" x14ac:dyDescent="0.25">
      <c r="A174" s="4"/>
      <c r="B174" s="4"/>
      <c r="C174" s="4"/>
      <c r="D174" s="4"/>
      <c r="E174" s="4"/>
      <c r="F174" s="4"/>
      <c r="G174" s="4"/>
      <c r="H174" s="4"/>
    </row>
    <row r="175" spans="1:8" s="10" customFormat="1" ht="11.15" customHeight="1" x14ac:dyDescent="0.25">
      <c r="A175" s="4"/>
      <c r="B175" s="4"/>
      <c r="C175" s="4"/>
      <c r="D175" s="4"/>
      <c r="E175" s="4"/>
      <c r="F175" s="4"/>
      <c r="G175" s="4"/>
      <c r="H175" s="4"/>
    </row>
    <row r="176" spans="1:8" s="10" customFormat="1" ht="11.15" customHeight="1" x14ac:dyDescent="0.25">
      <c r="A176" s="4"/>
      <c r="B176" s="4"/>
      <c r="C176" s="4"/>
      <c r="D176" s="4"/>
      <c r="E176" s="4"/>
      <c r="F176" s="4"/>
      <c r="G176" s="4"/>
      <c r="H176" s="4"/>
    </row>
    <row r="177" spans="1:8" s="10" customFormat="1" ht="11.15" customHeight="1" x14ac:dyDescent="0.25">
      <c r="A177" s="4"/>
      <c r="B177" s="4"/>
      <c r="C177" s="4"/>
      <c r="D177" s="4"/>
      <c r="E177" s="4"/>
      <c r="F177" s="4"/>
      <c r="G177" s="4"/>
      <c r="H177" s="4"/>
    </row>
    <row r="178" spans="1:8" s="10" customFormat="1" ht="11.15" customHeight="1" x14ac:dyDescent="0.25">
      <c r="A178" s="4"/>
      <c r="B178" s="4"/>
      <c r="C178" s="4"/>
      <c r="D178" s="4"/>
      <c r="E178" s="4"/>
      <c r="F178" s="4"/>
      <c r="G178" s="4"/>
      <c r="H178" s="4"/>
    </row>
    <row r="179" spans="1:8" s="10" customFormat="1" ht="11.15" customHeight="1" x14ac:dyDescent="0.25">
      <c r="A179" s="4"/>
      <c r="B179" s="4"/>
      <c r="C179" s="4"/>
      <c r="D179" s="4"/>
      <c r="E179" s="4"/>
      <c r="F179" s="4"/>
      <c r="G179" s="4"/>
      <c r="H179" s="4"/>
    </row>
    <row r="180" spans="1:8" s="10" customFormat="1" ht="11.15" customHeight="1" x14ac:dyDescent="0.25">
      <c r="A180" s="4"/>
      <c r="B180" s="4"/>
      <c r="C180" s="4"/>
      <c r="D180" s="4"/>
      <c r="E180" s="4"/>
      <c r="F180" s="4"/>
      <c r="G180" s="4"/>
      <c r="H180" s="4"/>
    </row>
    <row r="181" spans="1:8" s="10" customFormat="1" ht="11.15" customHeight="1" x14ac:dyDescent="0.25">
      <c r="A181" s="4"/>
      <c r="B181" s="4"/>
      <c r="C181" s="4"/>
      <c r="D181" s="4"/>
      <c r="E181" s="4"/>
      <c r="F181" s="4"/>
      <c r="G181" s="4"/>
      <c r="H181" s="4"/>
    </row>
    <row r="182" spans="1:8" s="10" customFormat="1" ht="11.15" customHeight="1" x14ac:dyDescent="0.25">
      <c r="A182" s="4"/>
      <c r="B182" s="4"/>
      <c r="C182" s="4"/>
      <c r="D182" s="4"/>
      <c r="E182" s="4"/>
      <c r="F182" s="4"/>
      <c r="G182" s="4"/>
      <c r="H182" s="4"/>
    </row>
    <row r="183" spans="1:8" s="10" customFormat="1" ht="11.15" customHeight="1" x14ac:dyDescent="0.25">
      <c r="A183" s="4"/>
      <c r="B183" s="4"/>
      <c r="C183" s="4"/>
      <c r="D183" s="4"/>
      <c r="E183" s="4"/>
      <c r="F183" s="4"/>
      <c r="G183" s="4"/>
      <c r="H183" s="4"/>
    </row>
    <row r="184" spans="1:8" s="10" customFormat="1" ht="11.15" customHeight="1" x14ac:dyDescent="0.25">
      <c r="A184" s="4"/>
      <c r="B184" s="4"/>
      <c r="C184" s="4"/>
      <c r="D184" s="4"/>
      <c r="E184" s="4"/>
      <c r="F184" s="4"/>
      <c r="G184" s="4"/>
      <c r="H184" s="4"/>
    </row>
    <row r="185" spans="1:8" s="10" customFormat="1" ht="11.15" customHeight="1" x14ac:dyDescent="0.25">
      <c r="A185" s="4"/>
      <c r="B185" s="4"/>
      <c r="C185" s="4"/>
      <c r="D185" s="4"/>
      <c r="E185" s="4"/>
      <c r="F185" s="4"/>
      <c r="G185" s="4"/>
      <c r="H185" s="4"/>
    </row>
    <row r="186" spans="1:8" s="10" customFormat="1" ht="11.15" customHeight="1" x14ac:dyDescent="0.25">
      <c r="A186" s="4"/>
      <c r="B186" s="4"/>
      <c r="C186" s="4"/>
      <c r="D186" s="4"/>
      <c r="E186" s="4"/>
      <c r="F186" s="4"/>
      <c r="G186" s="4"/>
      <c r="H186" s="4"/>
    </row>
    <row r="187" spans="1:8" s="10" customFormat="1" ht="11.15" customHeight="1" x14ac:dyDescent="0.25">
      <c r="A187" s="4"/>
      <c r="B187" s="4"/>
      <c r="C187" s="4"/>
      <c r="D187" s="4"/>
      <c r="E187" s="4"/>
      <c r="F187" s="4"/>
      <c r="G187" s="4"/>
      <c r="H187" s="4"/>
    </row>
    <row r="188" spans="1:8" s="10" customFormat="1" ht="11.15" customHeight="1" x14ac:dyDescent="0.25">
      <c r="A188" s="4"/>
      <c r="B188" s="4"/>
      <c r="C188" s="4"/>
      <c r="D188" s="4"/>
      <c r="E188" s="4"/>
      <c r="F188" s="4"/>
      <c r="G188" s="4"/>
      <c r="H188" s="4"/>
    </row>
    <row r="189" spans="1:8" s="10" customFormat="1" ht="11.15" customHeight="1" x14ac:dyDescent="0.25">
      <c r="A189" s="4"/>
      <c r="B189" s="4"/>
      <c r="C189" s="4"/>
      <c r="D189" s="4"/>
      <c r="E189" s="4"/>
      <c r="F189" s="4"/>
      <c r="G189" s="4"/>
      <c r="H189" s="4"/>
    </row>
    <row r="190" spans="1:8" s="10" customFormat="1" ht="11.15" customHeight="1" x14ac:dyDescent="0.25">
      <c r="A190" s="4"/>
      <c r="B190" s="4"/>
      <c r="C190" s="4"/>
      <c r="D190" s="4"/>
      <c r="E190" s="4"/>
      <c r="F190" s="4"/>
      <c r="G190" s="4"/>
      <c r="H190" s="4"/>
    </row>
    <row r="191" spans="1:8" s="10" customFormat="1" ht="11.15" customHeight="1" x14ac:dyDescent="0.25">
      <c r="A191" s="4"/>
      <c r="B191" s="4"/>
      <c r="C191" s="4"/>
      <c r="D191" s="4"/>
      <c r="E191" s="4"/>
      <c r="F191" s="4"/>
      <c r="G191" s="4"/>
      <c r="H191" s="4"/>
    </row>
    <row r="192" spans="1:8" s="10" customFormat="1" ht="11.15" customHeight="1" x14ac:dyDescent="0.25">
      <c r="A192" s="4"/>
      <c r="B192" s="4"/>
      <c r="C192" s="4"/>
      <c r="D192" s="4"/>
      <c r="E192" s="4"/>
      <c r="F192" s="4"/>
      <c r="G192" s="4"/>
      <c r="H192" s="4"/>
    </row>
    <row r="193" spans="1:8" s="10" customFormat="1" ht="11.15" customHeight="1" x14ac:dyDescent="0.25">
      <c r="A193" s="4"/>
      <c r="B193" s="4"/>
      <c r="C193" s="4"/>
      <c r="D193" s="4"/>
      <c r="E193" s="4"/>
      <c r="F193" s="4"/>
      <c r="G193" s="4"/>
      <c r="H193" s="4"/>
    </row>
    <row r="194" spans="1:8" s="10" customFormat="1" ht="11.15" customHeight="1" x14ac:dyDescent="0.25">
      <c r="A194" s="4"/>
      <c r="B194" s="4"/>
      <c r="C194" s="4"/>
      <c r="D194" s="4"/>
      <c r="E194" s="4"/>
      <c r="F194" s="4"/>
      <c r="G194" s="4"/>
      <c r="H194" s="4"/>
    </row>
    <row r="195" spans="1:8" s="10" customFormat="1" ht="11.15" customHeight="1" x14ac:dyDescent="0.25">
      <c r="A195" s="4"/>
      <c r="B195" s="4"/>
      <c r="C195" s="4"/>
      <c r="D195" s="4"/>
      <c r="E195" s="4"/>
      <c r="F195" s="4"/>
      <c r="G195" s="4"/>
      <c r="H195" s="4"/>
    </row>
    <row r="196" spans="1:8" s="10" customFormat="1" ht="11.15" customHeight="1" x14ac:dyDescent="0.25">
      <c r="A196" s="4"/>
      <c r="B196" s="4"/>
      <c r="C196" s="4"/>
      <c r="D196" s="4"/>
      <c r="E196" s="4"/>
      <c r="F196" s="4"/>
      <c r="G196" s="4"/>
      <c r="H196" s="4"/>
    </row>
    <row r="197" spans="1:8" s="10" customFormat="1" ht="11.15" customHeight="1" x14ac:dyDescent="0.25">
      <c r="A197" s="4"/>
      <c r="B197" s="4"/>
      <c r="C197" s="4"/>
      <c r="D197" s="4"/>
      <c r="E197" s="4"/>
      <c r="F197" s="4"/>
      <c r="G197" s="4"/>
      <c r="H197" s="4"/>
    </row>
    <row r="198" spans="1:8" s="10" customFormat="1" ht="11.15" customHeight="1" x14ac:dyDescent="0.25">
      <c r="A198" s="4"/>
      <c r="B198" s="4"/>
      <c r="C198" s="4"/>
      <c r="D198" s="4"/>
      <c r="E198" s="4"/>
      <c r="F198" s="4"/>
      <c r="G198" s="4"/>
      <c r="H198" s="4"/>
    </row>
    <row r="199" spans="1:8" s="10" customFormat="1" ht="11.15" customHeight="1" x14ac:dyDescent="0.25">
      <c r="A199" s="4"/>
      <c r="B199" s="4"/>
      <c r="C199" s="4"/>
      <c r="D199" s="4"/>
      <c r="E199" s="4"/>
      <c r="F199" s="4"/>
      <c r="G199" s="4"/>
      <c r="H199" s="4"/>
    </row>
    <row r="200" spans="1:8" s="10" customFormat="1" ht="11.15" customHeight="1" x14ac:dyDescent="0.25">
      <c r="A200" s="4"/>
      <c r="B200" s="4"/>
      <c r="C200" s="4"/>
      <c r="D200" s="4"/>
      <c r="E200" s="4"/>
      <c r="F200" s="4"/>
      <c r="G200" s="4"/>
      <c r="H200" s="4"/>
    </row>
    <row r="201" spans="1:8" s="10" customFormat="1" ht="11.15" customHeight="1" x14ac:dyDescent="0.25">
      <c r="A201" s="4"/>
      <c r="B201" s="4"/>
      <c r="C201" s="4"/>
      <c r="D201" s="4"/>
      <c r="E201" s="4"/>
      <c r="F201" s="4"/>
      <c r="G201" s="4"/>
      <c r="H201" s="4"/>
    </row>
    <row r="202" spans="1:8" s="10" customFormat="1" ht="11.15" customHeight="1" x14ac:dyDescent="0.25">
      <c r="A202" s="4"/>
      <c r="B202" s="4"/>
      <c r="C202" s="4"/>
      <c r="D202" s="4"/>
      <c r="E202" s="4"/>
      <c r="F202" s="4"/>
      <c r="G202" s="4"/>
      <c r="H202" s="4"/>
    </row>
    <row r="203" spans="1:8" s="10" customFormat="1" ht="11.15" customHeight="1" x14ac:dyDescent="0.25">
      <c r="A203" s="4"/>
      <c r="B203" s="4"/>
      <c r="C203" s="4"/>
      <c r="D203" s="4"/>
      <c r="E203" s="4"/>
      <c r="F203" s="4"/>
      <c r="G203" s="4"/>
      <c r="H203" s="4"/>
    </row>
    <row r="204" spans="1:8" s="10" customFormat="1" ht="11.15" customHeight="1" x14ac:dyDescent="0.25">
      <c r="A204" s="4"/>
      <c r="B204" s="4"/>
      <c r="C204" s="4"/>
      <c r="D204" s="4"/>
      <c r="E204" s="4"/>
      <c r="F204" s="4"/>
      <c r="G204" s="4"/>
      <c r="H204" s="4"/>
    </row>
    <row r="205" spans="1:8" s="10" customFormat="1" ht="11.15" customHeight="1" x14ac:dyDescent="0.25">
      <c r="A205" s="4"/>
      <c r="B205" s="4"/>
      <c r="C205" s="4"/>
      <c r="D205" s="4"/>
      <c r="E205" s="4"/>
      <c r="F205" s="4"/>
      <c r="G205" s="4"/>
      <c r="H205" s="4"/>
    </row>
    <row r="206" spans="1:8" s="10" customFormat="1" ht="11.15" customHeight="1" x14ac:dyDescent="0.25">
      <c r="A206" s="4"/>
      <c r="B206" s="4"/>
      <c r="C206" s="4"/>
      <c r="D206" s="4"/>
      <c r="E206" s="4"/>
      <c r="F206" s="4"/>
      <c r="G206" s="4"/>
      <c r="H206" s="4"/>
    </row>
    <row r="207" spans="1:8" s="10" customFormat="1" ht="11.15" customHeight="1" x14ac:dyDescent="0.25">
      <c r="A207" s="4"/>
      <c r="B207" s="4"/>
      <c r="C207" s="4"/>
      <c r="D207" s="4"/>
      <c r="E207" s="4"/>
      <c r="F207" s="4"/>
      <c r="G207" s="4"/>
      <c r="H207" s="4"/>
    </row>
    <row r="208" spans="1:8" s="10" customFormat="1" ht="11.15" customHeight="1" x14ac:dyDescent="0.25">
      <c r="A208" s="4"/>
      <c r="B208" s="4"/>
      <c r="C208" s="4"/>
      <c r="D208" s="4"/>
      <c r="E208" s="4"/>
      <c r="F208" s="4"/>
      <c r="G208" s="4"/>
      <c r="H208" s="4"/>
    </row>
    <row r="209" spans="1:8" s="10" customFormat="1" ht="11.15" customHeight="1" x14ac:dyDescent="0.25">
      <c r="A209" s="4"/>
      <c r="B209" s="4"/>
      <c r="C209" s="4"/>
      <c r="D209" s="4"/>
      <c r="E209" s="4"/>
      <c r="F209" s="4"/>
      <c r="G209" s="4"/>
      <c r="H209" s="4"/>
    </row>
    <row r="210" spans="1:8" s="10" customFormat="1" ht="11.15" customHeight="1" x14ac:dyDescent="0.25">
      <c r="A210" s="4"/>
      <c r="B210" s="4"/>
      <c r="C210" s="4"/>
      <c r="D210" s="4"/>
      <c r="E210" s="4"/>
      <c r="F210" s="4"/>
      <c r="G210" s="4"/>
      <c r="H210" s="4"/>
    </row>
    <row r="211" spans="1:8" s="10" customFormat="1" ht="11.15" customHeight="1" x14ac:dyDescent="0.25">
      <c r="A211" s="4"/>
      <c r="B211" s="4"/>
      <c r="C211" s="4"/>
      <c r="D211" s="4"/>
      <c r="E211" s="4"/>
      <c r="F211" s="4"/>
      <c r="G211" s="4"/>
      <c r="H211" s="4"/>
    </row>
    <row r="212" spans="1:8" s="10" customFormat="1" ht="11.15" customHeight="1" x14ac:dyDescent="0.25">
      <c r="A212" s="4"/>
      <c r="B212" s="4"/>
      <c r="C212" s="4"/>
      <c r="D212" s="4"/>
      <c r="E212" s="4"/>
      <c r="F212" s="4"/>
      <c r="G212" s="4"/>
      <c r="H212" s="4"/>
    </row>
    <row r="213" spans="1:8" s="10" customFormat="1" ht="11.15" customHeight="1" x14ac:dyDescent="0.25">
      <c r="A213" s="4"/>
      <c r="B213" s="4"/>
      <c r="C213" s="4"/>
      <c r="D213" s="4"/>
      <c r="E213" s="4"/>
      <c r="F213" s="4"/>
      <c r="G213" s="4"/>
      <c r="H213" s="4"/>
    </row>
    <row r="214" spans="1:8" s="10" customFormat="1" ht="11.15" customHeight="1" x14ac:dyDescent="0.25">
      <c r="A214" s="4"/>
      <c r="B214" s="4"/>
      <c r="C214" s="4"/>
      <c r="D214" s="4"/>
      <c r="E214" s="4"/>
      <c r="F214" s="4"/>
      <c r="G214" s="4"/>
      <c r="H214" s="4"/>
    </row>
    <row r="215" spans="1:8" s="10" customFormat="1" ht="11.15" customHeight="1" x14ac:dyDescent="0.25">
      <c r="A215" s="4"/>
      <c r="B215" s="4"/>
      <c r="C215" s="4"/>
      <c r="D215" s="4"/>
      <c r="E215" s="4"/>
      <c r="F215" s="4"/>
      <c r="G215" s="4"/>
      <c r="H215" s="4"/>
    </row>
    <row r="216" spans="1:8" s="10" customFormat="1" ht="11.15" customHeight="1" x14ac:dyDescent="0.25">
      <c r="A216" s="4"/>
      <c r="B216" s="4"/>
      <c r="C216" s="4"/>
      <c r="D216" s="4"/>
      <c r="E216" s="4"/>
      <c r="F216" s="4"/>
      <c r="G216" s="4"/>
      <c r="H216" s="4"/>
    </row>
    <row r="217" spans="1:8" s="10" customFormat="1" ht="11.15" customHeight="1" x14ac:dyDescent="0.25">
      <c r="A217" s="4"/>
      <c r="B217" s="4"/>
      <c r="C217" s="4"/>
      <c r="D217" s="4"/>
      <c r="E217" s="4"/>
      <c r="F217" s="4"/>
      <c r="G217" s="4"/>
      <c r="H217" s="4"/>
    </row>
    <row r="218" spans="1:8" s="10" customFormat="1" ht="11.15" customHeight="1" x14ac:dyDescent="0.25">
      <c r="A218" s="4"/>
      <c r="B218" s="4"/>
      <c r="C218" s="4"/>
      <c r="D218" s="4"/>
      <c r="E218" s="4"/>
      <c r="F218" s="4"/>
      <c r="G218" s="4"/>
      <c r="H218" s="4"/>
    </row>
    <row r="219" spans="1:8" s="10" customFormat="1" ht="11.15" customHeight="1" x14ac:dyDescent="0.25">
      <c r="A219" s="4"/>
      <c r="B219" s="4"/>
      <c r="C219" s="4"/>
      <c r="D219" s="4"/>
      <c r="E219" s="4"/>
      <c r="F219" s="4"/>
      <c r="G219" s="4"/>
      <c r="H219" s="4"/>
    </row>
    <row r="220" spans="1:8" s="10" customFormat="1" ht="11.15" customHeight="1" x14ac:dyDescent="0.25">
      <c r="A220" s="4"/>
      <c r="B220" s="4"/>
      <c r="C220" s="4"/>
      <c r="D220" s="4"/>
      <c r="E220" s="4"/>
      <c r="F220" s="4"/>
      <c r="G220" s="4"/>
      <c r="H220" s="4"/>
    </row>
    <row r="221" spans="1:8" s="10" customFormat="1" ht="11.15" customHeight="1" x14ac:dyDescent="0.25">
      <c r="A221" s="4"/>
      <c r="B221" s="4"/>
      <c r="C221" s="4"/>
      <c r="D221" s="4"/>
      <c r="E221" s="4"/>
      <c r="F221" s="4"/>
      <c r="G221" s="4"/>
      <c r="H221" s="4"/>
    </row>
    <row r="222" spans="1:8" s="10" customFormat="1" ht="11.15" customHeight="1" x14ac:dyDescent="0.25">
      <c r="A222" s="4"/>
      <c r="B222" s="4"/>
      <c r="C222" s="4"/>
      <c r="D222" s="4"/>
      <c r="E222" s="4"/>
      <c r="F222" s="4"/>
      <c r="G222" s="4"/>
      <c r="H222" s="4"/>
    </row>
    <row r="223" spans="1:8" s="10" customFormat="1" ht="11.15" customHeight="1" x14ac:dyDescent="0.25">
      <c r="A223" s="4"/>
      <c r="B223" s="4"/>
      <c r="C223" s="4"/>
      <c r="D223" s="4"/>
      <c r="E223" s="4"/>
      <c r="F223" s="4"/>
      <c r="G223" s="4"/>
      <c r="H223" s="4"/>
    </row>
    <row r="224" spans="1:8" s="10" customFormat="1" ht="11.15" customHeight="1" x14ac:dyDescent="0.25">
      <c r="A224" s="4"/>
      <c r="B224" s="4"/>
      <c r="C224" s="4"/>
      <c r="D224" s="4"/>
      <c r="E224" s="4"/>
      <c r="F224" s="4"/>
      <c r="G224" s="4"/>
      <c r="H224" s="4"/>
    </row>
    <row r="225" spans="1:8" s="10" customFormat="1" ht="11.15" customHeight="1" x14ac:dyDescent="0.25">
      <c r="A225" s="4"/>
      <c r="B225" s="4"/>
      <c r="C225" s="4"/>
      <c r="D225" s="4"/>
      <c r="E225" s="4"/>
      <c r="F225" s="4"/>
      <c r="G225" s="4"/>
      <c r="H225" s="4"/>
    </row>
    <row r="226" spans="1:8" s="10" customFormat="1" ht="11.15" customHeight="1" x14ac:dyDescent="0.25">
      <c r="A226" s="4"/>
      <c r="B226" s="4"/>
      <c r="C226" s="4"/>
      <c r="D226" s="4"/>
      <c r="E226" s="4"/>
      <c r="F226" s="4"/>
      <c r="G226" s="4"/>
      <c r="H226" s="4"/>
    </row>
    <row r="227" spans="1:8" s="10" customFormat="1" ht="11.15" customHeight="1" x14ac:dyDescent="0.25">
      <c r="A227" s="4"/>
      <c r="B227" s="4"/>
      <c r="C227" s="4"/>
      <c r="D227" s="4"/>
      <c r="E227" s="4"/>
      <c r="F227" s="4"/>
      <c r="G227" s="4"/>
      <c r="H227" s="4"/>
    </row>
    <row r="228" spans="1:8" s="10" customFormat="1" ht="11.15" customHeight="1" x14ac:dyDescent="0.25">
      <c r="A228" s="4"/>
      <c r="B228" s="4"/>
      <c r="C228" s="4"/>
      <c r="D228" s="4"/>
      <c r="E228" s="4"/>
      <c r="F228" s="4"/>
      <c r="G228" s="4"/>
      <c r="H228" s="4"/>
    </row>
    <row r="229" spans="1:8" s="10" customFormat="1" ht="11.15" customHeight="1" x14ac:dyDescent="0.25">
      <c r="A229" s="4"/>
      <c r="B229" s="4"/>
      <c r="C229" s="4"/>
      <c r="D229" s="4"/>
      <c r="E229" s="4"/>
      <c r="F229" s="4"/>
      <c r="G229" s="4"/>
      <c r="H229" s="4"/>
    </row>
    <row r="230" spans="1:8" s="10" customFormat="1" ht="11.15" customHeight="1" x14ac:dyDescent="0.25">
      <c r="A230" s="4"/>
      <c r="B230" s="4"/>
      <c r="C230" s="4"/>
      <c r="D230" s="4"/>
      <c r="E230" s="4"/>
      <c r="F230" s="4"/>
      <c r="G230" s="4"/>
      <c r="H230" s="4"/>
    </row>
    <row r="231" spans="1:8" s="10" customFormat="1" ht="11.15" customHeight="1" x14ac:dyDescent="0.25">
      <c r="A231" s="4"/>
      <c r="B231" s="4"/>
      <c r="C231" s="4"/>
      <c r="D231" s="4"/>
      <c r="E231" s="4"/>
      <c r="F231" s="4"/>
      <c r="G231" s="4"/>
      <c r="H231" s="4"/>
    </row>
    <row r="232" spans="1:8" s="10" customFormat="1" ht="11.15" customHeight="1" x14ac:dyDescent="0.25">
      <c r="A232" s="4"/>
      <c r="B232" s="4"/>
      <c r="C232" s="4"/>
      <c r="D232" s="4"/>
      <c r="E232" s="4"/>
      <c r="F232" s="4"/>
      <c r="G232" s="4"/>
      <c r="H232" s="4"/>
    </row>
    <row r="233" spans="1:8" s="10" customFormat="1" ht="11.15" customHeight="1" x14ac:dyDescent="0.25">
      <c r="A233" s="4"/>
      <c r="B233" s="4"/>
      <c r="C233" s="4"/>
      <c r="D233" s="4"/>
      <c r="E233" s="4"/>
      <c r="F233" s="4"/>
      <c r="G233" s="4"/>
      <c r="H233" s="4"/>
    </row>
    <row r="234" spans="1:8" s="10" customFormat="1" ht="11.15" customHeight="1" x14ac:dyDescent="0.25">
      <c r="A234" s="4"/>
      <c r="B234" s="4"/>
      <c r="C234" s="4"/>
      <c r="D234" s="4"/>
      <c r="E234" s="4"/>
      <c r="F234" s="4"/>
      <c r="G234" s="4"/>
      <c r="H234" s="4"/>
    </row>
    <row r="235" spans="1:8" s="10" customFormat="1" ht="11.15" customHeight="1" x14ac:dyDescent="0.25">
      <c r="A235" s="4"/>
      <c r="B235" s="4"/>
      <c r="C235" s="4"/>
      <c r="D235" s="4"/>
      <c r="E235" s="4"/>
      <c r="F235" s="4"/>
      <c r="G235" s="4"/>
      <c r="H235" s="4"/>
    </row>
    <row r="236" spans="1:8" s="10" customFormat="1" ht="11.15" customHeight="1" x14ac:dyDescent="0.25">
      <c r="A236" s="4"/>
      <c r="B236" s="4"/>
      <c r="C236" s="4"/>
      <c r="D236" s="4"/>
      <c r="E236" s="4"/>
      <c r="F236" s="4"/>
      <c r="G236" s="4"/>
      <c r="H236" s="4"/>
    </row>
    <row r="237" spans="1:8" s="10" customFormat="1" ht="11.15" customHeight="1" x14ac:dyDescent="0.25">
      <c r="A237" s="4"/>
      <c r="B237" s="4"/>
      <c r="C237" s="4"/>
      <c r="D237" s="4"/>
      <c r="E237" s="4"/>
      <c r="F237" s="4"/>
      <c r="G237" s="4"/>
      <c r="H237" s="4"/>
    </row>
    <row r="238" spans="1:8" s="10" customFormat="1" ht="11.15" customHeight="1" x14ac:dyDescent="0.25">
      <c r="A238" s="4"/>
      <c r="B238" s="4"/>
      <c r="C238" s="4"/>
      <c r="D238" s="4"/>
      <c r="E238" s="4"/>
      <c r="F238" s="4"/>
      <c r="G238" s="4"/>
      <c r="H238" s="4"/>
    </row>
    <row r="239" spans="1:8" s="10" customFormat="1" ht="11.15" customHeight="1" x14ac:dyDescent="0.25">
      <c r="A239" s="4"/>
      <c r="B239" s="4"/>
      <c r="C239" s="4"/>
      <c r="D239" s="4"/>
      <c r="E239" s="4"/>
      <c r="F239" s="4"/>
      <c r="G239" s="4"/>
      <c r="H239" s="4"/>
    </row>
    <row r="240" spans="1:8" s="10" customFormat="1" ht="11.15" customHeight="1" x14ac:dyDescent="0.25">
      <c r="A240" s="4"/>
      <c r="B240" s="4"/>
      <c r="C240" s="4"/>
      <c r="D240" s="4"/>
      <c r="E240" s="4"/>
      <c r="F240" s="4"/>
      <c r="G240" s="4"/>
      <c r="H240" s="4"/>
    </row>
    <row r="241" spans="1:8" s="10" customFormat="1" ht="11.15" customHeight="1" x14ac:dyDescent="0.25">
      <c r="A241" s="4"/>
      <c r="B241" s="4"/>
      <c r="C241" s="4"/>
      <c r="D241" s="4"/>
      <c r="E241" s="4"/>
      <c r="F241" s="4"/>
      <c r="G241" s="4"/>
      <c r="H241" s="4"/>
    </row>
    <row r="242" spans="1:8" s="10" customFormat="1" ht="11.15" customHeight="1" x14ac:dyDescent="0.25">
      <c r="A242" s="4"/>
      <c r="B242" s="4"/>
      <c r="C242" s="4"/>
      <c r="D242" s="4"/>
      <c r="E242" s="4"/>
      <c r="F242" s="4"/>
      <c r="G242" s="4"/>
      <c r="H242" s="4"/>
    </row>
    <row r="243" spans="1:8" s="10" customFormat="1" ht="11.15" customHeight="1" x14ac:dyDescent="0.25">
      <c r="A243" s="4"/>
      <c r="B243" s="4"/>
      <c r="C243" s="4"/>
      <c r="D243" s="4"/>
      <c r="E243" s="4"/>
      <c r="F243" s="4"/>
      <c r="G243" s="4"/>
      <c r="H243" s="4"/>
    </row>
    <row r="244" spans="1:8" s="10" customFormat="1" ht="11.15" customHeight="1" x14ac:dyDescent="0.25">
      <c r="A244" s="4"/>
      <c r="B244" s="4"/>
      <c r="C244" s="4"/>
      <c r="D244" s="4"/>
      <c r="E244" s="4"/>
      <c r="F244" s="4"/>
      <c r="G244" s="4"/>
      <c r="H244" s="4"/>
    </row>
    <row r="245" spans="1:8" s="10" customFormat="1" ht="11.15" customHeight="1" x14ac:dyDescent="0.25">
      <c r="A245" s="4"/>
      <c r="B245" s="4"/>
      <c r="C245" s="4"/>
      <c r="D245" s="4"/>
      <c r="E245" s="4"/>
      <c r="F245" s="4"/>
      <c r="G245" s="4"/>
      <c r="H245" s="4"/>
    </row>
    <row r="246" spans="1:8" s="10" customFormat="1" ht="11.15" customHeight="1" x14ac:dyDescent="0.25">
      <c r="A246" s="4"/>
      <c r="B246" s="4"/>
      <c r="C246" s="4"/>
      <c r="D246" s="4"/>
      <c r="E246" s="4"/>
      <c r="F246" s="4"/>
      <c r="G246" s="4"/>
      <c r="H246" s="4"/>
    </row>
    <row r="247" spans="1:8" s="10" customFormat="1" ht="11.15" customHeight="1" x14ac:dyDescent="0.25">
      <c r="A247" s="4"/>
      <c r="B247" s="4"/>
      <c r="C247" s="4"/>
      <c r="D247" s="4"/>
      <c r="E247" s="4"/>
      <c r="F247" s="4"/>
      <c r="G247" s="4"/>
      <c r="H247" s="4"/>
    </row>
    <row r="248" spans="1:8" s="10" customFormat="1" ht="11.15" customHeight="1" x14ac:dyDescent="0.25">
      <c r="A248" s="4"/>
      <c r="B248" s="4"/>
      <c r="C248" s="4"/>
      <c r="D248" s="4"/>
      <c r="E248" s="4"/>
      <c r="F248" s="4"/>
      <c r="G248" s="4"/>
      <c r="H248" s="4"/>
    </row>
    <row r="249" spans="1:8" s="10" customFormat="1" ht="11.15" customHeight="1" x14ac:dyDescent="0.25">
      <c r="A249" s="4"/>
      <c r="B249" s="4"/>
      <c r="C249" s="4"/>
      <c r="D249" s="4"/>
      <c r="E249" s="4"/>
      <c r="F249" s="4"/>
      <c r="G249" s="4"/>
      <c r="H249" s="4"/>
    </row>
    <row r="250" spans="1:8" s="10" customFormat="1" ht="11.15" customHeight="1" x14ac:dyDescent="0.25">
      <c r="A250" s="4"/>
      <c r="B250" s="4"/>
      <c r="C250" s="4"/>
      <c r="D250" s="4"/>
      <c r="E250" s="4"/>
      <c r="F250" s="4"/>
      <c r="G250" s="4"/>
      <c r="H250" s="4"/>
    </row>
    <row r="251" spans="1:8" s="10" customFormat="1" ht="11.15" customHeight="1" x14ac:dyDescent="0.25">
      <c r="A251" s="4"/>
      <c r="B251" s="4"/>
      <c r="C251" s="4"/>
      <c r="D251" s="4"/>
      <c r="E251" s="4"/>
      <c r="F251" s="4"/>
      <c r="G251" s="4"/>
      <c r="H251" s="4"/>
    </row>
    <row r="252" spans="1:8" s="10" customFormat="1" ht="11.15" customHeight="1" x14ac:dyDescent="0.25">
      <c r="A252" s="4"/>
      <c r="B252" s="4"/>
      <c r="C252" s="4"/>
      <c r="D252" s="4"/>
      <c r="E252" s="4"/>
      <c r="F252" s="4"/>
      <c r="G252" s="4"/>
      <c r="H252" s="4"/>
    </row>
    <row r="253" spans="1:8" s="10" customFormat="1" ht="11.15" customHeight="1" x14ac:dyDescent="0.25">
      <c r="A253" s="4"/>
      <c r="B253" s="4"/>
      <c r="C253" s="4"/>
      <c r="D253" s="4"/>
      <c r="E253" s="4"/>
      <c r="F253" s="4"/>
      <c r="G253" s="4"/>
      <c r="H253" s="4"/>
    </row>
    <row r="254" spans="1:8" s="10" customFormat="1" ht="11.15" customHeight="1" x14ac:dyDescent="0.25">
      <c r="A254" s="4"/>
      <c r="B254" s="4"/>
      <c r="C254" s="4"/>
      <c r="D254" s="4"/>
      <c r="E254" s="4"/>
      <c r="F254" s="4"/>
      <c r="G254" s="4"/>
      <c r="H254" s="4"/>
    </row>
    <row r="255" spans="1:8" s="10" customFormat="1" ht="11.15" customHeight="1" x14ac:dyDescent="0.25">
      <c r="A255" s="4"/>
      <c r="B255" s="4"/>
      <c r="C255" s="4"/>
      <c r="D255" s="4"/>
      <c r="E255" s="4"/>
      <c r="F255" s="4"/>
      <c r="G255" s="4"/>
      <c r="H255" s="4"/>
    </row>
    <row r="256" spans="1:8" s="10" customFormat="1" ht="11.15" customHeight="1" x14ac:dyDescent="0.25">
      <c r="A256" s="4"/>
      <c r="B256" s="4"/>
      <c r="C256" s="4"/>
      <c r="D256" s="4"/>
      <c r="E256" s="4"/>
      <c r="F256" s="4"/>
      <c r="G256" s="4"/>
      <c r="H256" s="4"/>
    </row>
    <row r="257" spans="1:8" s="10" customFormat="1" ht="11.15" customHeight="1" x14ac:dyDescent="0.25">
      <c r="A257" s="4"/>
      <c r="B257" s="4"/>
      <c r="C257" s="4"/>
      <c r="D257" s="4"/>
      <c r="E257" s="4"/>
      <c r="F257" s="4"/>
      <c r="G257" s="4"/>
      <c r="H257" s="4"/>
    </row>
    <row r="258" spans="1:8" s="10" customFormat="1" ht="11.15" customHeight="1" x14ac:dyDescent="0.25">
      <c r="A258" s="4"/>
      <c r="B258" s="4"/>
      <c r="C258" s="4"/>
      <c r="D258" s="4"/>
      <c r="E258" s="4"/>
      <c r="F258" s="4"/>
      <c r="G258" s="4"/>
      <c r="H258" s="4"/>
    </row>
    <row r="259" spans="1:8" s="10" customFormat="1" ht="11.15" customHeight="1" x14ac:dyDescent="0.25">
      <c r="A259" s="4"/>
      <c r="B259" s="4"/>
      <c r="C259" s="4"/>
      <c r="D259" s="4"/>
      <c r="E259" s="4"/>
      <c r="F259" s="4"/>
      <c r="G259" s="4"/>
      <c r="H259" s="4"/>
    </row>
    <row r="260" spans="1:8" s="10" customFormat="1" ht="11.15" customHeight="1" x14ac:dyDescent="0.25">
      <c r="A260" s="4"/>
      <c r="B260" s="4"/>
      <c r="C260" s="4"/>
      <c r="D260" s="4"/>
      <c r="E260" s="4"/>
      <c r="F260" s="4"/>
      <c r="G260" s="4"/>
      <c r="H260" s="4"/>
    </row>
    <row r="261" spans="1:8" s="10" customFormat="1" ht="11.15" customHeight="1" x14ac:dyDescent="0.25">
      <c r="A261" s="4"/>
      <c r="B261" s="4"/>
      <c r="C261" s="4"/>
      <c r="D261" s="4"/>
      <c r="E261" s="4"/>
      <c r="F261" s="4"/>
      <c r="G261" s="4"/>
      <c r="H261" s="4"/>
    </row>
    <row r="262" spans="1:8" s="10" customFormat="1" ht="11.15" customHeight="1" x14ac:dyDescent="0.25">
      <c r="A262" s="4"/>
      <c r="B262" s="4"/>
      <c r="C262" s="4"/>
      <c r="D262" s="4"/>
      <c r="E262" s="4"/>
      <c r="F262" s="4"/>
      <c r="G262" s="4"/>
      <c r="H262" s="4"/>
    </row>
    <row r="263" spans="1:8" s="10" customFormat="1" ht="11.15" customHeight="1" x14ac:dyDescent="0.25">
      <c r="A263" s="4"/>
      <c r="B263" s="4"/>
      <c r="C263" s="4"/>
      <c r="D263" s="4"/>
      <c r="E263" s="4"/>
      <c r="F263" s="4"/>
      <c r="G263" s="4"/>
      <c r="H263" s="4"/>
    </row>
    <row r="264" spans="1:8" s="10" customFormat="1" ht="11.15" customHeight="1" x14ac:dyDescent="0.25">
      <c r="A264" s="4"/>
      <c r="B264" s="4"/>
      <c r="C264" s="4"/>
      <c r="D264" s="4"/>
      <c r="E264" s="4"/>
      <c r="F264" s="4"/>
      <c r="G264" s="4"/>
      <c r="H264" s="4"/>
    </row>
    <row r="265" spans="1:8" s="10" customFormat="1" ht="11.15" customHeight="1" x14ac:dyDescent="0.25">
      <c r="A265" s="4"/>
      <c r="B265" s="4"/>
      <c r="C265" s="4"/>
      <c r="D265" s="4"/>
      <c r="E265" s="4"/>
      <c r="F265" s="4"/>
      <c r="G265" s="4"/>
      <c r="H265" s="4"/>
    </row>
    <row r="266" spans="1:8" s="10" customFormat="1" ht="11.15" customHeight="1" x14ac:dyDescent="0.25">
      <c r="A266" s="4"/>
      <c r="B266" s="4"/>
      <c r="C266" s="4"/>
      <c r="D266" s="4"/>
      <c r="E266" s="4"/>
      <c r="F266" s="4"/>
      <c r="G266" s="4"/>
      <c r="H266" s="4"/>
    </row>
    <row r="267" spans="1:8" s="10" customFormat="1" ht="11.15" customHeight="1" x14ac:dyDescent="0.25">
      <c r="A267" s="4"/>
      <c r="B267" s="4"/>
      <c r="C267" s="4"/>
      <c r="D267" s="4"/>
      <c r="E267" s="4"/>
      <c r="F267" s="4"/>
      <c r="G267" s="4"/>
      <c r="H267" s="4"/>
    </row>
    <row r="268" spans="1:8" s="10" customFormat="1" ht="11.15" customHeight="1" x14ac:dyDescent="0.25">
      <c r="A268" s="4"/>
      <c r="B268" s="4"/>
      <c r="C268" s="4"/>
      <c r="D268" s="4"/>
      <c r="E268" s="4"/>
      <c r="F268" s="4"/>
      <c r="G268" s="4"/>
      <c r="H268" s="4"/>
    </row>
    <row r="269" spans="1:8" s="10" customFormat="1" ht="11.15" customHeight="1" x14ac:dyDescent="0.25">
      <c r="A269" s="4"/>
      <c r="B269" s="4"/>
      <c r="C269" s="4"/>
      <c r="D269" s="4"/>
      <c r="E269" s="4"/>
      <c r="F269" s="4"/>
      <c r="G269" s="4"/>
      <c r="H269" s="4"/>
    </row>
    <row r="270" spans="1:8" s="10" customFormat="1" ht="11.15" customHeight="1" x14ac:dyDescent="0.25">
      <c r="A270" s="4"/>
      <c r="B270" s="4"/>
      <c r="C270" s="4"/>
      <c r="D270" s="4"/>
      <c r="E270" s="4"/>
      <c r="F270" s="4"/>
      <c r="G270" s="4"/>
      <c r="H270" s="4"/>
    </row>
    <row r="271" spans="1:8" s="10" customFormat="1" ht="11.15" customHeight="1" x14ac:dyDescent="0.25">
      <c r="A271" s="4"/>
      <c r="B271" s="4"/>
      <c r="C271" s="4"/>
      <c r="D271" s="4"/>
      <c r="E271" s="4"/>
      <c r="F271" s="4"/>
      <c r="G271" s="4"/>
      <c r="H271" s="4"/>
    </row>
    <row r="272" spans="1:8" s="10" customFormat="1" ht="11.15" customHeight="1" x14ac:dyDescent="0.25">
      <c r="A272" s="4"/>
      <c r="B272" s="4"/>
      <c r="C272" s="4"/>
      <c r="D272" s="4"/>
      <c r="E272" s="4"/>
      <c r="F272" s="4"/>
      <c r="G272" s="4"/>
      <c r="H272" s="4"/>
    </row>
    <row r="273" spans="1:8" s="10" customFormat="1" ht="11.15" customHeight="1" x14ac:dyDescent="0.25">
      <c r="A273" s="4"/>
      <c r="B273" s="4"/>
      <c r="C273" s="4"/>
      <c r="D273" s="4"/>
      <c r="E273" s="4"/>
      <c r="F273" s="4"/>
      <c r="G273" s="4"/>
      <c r="H273" s="4"/>
    </row>
    <row r="274" spans="1:8" s="10" customFormat="1" ht="11.15" customHeight="1" x14ac:dyDescent="0.25">
      <c r="A274" s="4"/>
      <c r="B274" s="4"/>
      <c r="C274" s="4"/>
      <c r="D274" s="4"/>
      <c r="E274" s="4"/>
      <c r="F274" s="4"/>
      <c r="G274" s="4"/>
      <c r="H274" s="4"/>
    </row>
    <row r="275" spans="1:8" s="10" customFormat="1" ht="11.15" customHeight="1" x14ac:dyDescent="0.25">
      <c r="A275" s="4"/>
      <c r="B275" s="4"/>
      <c r="C275" s="4"/>
      <c r="D275" s="4"/>
      <c r="E275" s="4"/>
      <c r="F275" s="4"/>
      <c r="G275" s="4"/>
      <c r="H275" s="4"/>
    </row>
    <row r="276" spans="1:8" s="10" customFormat="1" ht="11.15" customHeight="1" x14ac:dyDescent="0.25">
      <c r="A276" s="4"/>
      <c r="B276" s="4"/>
      <c r="C276" s="4"/>
      <c r="D276" s="4"/>
      <c r="E276" s="4"/>
      <c r="F276" s="4"/>
      <c r="G276" s="4"/>
      <c r="H276" s="4"/>
    </row>
    <row r="277" spans="1:8" s="10" customFormat="1" ht="11.15" customHeight="1" x14ac:dyDescent="0.25">
      <c r="A277" s="4"/>
      <c r="B277" s="4"/>
      <c r="C277" s="4"/>
      <c r="D277" s="4"/>
      <c r="E277" s="4"/>
      <c r="F277" s="4"/>
      <c r="G277" s="4"/>
      <c r="H277" s="4"/>
    </row>
    <row r="278" spans="1:8" s="10" customFormat="1" ht="11.15" customHeight="1" x14ac:dyDescent="0.25">
      <c r="A278" s="4"/>
      <c r="B278" s="4"/>
      <c r="C278" s="4"/>
      <c r="D278" s="4"/>
      <c r="E278" s="4"/>
      <c r="F278" s="4"/>
      <c r="G278" s="4"/>
      <c r="H278" s="4"/>
    </row>
    <row r="279" spans="1:8" s="10" customFormat="1" ht="11.15" customHeight="1" x14ac:dyDescent="0.25">
      <c r="A279" s="4"/>
      <c r="B279" s="4"/>
      <c r="C279" s="4"/>
      <c r="D279" s="4"/>
      <c r="E279" s="4"/>
      <c r="F279" s="4"/>
      <c r="G279" s="4"/>
      <c r="H279" s="4"/>
    </row>
    <row r="280" spans="1:8" s="10" customFormat="1" ht="11.15" customHeight="1" x14ac:dyDescent="0.25">
      <c r="A280" s="4"/>
      <c r="B280" s="4"/>
      <c r="C280" s="4"/>
      <c r="D280" s="4"/>
      <c r="E280" s="4"/>
      <c r="F280" s="4"/>
      <c r="G280" s="4"/>
      <c r="H280" s="4"/>
    </row>
    <row r="281" spans="1:8" s="10" customFormat="1" ht="11.15" customHeight="1" x14ac:dyDescent="0.25">
      <c r="A281" s="4"/>
      <c r="B281" s="4"/>
      <c r="C281" s="4"/>
      <c r="D281" s="4"/>
      <c r="E281" s="4"/>
      <c r="F281" s="4"/>
      <c r="G281" s="4"/>
      <c r="H281" s="4"/>
    </row>
    <row r="282" spans="1:8" s="10" customFormat="1" ht="11.15" customHeight="1" x14ac:dyDescent="0.25">
      <c r="A282" s="4"/>
      <c r="B282" s="4"/>
      <c r="C282" s="4"/>
      <c r="D282" s="4"/>
      <c r="E282" s="4"/>
      <c r="F282" s="4"/>
      <c r="G282" s="4"/>
      <c r="H282" s="4"/>
    </row>
    <row r="283" spans="1:8" s="10" customFormat="1" ht="11.15" customHeight="1" x14ac:dyDescent="0.25">
      <c r="A283" s="4"/>
      <c r="B283" s="4"/>
      <c r="C283" s="4"/>
      <c r="D283" s="4"/>
      <c r="E283" s="4"/>
      <c r="F283" s="4"/>
      <c r="G283" s="4"/>
      <c r="H283" s="4"/>
    </row>
    <row r="284" spans="1:8" s="10" customFormat="1" ht="11.15" customHeight="1" x14ac:dyDescent="0.25">
      <c r="A284" s="4"/>
      <c r="B284" s="4"/>
      <c r="C284" s="4"/>
      <c r="D284" s="4"/>
      <c r="E284" s="4"/>
      <c r="F284" s="4"/>
      <c r="G284" s="4"/>
      <c r="H284" s="4"/>
    </row>
    <row r="285" spans="1:8" s="10" customFormat="1" ht="11.15" customHeight="1" x14ac:dyDescent="0.25">
      <c r="A285" s="4"/>
      <c r="B285" s="4"/>
      <c r="C285" s="4"/>
      <c r="D285" s="4"/>
      <c r="E285" s="4"/>
      <c r="F285" s="4"/>
      <c r="G285" s="4"/>
      <c r="H285" s="4"/>
    </row>
    <row r="286" spans="1:8" s="10" customFormat="1" ht="11.15" customHeight="1" x14ac:dyDescent="0.25">
      <c r="A286" s="4"/>
      <c r="B286" s="4"/>
      <c r="C286" s="4"/>
      <c r="D286" s="4"/>
      <c r="E286" s="4"/>
      <c r="F286" s="4"/>
      <c r="G286" s="4"/>
      <c r="H286" s="4"/>
    </row>
    <row r="287" spans="1:8" s="10" customFormat="1" ht="11.15" customHeight="1" x14ac:dyDescent="0.25">
      <c r="A287" s="4"/>
      <c r="B287" s="4"/>
      <c r="C287" s="4"/>
      <c r="D287" s="4"/>
      <c r="E287" s="4"/>
      <c r="F287" s="4"/>
      <c r="G287" s="4"/>
      <c r="H287" s="4"/>
    </row>
    <row r="288" spans="1:8" s="10" customFormat="1" ht="11.15" customHeight="1" x14ac:dyDescent="0.25">
      <c r="A288" s="4"/>
      <c r="B288" s="4"/>
      <c r="C288" s="4"/>
      <c r="D288" s="4"/>
      <c r="E288" s="4"/>
      <c r="F288" s="4"/>
      <c r="G288" s="4"/>
      <c r="H288" s="4"/>
    </row>
    <row r="289" spans="1:8" s="10" customFormat="1" ht="11.15" customHeight="1" x14ac:dyDescent="0.25">
      <c r="A289" s="4"/>
      <c r="B289" s="4"/>
      <c r="C289" s="4"/>
      <c r="D289" s="4"/>
      <c r="E289" s="4"/>
      <c r="F289" s="4"/>
      <c r="G289" s="4"/>
      <c r="H289" s="4"/>
    </row>
    <row r="290" spans="1:8" s="10" customFormat="1" ht="11.15" customHeight="1" x14ac:dyDescent="0.25">
      <c r="A290" s="4"/>
      <c r="B290" s="4"/>
      <c r="C290" s="4"/>
      <c r="D290" s="4"/>
      <c r="E290" s="4"/>
      <c r="F290" s="4"/>
      <c r="G290" s="4"/>
      <c r="H290" s="4"/>
    </row>
    <row r="291" spans="1:8" s="10" customFormat="1" ht="11.15" customHeight="1" x14ac:dyDescent="0.25">
      <c r="A291" s="4"/>
      <c r="B291" s="4"/>
      <c r="C291" s="4"/>
      <c r="D291" s="4"/>
      <c r="E291" s="4"/>
      <c r="F291" s="4"/>
      <c r="G291" s="4"/>
      <c r="H291" s="4"/>
    </row>
    <row r="292" spans="1:8" s="10" customFormat="1" ht="11.15" customHeight="1" x14ac:dyDescent="0.25">
      <c r="A292" s="4"/>
      <c r="B292" s="4"/>
      <c r="C292" s="4"/>
      <c r="D292" s="4"/>
      <c r="E292" s="4"/>
      <c r="F292" s="4"/>
      <c r="G292" s="4"/>
      <c r="H292" s="4"/>
    </row>
    <row r="293" spans="1:8" s="10" customFormat="1" ht="11.15" customHeight="1" x14ac:dyDescent="0.25">
      <c r="A293" s="4"/>
      <c r="B293" s="4"/>
      <c r="C293" s="4"/>
      <c r="D293" s="4"/>
      <c r="E293" s="4"/>
      <c r="F293" s="4"/>
      <c r="G293" s="4"/>
      <c r="H293" s="4"/>
    </row>
    <row r="294" spans="1:8" s="10" customFormat="1" ht="11.15" customHeight="1" x14ac:dyDescent="0.25">
      <c r="A294" s="4"/>
      <c r="B294" s="4"/>
      <c r="C294" s="4"/>
      <c r="D294" s="4"/>
      <c r="E294" s="4"/>
      <c r="F294" s="4"/>
      <c r="G294" s="4"/>
      <c r="H294" s="4"/>
    </row>
    <row r="295" spans="1:8" s="10" customFormat="1" ht="11.15" customHeight="1" x14ac:dyDescent="0.25">
      <c r="A295" s="4"/>
      <c r="B295" s="4"/>
      <c r="C295" s="4"/>
      <c r="D295" s="4"/>
      <c r="E295" s="4"/>
      <c r="F295" s="4"/>
      <c r="G295" s="4"/>
      <c r="H295" s="4"/>
    </row>
    <row r="296" spans="1:8" s="10" customFormat="1" ht="11.15" customHeight="1" x14ac:dyDescent="0.25">
      <c r="A296" s="4"/>
      <c r="B296" s="4"/>
      <c r="C296" s="4"/>
      <c r="D296" s="4"/>
      <c r="E296" s="4"/>
      <c r="F296" s="4"/>
      <c r="G296" s="4"/>
      <c r="H296" s="4"/>
    </row>
    <row r="297" spans="1:8" s="10" customFormat="1" ht="11.15" customHeight="1" x14ac:dyDescent="0.25">
      <c r="A297" s="4"/>
      <c r="B297" s="4"/>
      <c r="C297" s="4"/>
      <c r="D297" s="4"/>
      <c r="E297" s="4"/>
      <c r="F297" s="4"/>
      <c r="G297" s="4"/>
      <c r="H297" s="4"/>
    </row>
    <row r="298" spans="1:8" s="10" customFormat="1" ht="11.15" customHeight="1" x14ac:dyDescent="0.25">
      <c r="A298" s="4"/>
      <c r="B298" s="4"/>
      <c r="C298" s="4"/>
      <c r="D298" s="4"/>
      <c r="E298" s="4"/>
      <c r="F298" s="4"/>
      <c r="G298" s="4"/>
      <c r="H298" s="4"/>
    </row>
    <row r="299" spans="1:8" s="10" customFormat="1" ht="11.15" customHeight="1" x14ac:dyDescent="0.25">
      <c r="A299" s="4"/>
      <c r="B299" s="4"/>
      <c r="C299" s="4"/>
      <c r="D299" s="4"/>
      <c r="E299" s="4"/>
      <c r="F299" s="4"/>
      <c r="G299" s="4"/>
      <c r="H299" s="4"/>
    </row>
    <row r="300" spans="1:8" s="10" customFormat="1" ht="11.15" customHeight="1" x14ac:dyDescent="0.25">
      <c r="A300" s="4"/>
      <c r="B300" s="4"/>
      <c r="C300" s="4"/>
      <c r="D300" s="4"/>
      <c r="E300" s="4"/>
      <c r="F300" s="4"/>
      <c r="G300" s="4"/>
      <c r="H300" s="4"/>
    </row>
    <row r="301" spans="1:8" s="10" customFormat="1" ht="11.15" customHeight="1" x14ac:dyDescent="0.25">
      <c r="A301" s="4"/>
      <c r="B301" s="4"/>
      <c r="C301" s="4"/>
      <c r="D301" s="4"/>
      <c r="E301" s="4"/>
      <c r="F301" s="4"/>
      <c r="G301" s="4"/>
      <c r="H301" s="4"/>
    </row>
    <row r="302" spans="1:8" s="10" customFormat="1" ht="11.15" customHeight="1" x14ac:dyDescent="0.25">
      <c r="A302" s="4"/>
      <c r="B302" s="4"/>
      <c r="C302" s="4"/>
      <c r="D302" s="4"/>
      <c r="E302" s="4"/>
      <c r="F302" s="4"/>
      <c r="G302" s="4"/>
      <c r="H302" s="4"/>
    </row>
    <row r="303" spans="1:8" s="10" customFormat="1" ht="11.15" customHeight="1" x14ac:dyDescent="0.25">
      <c r="A303" s="4"/>
      <c r="B303" s="4"/>
      <c r="C303" s="4"/>
      <c r="D303" s="4"/>
      <c r="E303" s="4"/>
      <c r="F303" s="4"/>
      <c r="G303" s="4"/>
      <c r="H303" s="4"/>
    </row>
    <row r="304" spans="1:8" s="10" customFormat="1" ht="11.15" customHeight="1" x14ac:dyDescent="0.25">
      <c r="A304" s="4"/>
      <c r="B304" s="4"/>
      <c r="C304" s="4"/>
      <c r="D304" s="4"/>
      <c r="E304" s="4"/>
      <c r="F304" s="4"/>
      <c r="G304" s="4"/>
      <c r="H304" s="4"/>
    </row>
    <row r="305" spans="1:8" s="10" customFormat="1" ht="11.15" customHeight="1" x14ac:dyDescent="0.25">
      <c r="A305" s="4"/>
      <c r="B305" s="4"/>
      <c r="C305" s="4"/>
      <c r="D305" s="4"/>
      <c r="E305" s="4"/>
      <c r="F305" s="4"/>
      <c r="G305" s="4"/>
      <c r="H305" s="4"/>
    </row>
    <row r="306" spans="1:8" s="10" customFormat="1" ht="11.15" customHeight="1" x14ac:dyDescent="0.25">
      <c r="A306" s="4"/>
      <c r="B306" s="4"/>
      <c r="C306" s="4"/>
      <c r="D306" s="4"/>
      <c r="E306" s="4"/>
      <c r="F306" s="4"/>
      <c r="G306" s="4"/>
      <c r="H306" s="4"/>
    </row>
    <row r="307" spans="1:8" s="10" customFormat="1" ht="11.15" customHeight="1" x14ac:dyDescent="0.25">
      <c r="A307" s="4"/>
      <c r="B307" s="4"/>
      <c r="C307" s="4"/>
      <c r="D307" s="4"/>
      <c r="E307" s="4"/>
      <c r="F307" s="4"/>
      <c r="G307" s="4"/>
      <c r="H307" s="4"/>
    </row>
    <row r="308" spans="1:8" s="10" customFormat="1" ht="11.15" customHeight="1" x14ac:dyDescent="0.25">
      <c r="A308" s="4"/>
      <c r="B308" s="4"/>
      <c r="C308" s="4"/>
      <c r="D308" s="4"/>
      <c r="E308" s="4"/>
      <c r="F308" s="4"/>
      <c r="G308" s="4"/>
      <c r="H308" s="4"/>
    </row>
    <row r="309" spans="1:8" s="10" customFormat="1" ht="11.15" customHeight="1" x14ac:dyDescent="0.25">
      <c r="A309" s="4"/>
      <c r="B309" s="4"/>
      <c r="C309" s="4"/>
      <c r="D309" s="4"/>
      <c r="E309" s="4"/>
      <c r="F309" s="4"/>
      <c r="G309" s="4"/>
      <c r="H309" s="4"/>
    </row>
    <row r="310" spans="1:8" s="10" customFormat="1" ht="11.15" customHeight="1" x14ac:dyDescent="0.25">
      <c r="A310" s="4"/>
      <c r="B310" s="4"/>
      <c r="C310" s="4"/>
      <c r="D310" s="4"/>
      <c r="E310" s="4"/>
      <c r="F310" s="4"/>
      <c r="G310" s="4"/>
      <c r="H310" s="4"/>
    </row>
    <row r="311" spans="1:8" s="10" customFormat="1" ht="11.15" customHeight="1" x14ac:dyDescent="0.25">
      <c r="A311" s="4"/>
      <c r="B311" s="4"/>
      <c r="C311" s="4"/>
      <c r="D311" s="4"/>
      <c r="E311" s="4"/>
      <c r="F311" s="4"/>
      <c r="G311" s="4"/>
      <c r="H311" s="4"/>
    </row>
    <row r="312" spans="1:8" s="10" customFormat="1" ht="11.15" customHeight="1" x14ac:dyDescent="0.25">
      <c r="A312" s="4"/>
      <c r="B312" s="4"/>
      <c r="C312" s="4"/>
      <c r="D312" s="4"/>
      <c r="E312" s="4"/>
      <c r="F312" s="4"/>
      <c r="G312" s="4"/>
      <c r="H312" s="4"/>
    </row>
    <row r="313" spans="1:8" s="10" customFormat="1" ht="11.15" customHeight="1" x14ac:dyDescent="0.25">
      <c r="A313" s="4"/>
      <c r="B313" s="4"/>
      <c r="C313" s="4"/>
      <c r="D313" s="4"/>
      <c r="E313" s="4"/>
      <c r="F313" s="4"/>
      <c r="G313" s="4"/>
      <c r="H313" s="4"/>
    </row>
    <row r="314" spans="1:8" s="10" customFormat="1" ht="11.15" customHeight="1" x14ac:dyDescent="0.25">
      <c r="A314" s="4"/>
      <c r="B314" s="4"/>
      <c r="C314" s="4"/>
      <c r="D314" s="4"/>
      <c r="E314" s="4"/>
      <c r="F314" s="4"/>
      <c r="G314" s="4"/>
      <c r="H314" s="4"/>
    </row>
    <row r="315" spans="1:8" s="10" customFormat="1" ht="11.15" customHeight="1" x14ac:dyDescent="0.25">
      <c r="A315" s="4"/>
      <c r="B315" s="4"/>
      <c r="C315" s="4"/>
      <c r="D315" s="4"/>
      <c r="E315" s="4"/>
      <c r="F315" s="4"/>
      <c r="G315" s="4"/>
      <c r="H315" s="4"/>
    </row>
    <row r="316" spans="1:8" s="10" customFormat="1" ht="11.15" customHeight="1" x14ac:dyDescent="0.25">
      <c r="A316" s="4"/>
      <c r="B316" s="4"/>
      <c r="C316" s="4"/>
      <c r="D316" s="4"/>
      <c r="E316" s="4"/>
      <c r="F316" s="4"/>
      <c r="G316" s="4"/>
      <c r="H316" s="4"/>
    </row>
    <row r="317" spans="1:8" s="10" customFormat="1" ht="11.15" customHeight="1" x14ac:dyDescent="0.25">
      <c r="A317" s="4"/>
      <c r="B317" s="4"/>
      <c r="C317" s="4"/>
      <c r="D317" s="4"/>
      <c r="E317" s="4"/>
      <c r="F317" s="4"/>
      <c r="G317" s="4"/>
      <c r="H317" s="4"/>
    </row>
    <row r="318" spans="1:8" s="10" customFormat="1" ht="11.15" customHeight="1" x14ac:dyDescent="0.25">
      <c r="A318" s="4"/>
      <c r="B318" s="4"/>
      <c r="C318" s="4"/>
      <c r="D318" s="4"/>
      <c r="E318" s="4"/>
      <c r="F318" s="4"/>
      <c r="G318" s="4"/>
      <c r="H318" s="4"/>
    </row>
    <row r="319" spans="1:8" s="10" customFormat="1" ht="11.15" customHeight="1" x14ac:dyDescent="0.25">
      <c r="A319" s="4"/>
      <c r="B319" s="4"/>
      <c r="C319" s="4"/>
      <c r="D319" s="4"/>
      <c r="E319" s="4"/>
      <c r="F319" s="4"/>
      <c r="G319" s="4"/>
      <c r="H319" s="4"/>
    </row>
    <row r="320" spans="1:8" s="10" customFormat="1" ht="11.15" customHeight="1" x14ac:dyDescent="0.25">
      <c r="A320" s="4"/>
      <c r="B320" s="4"/>
      <c r="C320" s="4"/>
      <c r="D320" s="4"/>
      <c r="E320" s="4"/>
      <c r="F320" s="4"/>
      <c r="G320" s="4"/>
      <c r="H320" s="4"/>
    </row>
    <row r="321" spans="1:8" s="10" customFormat="1" ht="11.15" customHeight="1" x14ac:dyDescent="0.25">
      <c r="A321" s="4"/>
      <c r="B321" s="4"/>
      <c r="C321" s="4"/>
      <c r="D321" s="4"/>
      <c r="E321" s="4"/>
      <c r="F321" s="4"/>
      <c r="G321" s="4"/>
      <c r="H321" s="4"/>
    </row>
    <row r="322" spans="1:8" s="10" customFormat="1" ht="11.15" customHeight="1" x14ac:dyDescent="0.25">
      <c r="A322" s="4"/>
      <c r="B322" s="4"/>
      <c r="C322" s="4"/>
      <c r="D322" s="4"/>
      <c r="E322" s="4"/>
      <c r="F322" s="4"/>
      <c r="G322" s="4"/>
      <c r="H322" s="4"/>
    </row>
    <row r="323" spans="1:8" s="10" customFormat="1" ht="11.15" customHeight="1" x14ac:dyDescent="0.25">
      <c r="A323" s="4"/>
      <c r="B323" s="4"/>
      <c r="C323" s="4"/>
      <c r="D323" s="4"/>
      <c r="E323" s="4"/>
      <c r="F323" s="4"/>
      <c r="G323" s="4"/>
      <c r="H323" s="4"/>
    </row>
    <row r="324" spans="1:8" s="10" customFormat="1" ht="11.15" customHeight="1" x14ac:dyDescent="0.25">
      <c r="A324" s="4"/>
      <c r="B324" s="4"/>
      <c r="C324" s="4"/>
      <c r="D324" s="4"/>
      <c r="E324" s="4"/>
      <c r="F324" s="4"/>
      <c r="G324" s="4"/>
      <c r="H324" s="4"/>
    </row>
    <row r="325" spans="1:8" s="10" customFormat="1" ht="11.15" customHeight="1" x14ac:dyDescent="0.25">
      <c r="A325" s="4"/>
      <c r="B325" s="4"/>
      <c r="C325" s="4"/>
      <c r="D325" s="4"/>
      <c r="E325" s="4"/>
      <c r="F325" s="4"/>
      <c r="G325" s="4"/>
      <c r="H325" s="4"/>
    </row>
    <row r="326" spans="1:8" s="10" customFormat="1" ht="11.15" customHeight="1" x14ac:dyDescent="0.25">
      <c r="A326" s="4"/>
      <c r="B326" s="4"/>
      <c r="C326" s="4"/>
      <c r="D326" s="4"/>
      <c r="E326" s="4"/>
      <c r="F326" s="4"/>
      <c r="G326" s="4"/>
      <c r="H326" s="4"/>
    </row>
    <row r="327" spans="1:8" s="10" customFormat="1" ht="11.15" customHeight="1" x14ac:dyDescent="0.25">
      <c r="A327" s="4"/>
      <c r="B327" s="4"/>
      <c r="C327" s="4"/>
      <c r="D327" s="4"/>
      <c r="E327" s="4"/>
      <c r="F327" s="4"/>
      <c r="G327" s="4"/>
      <c r="H327" s="4"/>
    </row>
    <row r="328" spans="1:8" s="10" customFormat="1" ht="11.15" customHeight="1" x14ac:dyDescent="0.25">
      <c r="A328" s="4"/>
      <c r="B328" s="4"/>
      <c r="C328" s="4"/>
      <c r="D328" s="4"/>
      <c r="E328" s="4"/>
      <c r="F328" s="4"/>
      <c r="G328" s="4"/>
      <c r="H328" s="4"/>
    </row>
    <row r="329" spans="1:8" s="10" customFormat="1" ht="11.15" customHeight="1" x14ac:dyDescent="0.25">
      <c r="A329" s="4"/>
      <c r="B329" s="4"/>
      <c r="C329" s="4"/>
      <c r="D329" s="4"/>
      <c r="E329" s="4"/>
      <c r="F329" s="4"/>
      <c r="G329" s="4"/>
      <c r="H329" s="4"/>
    </row>
    <row r="330" spans="1:8" s="10" customFormat="1" ht="11.15" customHeight="1" x14ac:dyDescent="0.25">
      <c r="A330" s="4"/>
      <c r="B330" s="4"/>
      <c r="C330" s="4"/>
      <c r="D330" s="4"/>
      <c r="E330" s="4"/>
      <c r="F330" s="4"/>
      <c r="G330" s="4"/>
      <c r="H330" s="4"/>
    </row>
    <row r="331" spans="1:8" s="10" customFormat="1" ht="11.15" customHeight="1" x14ac:dyDescent="0.25">
      <c r="A331" s="4"/>
      <c r="B331" s="4"/>
      <c r="C331" s="4"/>
      <c r="D331" s="4"/>
      <c r="E331" s="4"/>
      <c r="F331" s="4"/>
      <c r="G331" s="4"/>
      <c r="H331" s="4"/>
    </row>
    <row r="332" spans="1:8" s="10" customFormat="1" ht="11.15" customHeight="1" x14ac:dyDescent="0.25">
      <c r="A332" s="4"/>
      <c r="B332" s="4"/>
      <c r="C332" s="4"/>
      <c r="D332" s="4"/>
      <c r="E332" s="4"/>
      <c r="F332" s="4"/>
      <c r="G332" s="4"/>
      <c r="H332" s="4"/>
    </row>
    <row r="333" spans="1:8" s="10" customFormat="1" ht="11.15" customHeight="1" x14ac:dyDescent="0.25">
      <c r="A333" s="4"/>
      <c r="B333" s="4"/>
      <c r="C333" s="4"/>
      <c r="D333" s="4"/>
      <c r="E333" s="4"/>
      <c r="F333" s="4"/>
      <c r="G333" s="4"/>
      <c r="H333" s="4"/>
    </row>
    <row r="334" spans="1:8" s="10" customFormat="1" ht="11.15" customHeight="1" x14ac:dyDescent="0.25">
      <c r="A334" s="4"/>
      <c r="B334" s="4"/>
      <c r="C334" s="4"/>
      <c r="D334" s="4"/>
      <c r="E334" s="4"/>
      <c r="F334" s="4"/>
      <c r="G334" s="4"/>
      <c r="H334" s="4"/>
    </row>
    <row r="335" spans="1:8" s="10" customFormat="1" ht="11.15" customHeight="1" x14ac:dyDescent="0.25">
      <c r="A335" s="4"/>
      <c r="B335" s="4"/>
      <c r="C335" s="4"/>
      <c r="D335" s="4"/>
      <c r="E335" s="4"/>
      <c r="F335" s="4"/>
      <c r="G335" s="4"/>
      <c r="H335" s="4"/>
    </row>
    <row r="336" spans="1:8" s="10" customFormat="1" ht="11.15" customHeight="1" x14ac:dyDescent="0.25">
      <c r="A336" s="4"/>
      <c r="B336" s="4"/>
      <c r="C336" s="4"/>
      <c r="D336" s="4"/>
      <c r="E336" s="4"/>
      <c r="F336" s="4"/>
      <c r="G336" s="4"/>
      <c r="H336" s="4"/>
    </row>
    <row r="337" spans="1:8" s="10" customFormat="1" ht="11.15" customHeight="1" x14ac:dyDescent="0.25">
      <c r="A337" s="4"/>
      <c r="B337" s="4"/>
      <c r="C337" s="4"/>
      <c r="D337" s="4"/>
      <c r="E337" s="4"/>
      <c r="F337" s="4"/>
      <c r="G337" s="4"/>
      <c r="H337" s="4"/>
    </row>
    <row r="338" spans="1:8" s="10" customFormat="1" ht="11.15" customHeight="1" x14ac:dyDescent="0.25">
      <c r="A338" s="4"/>
      <c r="B338" s="4"/>
      <c r="C338" s="4"/>
      <c r="D338" s="4"/>
      <c r="E338" s="4"/>
      <c r="F338" s="4"/>
      <c r="G338" s="4"/>
      <c r="H338" s="4"/>
    </row>
    <row r="339" spans="1:8" s="10" customFormat="1" ht="11.15" customHeight="1" x14ac:dyDescent="0.25">
      <c r="A339" s="4"/>
      <c r="B339" s="4"/>
      <c r="C339" s="4"/>
      <c r="D339" s="4"/>
      <c r="E339" s="4"/>
      <c r="F339" s="4"/>
      <c r="G339" s="4"/>
      <c r="H339" s="4"/>
    </row>
    <row r="340" spans="1:8" s="10" customFormat="1" ht="11.15" customHeight="1" x14ac:dyDescent="0.25">
      <c r="A340" s="4"/>
      <c r="B340" s="4"/>
      <c r="C340" s="4"/>
      <c r="D340" s="4"/>
      <c r="E340" s="4"/>
      <c r="F340" s="4"/>
      <c r="G340" s="4"/>
      <c r="H340" s="4"/>
    </row>
    <row r="341" spans="1:8" s="10" customFormat="1" ht="11.15" customHeight="1" x14ac:dyDescent="0.25">
      <c r="A341" s="4"/>
      <c r="B341" s="4"/>
      <c r="C341" s="4"/>
      <c r="D341" s="4"/>
      <c r="E341" s="4"/>
      <c r="F341" s="4"/>
      <c r="G341" s="4"/>
      <c r="H341" s="4"/>
    </row>
    <row r="342" spans="1:8" s="10" customFormat="1" ht="11.15" customHeight="1" x14ac:dyDescent="0.25">
      <c r="A342" s="4"/>
      <c r="B342" s="4"/>
      <c r="C342" s="4"/>
      <c r="D342" s="4"/>
      <c r="E342" s="4"/>
      <c r="F342" s="4"/>
      <c r="G342" s="4"/>
      <c r="H342" s="4"/>
    </row>
    <row r="343" spans="1:8" s="10" customFormat="1" ht="11.15" customHeight="1" x14ac:dyDescent="0.25">
      <c r="A343" s="4"/>
      <c r="B343" s="4"/>
      <c r="C343" s="4"/>
      <c r="D343" s="4"/>
      <c r="E343" s="4"/>
      <c r="F343" s="4"/>
      <c r="G343" s="4"/>
      <c r="H343" s="4"/>
    </row>
    <row r="344" spans="1:8" s="10" customFormat="1" ht="11.15" customHeight="1" x14ac:dyDescent="0.25">
      <c r="A344" s="4"/>
      <c r="B344" s="4"/>
      <c r="C344" s="4"/>
      <c r="D344" s="4"/>
      <c r="E344" s="4"/>
      <c r="F344" s="4"/>
      <c r="G344" s="4"/>
      <c r="H344" s="4"/>
    </row>
    <row r="345" spans="1:8" s="10" customFormat="1" ht="11.15" customHeight="1" x14ac:dyDescent="0.25">
      <c r="A345" s="4"/>
      <c r="B345" s="4"/>
      <c r="C345" s="4"/>
      <c r="D345" s="4"/>
      <c r="E345" s="4"/>
      <c r="F345" s="4"/>
      <c r="G345" s="4"/>
      <c r="H345" s="4"/>
    </row>
    <row r="346" spans="1:8" s="10" customFormat="1" ht="11.15" customHeight="1" x14ac:dyDescent="0.25">
      <c r="A346" s="4"/>
      <c r="B346" s="4"/>
      <c r="C346" s="4"/>
      <c r="D346" s="4"/>
      <c r="E346" s="4"/>
      <c r="F346" s="4"/>
      <c r="G346" s="4"/>
      <c r="H346" s="4"/>
    </row>
    <row r="347" spans="1:8" s="10" customFormat="1" ht="11.15" customHeight="1" x14ac:dyDescent="0.25">
      <c r="A347" s="4"/>
      <c r="B347" s="4"/>
      <c r="C347" s="4"/>
      <c r="D347" s="4"/>
      <c r="E347" s="4"/>
      <c r="F347" s="4"/>
      <c r="G347" s="4"/>
      <c r="H347" s="4"/>
    </row>
    <row r="348" spans="1:8" s="10" customFormat="1" ht="11.15" customHeight="1" x14ac:dyDescent="0.25">
      <c r="A348" s="4"/>
      <c r="B348" s="4"/>
      <c r="C348" s="4"/>
      <c r="D348" s="4"/>
      <c r="E348" s="4"/>
      <c r="F348" s="4"/>
      <c r="G348" s="4"/>
      <c r="H348" s="4"/>
    </row>
    <row r="349" spans="1:8" s="10" customFormat="1" ht="11.15" customHeight="1" x14ac:dyDescent="0.25">
      <c r="A349" s="4"/>
      <c r="B349" s="4"/>
      <c r="C349" s="4"/>
      <c r="D349" s="4"/>
      <c r="E349" s="4"/>
      <c r="F349" s="4"/>
      <c r="G349" s="4"/>
      <c r="H349" s="4"/>
    </row>
    <row r="350" spans="1:8" s="10" customFormat="1" ht="11.15" customHeight="1" x14ac:dyDescent="0.25">
      <c r="A350" s="4"/>
      <c r="B350" s="4"/>
      <c r="C350" s="4"/>
      <c r="D350" s="4"/>
      <c r="E350" s="4"/>
      <c r="F350" s="4"/>
      <c r="G350" s="4"/>
      <c r="H350" s="4"/>
    </row>
    <row r="351" spans="1:8" s="10" customFormat="1" ht="11.15" customHeight="1" x14ac:dyDescent="0.25">
      <c r="A351" s="4"/>
      <c r="B351" s="4"/>
      <c r="C351" s="4"/>
      <c r="D351" s="4"/>
      <c r="E351" s="4"/>
      <c r="F351" s="4"/>
      <c r="G351" s="4"/>
      <c r="H351" s="4"/>
    </row>
    <row r="352" spans="1:8" s="10" customFormat="1" ht="11.15" customHeight="1" x14ac:dyDescent="0.25">
      <c r="A352" s="4"/>
      <c r="B352" s="4"/>
      <c r="C352" s="4"/>
      <c r="D352" s="4"/>
      <c r="E352" s="4"/>
      <c r="F352" s="4"/>
      <c r="G352" s="4"/>
      <c r="H352" s="4"/>
    </row>
    <row r="353" spans="1:8" s="10" customFormat="1" ht="11.15" customHeight="1" x14ac:dyDescent="0.25">
      <c r="A353" s="4"/>
      <c r="B353" s="4"/>
      <c r="C353" s="4"/>
      <c r="D353" s="4"/>
      <c r="E353" s="4"/>
      <c r="F353" s="4"/>
      <c r="G353" s="4"/>
      <c r="H353" s="4"/>
    </row>
    <row r="354" spans="1:8" s="10" customFormat="1" ht="11.15" customHeight="1" x14ac:dyDescent="0.25">
      <c r="A354" s="4"/>
      <c r="B354" s="4"/>
      <c r="C354" s="4"/>
      <c r="D354" s="4"/>
      <c r="E354" s="4"/>
      <c r="F354" s="4"/>
      <c r="G354" s="4"/>
      <c r="H354" s="4"/>
    </row>
    <row r="355" spans="1:8" s="10" customFormat="1" ht="11.15" customHeight="1" x14ac:dyDescent="0.25">
      <c r="A355" s="4"/>
      <c r="B355" s="4"/>
      <c r="C355" s="4"/>
      <c r="D355" s="4"/>
      <c r="E355" s="4"/>
      <c r="F355" s="4"/>
      <c r="G355" s="4"/>
      <c r="H355" s="4"/>
    </row>
    <row r="356" spans="1:8" s="10" customFormat="1" ht="11.15" customHeight="1" x14ac:dyDescent="0.25">
      <c r="A356" s="4"/>
      <c r="B356" s="4"/>
      <c r="C356" s="4"/>
      <c r="D356" s="4"/>
      <c r="E356" s="4"/>
      <c r="F356" s="4"/>
      <c r="G356" s="4"/>
      <c r="H356" s="4"/>
    </row>
    <row r="357" spans="1:8" s="10" customFormat="1" ht="11.15" customHeight="1" x14ac:dyDescent="0.25">
      <c r="A357" s="4"/>
      <c r="B357" s="4"/>
      <c r="C357" s="4"/>
      <c r="D357" s="4"/>
      <c r="E357" s="4"/>
      <c r="F357" s="4"/>
      <c r="G357" s="4"/>
      <c r="H357" s="4"/>
    </row>
    <row r="358" spans="1:8" s="10" customFormat="1" ht="11.15" customHeight="1" x14ac:dyDescent="0.25">
      <c r="A358" s="4"/>
      <c r="B358" s="4"/>
      <c r="C358" s="4"/>
      <c r="D358" s="4"/>
      <c r="E358" s="4"/>
      <c r="F358" s="4"/>
      <c r="G358" s="4"/>
      <c r="H358" s="4"/>
    </row>
    <row r="359" spans="1:8" s="10" customFormat="1" ht="11.15" customHeight="1" x14ac:dyDescent="0.25">
      <c r="A359" s="4"/>
      <c r="B359" s="4"/>
      <c r="C359" s="4"/>
      <c r="D359" s="4"/>
      <c r="E359" s="4"/>
      <c r="F359" s="4"/>
      <c r="G359" s="4"/>
      <c r="H359" s="4"/>
    </row>
    <row r="360" spans="1:8" s="10" customFormat="1" ht="11.15" customHeight="1" x14ac:dyDescent="0.25">
      <c r="A360" s="4"/>
      <c r="B360" s="4"/>
      <c r="C360" s="4"/>
      <c r="D360" s="4"/>
      <c r="E360" s="4"/>
      <c r="F360" s="4"/>
      <c r="G360" s="4"/>
      <c r="H360" s="4"/>
    </row>
    <row r="361" spans="1:8" s="10" customFormat="1" ht="11.15" customHeight="1" x14ac:dyDescent="0.25">
      <c r="A361" s="4"/>
      <c r="B361" s="4"/>
      <c r="C361" s="4"/>
      <c r="D361" s="4"/>
      <c r="E361" s="4"/>
      <c r="F361" s="4"/>
      <c r="G361" s="4"/>
      <c r="H361" s="4"/>
    </row>
    <row r="362" spans="1:8" s="10" customFormat="1" ht="11.15" customHeight="1" x14ac:dyDescent="0.25">
      <c r="A362" s="4"/>
      <c r="B362" s="4"/>
      <c r="C362" s="4"/>
      <c r="D362" s="4"/>
      <c r="E362" s="4"/>
      <c r="F362" s="4"/>
      <c r="G362" s="4"/>
      <c r="H362" s="4"/>
    </row>
    <row r="363" spans="1:8" s="10" customFormat="1" ht="11.15" customHeight="1" x14ac:dyDescent="0.25">
      <c r="A363" s="4"/>
      <c r="B363" s="4"/>
      <c r="C363" s="4"/>
      <c r="D363" s="4"/>
      <c r="E363" s="4"/>
      <c r="F363" s="4"/>
      <c r="G363" s="4"/>
      <c r="H363" s="4"/>
    </row>
    <row r="364" spans="1:8" s="10" customFormat="1" ht="11.15" customHeight="1" x14ac:dyDescent="0.25">
      <c r="A364" s="4"/>
      <c r="B364" s="4"/>
      <c r="C364" s="4"/>
      <c r="D364" s="4"/>
      <c r="E364" s="4"/>
      <c r="F364" s="4"/>
      <c r="G364" s="4"/>
      <c r="H364" s="4"/>
    </row>
    <row r="365" spans="1:8" s="10" customFormat="1" ht="11.15" customHeight="1" x14ac:dyDescent="0.25">
      <c r="A365" s="4"/>
      <c r="B365" s="4"/>
      <c r="C365" s="4"/>
      <c r="D365" s="4"/>
      <c r="E365" s="4"/>
      <c r="F365" s="4"/>
      <c r="G365" s="4"/>
      <c r="H365" s="4"/>
    </row>
    <row r="366" spans="1:8" s="10" customFormat="1" ht="11.15" customHeight="1" x14ac:dyDescent="0.25">
      <c r="A366" s="4"/>
      <c r="B366" s="4"/>
      <c r="C366" s="4"/>
      <c r="D366" s="4"/>
      <c r="E366" s="4"/>
      <c r="F366" s="4"/>
      <c r="G366" s="4"/>
      <c r="H366" s="4"/>
    </row>
    <row r="367" spans="1:8" s="10" customFormat="1" ht="11.15" customHeight="1" x14ac:dyDescent="0.25">
      <c r="A367" s="4"/>
      <c r="B367" s="4"/>
      <c r="C367" s="4"/>
      <c r="D367" s="4"/>
      <c r="E367" s="4"/>
      <c r="F367" s="4"/>
      <c r="G367" s="4"/>
      <c r="H367" s="4"/>
    </row>
    <row r="368" spans="1:8" s="10" customFormat="1" ht="11.15" customHeight="1" x14ac:dyDescent="0.25">
      <c r="A368" s="4"/>
      <c r="B368" s="4"/>
      <c r="C368" s="4"/>
      <c r="D368" s="4"/>
      <c r="E368" s="4"/>
      <c r="F368" s="4"/>
      <c r="G368" s="4"/>
      <c r="H368" s="4"/>
    </row>
    <row r="369" spans="1:8" s="10" customFormat="1" ht="11.15" customHeight="1" x14ac:dyDescent="0.25">
      <c r="A369" s="4"/>
      <c r="B369" s="4"/>
      <c r="C369" s="4"/>
      <c r="D369" s="4"/>
      <c r="E369" s="4"/>
      <c r="F369" s="4"/>
      <c r="G369" s="4"/>
      <c r="H369" s="4"/>
    </row>
    <row r="370" spans="1:8" s="10" customFormat="1" ht="11.15" customHeight="1" x14ac:dyDescent="0.25">
      <c r="A370" s="4"/>
      <c r="B370" s="4"/>
      <c r="C370" s="4"/>
      <c r="D370" s="4"/>
      <c r="E370" s="4"/>
      <c r="F370" s="4"/>
      <c r="G370" s="4"/>
      <c r="H370" s="4"/>
    </row>
    <row r="371" spans="1:8" s="10" customFormat="1" ht="11.15" customHeight="1" x14ac:dyDescent="0.25">
      <c r="A371" s="4"/>
      <c r="B371" s="4"/>
      <c r="C371" s="4"/>
      <c r="D371" s="4"/>
      <c r="E371" s="4"/>
      <c r="F371" s="4"/>
      <c r="G371" s="4"/>
      <c r="H371" s="4"/>
    </row>
    <row r="372" spans="1:8" s="10" customFormat="1" ht="11.15" customHeight="1" x14ac:dyDescent="0.25">
      <c r="A372" s="4"/>
      <c r="B372" s="4"/>
      <c r="C372" s="4"/>
      <c r="D372" s="4"/>
      <c r="E372" s="4"/>
      <c r="F372" s="4"/>
      <c r="G372" s="4"/>
      <c r="H372" s="4"/>
    </row>
    <row r="373" spans="1:8" s="10" customFormat="1" ht="11.15" customHeight="1" x14ac:dyDescent="0.25">
      <c r="A373" s="4"/>
      <c r="B373" s="4"/>
      <c r="C373" s="4"/>
      <c r="D373" s="4"/>
      <c r="E373" s="4"/>
      <c r="F373" s="4"/>
      <c r="G373" s="4"/>
      <c r="H373" s="4"/>
    </row>
    <row r="374" spans="1:8" s="10" customFormat="1" ht="11.15" customHeight="1" x14ac:dyDescent="0.25">
      <c r="A374" s="4"/>
      <c r="B374" s="4"/>
      <c r="C374" s="4"/>
      <c r="D374" s="4"/>
      <c r="E374" s="4"/>
      <c r="F374" s="4"/>
      <c r="G374" s="4"/>
      <c r="H374" s="4"/>
    </row>
    <row r="375" spans="1:8" s="10" customFormat="1" ht="11.15" customHeight="1" x14ac:dyDescent="0.25">
      <c r="A375" s="4"/>
      <c r="B375" s="4"/>
      <c r="C375" s="4"/>
      <c r="D375" s="4"/>
      <c r="E375" s="4"/>
      <c r="F375" s="4"/>
      <c r="G375" s="4"/>
      <c r="H375" s="4"/>
    </row>
    <row r="376" spans="1:8" s="10" customFormat="1" ht="11.15" customHeight="1" x14ac:dyDescent="0.25">
      <c r="A376" s="4"/>
      <c r="B376" s="4"/>
      <c r="C376" s="4"/>
      <c r="D376" s="4"/>
      <c r="E376" s="4"/>
      <c r="F376" s="4"/>
      <c r="G376" s="4"/>
      <c r="H376" s="4"/>
    </row>
    <row r="377" spans="1:8" s="10" customFormat="1" ht="11.15" customHeight="1" x14ac:dyDescent="0.25">
      <c r="A377" s="4"/>
      <c r="B377" s="4"/>
      <c r="C377" s="4"/>
      <c r="D377" s="4"/>
      <c r="E377" s="4"/>
      <c r="F377" s="4"/>
      <c r="G377" s="4"/>
      <c r="H377" s="4"/>
    </row>
    <row r="378" spans="1:8" s="10" customFormat="1" ht="11.15" customHeight="1" x14ac:dyDescent="0.25">
      <c r="A378" s="4"/>
      <c r="B378" s="4"/>
      <c r="C378" s="4"/>
      <c r="D378" s="4"/>
      <c r="E378" s="4"/>
      <c r="F378" s="4"/>
      <c r="G378" s="4"/>
      <c r="H378" s="4"/>
    </row>
    <row r="379" spans="1:8" s="10" customFormat="1" ht="11.15" customHeight="1" x14ac:dyDescent="0.25">
      <c r="A379" s="4"/>
      <c r="B379" s="4"/>
      <c r="C379" s="4"/>
      <c r="D379" s="4"/>
      <c r="E379" s="4"/>
      <c r="F379" s="4"/>
      <c r="G379" s="4"/>
      <c r="H379" s="4"/>
    </row>
    <row r="380" spans="1:8" s="10" customFormat="1" ht="11.15" customHeight="1" x14ac:dyDescent="0.25">
      <c r="A380" s="4"/>
      <c r="B380" s="4"/>
      <c r="C380" s="4"/>
      <c r="D380" s="4"/>
      <c r="E380" s="4"/>
      <c r="F380" s="4"/>
      <c r="G380" s="4"/>
      <c r="H380" s="4"/>
    </row>
    <row r="381" spans="1:8" s="10" customFormat="1" ht="11.15" customHeight="1" x14ac:dyDescent="0.25">
      <c r="A381" s="4"/>
      <c r="B381" s="4"/>
      <c r="C381" s="4"/>
      <c r="D381" s="4"/>
      <c r="E381" s="4"/>
      <c r="F381" s="4"/>
      <c r="G381" s="4"/>
      <c r="H381" s="4"/>
    </row>
    <row r="382" spans="1:8" s="10" customFormat="1" ht="11.15" customHeight="1" x14ac:dyDescent="0.25">
      <c r="A382" s="4"/>
      <c r="B382" s="4"/>
      <c r="C382" s="4"/>
      <c r="D382" s="4"/>
      <c r="E382" s="4"/>
      <c r="F382" s="4"/>
      <c r="G382" s="4"/>
      <c r="H382" s="4"/>
    </row>
    <row r="383" spans="1:8" s="10" customFormat="1" ht="11.15" customHeight="1" x14ac:dyDescent="0.25">
      <c r="A383" s="4"/>
      <c r="B383" s="4"/>
      <c r="C383" s="4"/>
      <c r="D383" s="4"/>
      <c r="E383" s="4"/>
      <c r="F383" s="4"/>
      <c r="G383" s="4"/>
      <c r="H383" s="4"/>
    </row>
    <row r="384" spans="1:8" s="10" customFormat="1" ht="11.15" customHeight="1" x14ac:dyDescent="0.25">
      <c r="A384" s="4"/>
      <c r="B384" s="4"/>
      <c r="C384" s="4"/>
      <c r="D384" s="4"/>
      <c r="E384" s="4"/>
      <c r="F384" s="4"/>
      <c r="G384" s="4"/>
      <c r="H384" s="4"/>
    </row>
    <row r="385" spans="1:8" s="10" customFormat="1" ht="11.15" customHeight="1" x14ac:dyDescent="0.25">
      <c r="A385" s="4"/>
      <c r="B385" s="4"/>
      <c r="C385" s="4"/>
      <c r="D385" s="4"/>
      <c r="E385" s="4"/>
      <c r="F385" s="4"/>
      <c r="G385" s="4"/>
      <c r="H385" s="4"/>
    </row>
    <row r="386" spans="1:8" s="10" customFormat="1" ht="11.15" customHeight="1" x14ac:dyDescent="0.25">
      <c r="A386" s="4"/>
      <c r="B386" s="4"/>
      <c r="C386" s="4"/>
      <c r="D386" s="4"/>
      <c r="E386" s="4"/>
      <c r="F386" s="4"/>
      <c r="G386" s="4"/>
      <c r="H386" s="4"/>
    </row>
    <row r="387" spans="1:8" s="10" customFormat="1" ht="11.15" customHeight="1" x14ac:dyDescent="0.25">
      <c r="A387" s="4"/>
      <c r="B387" s="4"/>
      <c r="C387" s="4"/>
      <c r="D387" s="4"/>
      <c r="E387" s="4"/>
      <c r="F387" s="4"/>
      <c r="G387" s="4"/>
      <c r="H387" s="4"/>
    </row>
    <row r="388" spans="1:8" s="10" customFormat="1" ht="11.15" customHeight="1" x14ac:dyDescent="0.25">
      <c r="A388" s="4"/>
      <c r="B388" s="4"/>
      <c r="C388" s="4"/>
      <c r="D388" s="4"/>
      <c r="E388" s="4"/>
      <c r="F388" s="4"/>
      <c r="G388" s="4"/>
      <c r="H388" s="4"/>
    </row>
    <row r="389" spans="1:8" s="10" customFormat="1" ht="11.15" customHeight="1" x14ac:dyDescent="0.25">
      <c r="A389" s="4"/>
      <c r="B389" s="4"/>
      <c r="C389" s="4"/>
      <c r="D389" s="4"/>
      <c r="E389" s="4"/>
      <c r="F389" s="4"/>
      <c r="G389" s="4"/>
      <c r="H389" s="4"/>
    </row>
    <row r="390" spans="1:8" s="10" customFormat="1" ht="11.15" customHeight="1" x14ac:dyDescent="0.25">
      <c r="A390" s="4"/>
      <c r="B390" s="4"/>
      <c r="C390" s="4"/>
      <c r="D390" s="4"/>
      <c r="E390" s="4"/>
      <c r="F390" s="4"/>
      <c r="G390" s="4"/>
      <c r="H390" s="4"/>
    </row>
    <row r="391" spans="1:8" s="10" customFormat="1" ht="11.15" customHeight="1" x14ac:dyDescent="0.25">
      <c r="A391" s="4"/>
      <c r="B391" s="4"/>
      <c r="C391" s="4"/>
      <c r="D391" s="4"/>
      <c r="E391" s="4"/>
      <c r="F391" s="4"/>
      <c r="G391" s="4"/>
      <c r="H391" s="4"/>
    </row>
    <row r="392" spans="1:8" s="10" customFormat="1" ht="11.15" customHeight="1" x14ac:dyDescent="0.25">
      <c r="A392" s="4"/>
      <c r="B392" s="4"/>
      <c r="C392" s="4"/>
      <c r="D392" s="4"/>
      <c r="E392" s="4"/>
      <c r="F392" s="4"/>
      <c r="G392" s="4"/>
      <c r="H392" s="4"/>
    </row>
    <row r="393" spans="1:8" s="10" customFormat="1" ht="11.15" customHeight="1" x14ac:dyDescent="0.25">
      <c r="A393" s="4"/>
      <c r="B393" s="4"/>
      <c r="C393" s="4"/>
      <c r="D393" s="4"/>
      <c r="E393" s="4"/>
      <c r="F393" s="4"/>
      <c r="G393" s="4"/>
      <c r="H393" s="4"/>
    </row>
    <row r="394" spans="1:8" s="10" customFormat="1" ht="11.15" customHeight="1" x14ac:dyDescent="0.25">
      <c r="A394" s="4"/>
      <c r="B394" s="4"/>
      <c r="C394" s="4"/>
      <c r="D394" s="4"/>
      <c r="E394" s="4"/>
      <c r="F394" s="4"/>
      <c r="G394" s="4"/>
      <c r="H394" s="4"/>
    </row>
    <row r="395" spans="1:8" s="10" customFormat="1" ht="11.15" customHeight="1" x14ac:dyDescent="0.25">
      <c r="A395" s="4"/>
      <c r="B395" s="4"/>
      <c r="C395" s="4"/>
      <c r="D395" s="4"/>
      <c r="E395" s="4"/>
      <c r="F395" s="4"/>
      <c r="G395" s="4"/>
      <c r="H395" s="4"/>
    </row>
    <row r="396" spans="1:8" s="10" customFormat="1" ht="11.15" customHeight="1" x14ac:dyDescent="0.25">
      <c r="A396" s="4"/>
      <c r="B396" s="4"/>
      <c r="C396" s="4"/>
      <c r="D396" s="4"/>
      <c r="E396" s="4"/>
      <c r="F396" s="4"/>
      <c r="G396" s="4"/>
      <c r="H396" s="4"/>
    </row>
    <row r="397" spans="1:8" s="10" customFormat="1" ht="11.15" customHeight="1" x14ac:dyDescent="0.25">
      <c r="A397" s="4"/>
      <c r="B397" s="4"/>
      <c r="C397" s="4"/>
      <c r="D397" s="4"/>
      <c r="E397" s="4"/>
      <c r="F397" s="4"/>
      <c r="G397" s="4"/>
      <c r="H397" s="4"/>
    </row>
    <row r="398" spans="1:8" s="10" customFormat="1" ht="11.15" customHeight="1" x14ac:dyDescent="0.25">
      <c r="A398" s="4"/>
      <c r="B398" s="4"/>
      <c r="C398" s="4"/>
      <c r="D398" s="4"/>
      <c r="E398" s="4"/>
      <c r="F398" s="4"/>
      <c r="G398" s="4"/>
      <c r="H398" s="4"/>
    </row>
    <row r="399" spans="1:8" s="10" customFormat="1" ht="11.15" customHeight="1" x14ac:dyDescent="0.25">
      <c r="A399" s="4"/>
      <c r="B399" s="4"/>
      <c r="C399" s="4"/>
      <c r="D399" s="4"/>
      <c r="E399" s="4"/>
      <c r="F399" s="4"/>
      <c r="G399" s="4"/>
      <c r="H399" s="4"/>
    </row>
    <row r="400" spans="1:8" s="10" customFormat="1" ht="11.15" customHeight="1" x14ac:dyDescent="0.25">
      <c r="A400" s="4"/>
      <c r="B400" s="4"/>
      <c r="C400" s="4"/>
      <c r="D400" s="4"/>
      <c r="E400" s="4"/>
      <c r="F400" s="4"/>
      <c r="G400" s="4"/>
      <c r="H400" s="4"/>
    </row>
    <row r="401" spans="1:8" s="10" customFormat="1" ht="11.15" customHeight="1" x14ac:dyDescent="0.25">
      <c r="A401" s="4"/>
      <c r="B401" s="4"/>
      <c r="C401" s="4"/>
      <c r="D401" s="4"/>
      <c r="E401" s="4"/>
      <c r="F401" s="4"/>
      <c r="G401" s="4"/>
      <c r="H401" s="4"/>
    </row>
    <row r="402" spans="1:8" s="10" customFormat="1" ht="11.15" customHeight="1" x14ac:dyDescent="0.25">
      <c r="A402" s="4"/>
      <c r="B402" s="4"/>
      <c r="C402" s="4"/>
      <c r="D402" s="4"/>
      <c r="E402" s="4"/>
      <c r="F402" s="4"/>
      <c r="G402" s="4"/>
      <c r="H402" s="4"/>
    </row>
    <row r="403" spans="1:8" s="10" customFormat="1" ht="11.15" customHeight="1" x14ac:dyDescent="0.25">
      <c r="A403" s="4"/>
      <c r="B403" s="4"/>
      <c r="C403" s="4"/>
      <c r="D403" s="4"/>
      <c r="E403" s="4"/>
      <c r="F403" s="4"/>
      <c r="G403" s="4"/>
      <c r="H403" s="4"/>
    </row>
    <row r="404" spans="1:8" s="10" customFormat="1" ht="11.15" customHeight="1" x14ac:dyDescent="0.25">
      <c r="A404" s="4"/>
      <c r="B404" s="4"/>
      <c r="C404" s="4"/>
      <c r="D404" s="4"/>
      <c r="E404" s="4"/>
      <c r="F404" s="4"/>
      <c r="G404" s="4"/>
      <c r="H404" s="4"/>
    </row>
    <row r="405" spans="1:8" s="10" customFormat="1" ht="11.15" customHeight="1" x14ac:dyDescent="0.25">
      <c r="A405" s="4"/>
      <c r="B405" s="4"/>
      <c r="C405" s="4"/>
      <c r="D405" s="4"/>
      <c r="E405" s="4"/>
      <c r="F405" s="4"/>
      <c r="G405" s="4"/>
      <c r="H405" s="4"/>
    </row>
    <row r="406" spans="1:8" s="10" customFormat="1" ht="11.15" customHeight="1" x14ac:dyDescent="0.25">
      <c r="A406" s="4"/>
      <c r="B406" s="4"/>
      <c r="C406" s="4"/>
      <c r="D406" s="4"/>
      <c r="E406" s="4"/>
      <c r="F406" s="4"/>
      <c r="G406" s="4"/>
      <c r="H406" s="4"/>
    </row>
    <row r="407" spans="1:8" s="10" customFormat="1" ht="11.15" customHeight="1" x14ac:dyDescent="0.25">
      <c r="A407" s="4"/>
      <c r="B407" s="4"/>
      <c r="C407" s="4"/>
      <c r="D407" s="4"/>
      <c r="E407" s="4"/>
      <c r="F407" s="4"/>
      <c r="G407" s="4"/>
      <c r="H407" s="4"/>
    </row>
    <row r="408" spans="1:8" s="10" customFormat="1" ht="11.15" customHeight="1" x14ac:dyDescent="0.25">
      <c r="A408" s="4"/>
      <c r="B408" s="4"/>
      <c r="C408" s="4"/>
      <c r="D408" s="4"/>
      <c r="E408" s="4"/>
      <c r="F408" s="4"/>
      <c r="G408" s="4"/>
      <c r="H408" s="4"/>
    </row>
    <row r="409" spans="1:8" s="10" customFormat="1" ht="11.15" customHeight="1" x14ac:dyDescent="0.25">
      <c r="A409" s="4"/>
      <c r="B409" s="4"/>
      <c r="C409" s="4"/>
      <c r="D409" s="4"/>
      <c r="E409" s="4"/>
      <c r="F409" s="4"/>
      <c r="G409" s="4"/>
      <c r="H409" s="4"/>
    </row>
    <row r="410" spans="1:8" s="10" customFormat="1" ht="11.15" customHeight="1" x14ac:dyDescent="0.25">
      <c r="A410" s="4"/>
      <c r="B410" s="4"/>
      <c r="C410" s="4"/>
      <c r="D410" s="4"/>
      <c r="E410" s="4"/>
      <c r="F410" s="4"/>
      <c r="G410" s="4"/>
      <c r="H410" s="4"/>
    </row>
    <row r="411" spans="1:8" s="10" customFormat="1" ht="11.15" customHeight="1" x14ac:dyDescent="0.25">
      <c r="A411" s="4"/>
      <c r="B411" s="4"/>
      <c r="C411" s="4"/>
      <c r="D411" s="4"/>
      <c r="E411" s="4"/>
      <c r="F411" s="4"/>
      <c r="G411" s="4"/>
      <c r="H411" s="4"/>
    </row>
    <row r="412" spans="1:8" s="10" customFormat="1" ht="11.15" customHeight="1" x14ac:dyDescent="0.25">
      <c r="A412" s="4"/>
      <c r="B412" s="4"/>
      <c r="C412" s="4"/>
      <c r="D412" s="4"/>
      <c r="E412" s="4"/>
      <c r="F412" s="4"/>
      <c r="G412" s="4"/>
      <c r="H412" s="4"/>
    </row>
    <row r="413" spans="1:8" s="10" customFormat="1" ht="11.15" customHeight="1" x14ac:dyDescent="0.25">
      <c r="A413" s="4"/>
      <c r="B413" s="4"/>
      <c r="C413" s="4"/>
      <c r="D413" s="4"/>
      <c r="E413" s="4"/>
      <c r="F413" s="4"/>
      <c r="G413" s="4"/>
      <c r="H413" s="4"/>
    </row>
    <row r="414" spans="1:8" s="10" customFormat="1" ht="11.15" customHeight="1" x14ac:dyDescent="0.25">
      <c r="A414" s="4"/>
      <c r="B414" s="4"/>
      <c r="C414" s="4"/>
      <c r="D414" s="4"/>
      <c r="E414" s="4"/>
      <c r="F414" s="4"/>
      <c r="G414" s="4"/>
      <c r="H414" s="4"/>
    </row>
    <row r="415" spans="1:8" s="10" customFormat="1" ht="11.15" customHeight="1" x14ac:dyDescent="0.25">
      <c r="A415" s="4"/>
      <c r="B415" s="4"/>
      <c r="C415" s="4"/>
      <c r="D415" s="4"/>
      <c r="E415" s="4"/>
      <c r="F415" s="4"/>
      <c r="G415" s="4"/>
      <c r="H415" s="4"/>
    </row>
    <row r="416" spans="1:8" s="10" customFormat="1" ht="11.15" customHeight="1" x14ac:dyDescent="0.25">
      <c r="A416" s="4"/>
      <c r="B416" s="4"/>
      <c r="C416" s="4"/>
      <c r="D416" s="4"/>
      <c r="E416" s="4"/>
      <c r="F416" s="4"/>
      <c r="G416" s="4"/>
      <c r="H416" s="4"/>
    </row>
    <row r="417" spans="1:8" s="10" customFormat="1" ht="11.15" customHeight="1" x14ac:dyDescent="0.25">
      <c r="A417" s="4"/>
      <c r="B417" s="4"/>
      <c r="C417" s="4"/>
      <c r="D417" s="4"/>
      <c r="E417" s="4"/>
      <c r="F417" s="4"/>
      <c r="G417" s="4"/>
      <c r="H417" s="4"/>
    </row>
    <row r="418" spans="1:8" s="10" customFormat="1" ht="11.15" customHeight="1" x14ac:dyDescent="0.25">
      <c r="A418" s="4"/>
      <c r="B418" s="4"/>
      <c r="C418" s="4"/>
      <c r="D418" s="4"/>
      <c r="E418" s="4"/>
      <c r="F418" s="4"/>
      <c r="G418" s="4"/>
      <c r="H418" s="4"/>
    </row>
    <row r="419" spans="1:8" s="10" customFormat="1" ht="11.15" customHeight="1" x14ac:dyDescent="0.25">
      <c r="A419" s="4"/>
      <c r="B419" s="4"/>
      <c r="C419" s="4"/>
      <c r="D419" s="4"/>
      <c r="E419" s="4"/>
      <c r="F419" s="4"/>
      <c r="G419" s="4"/>
      <c r="H419" s="4"/>
    </row>
    <row r="420" spans="1:8" s="10" customFormat="1" ht="11.15" customHeight="1" x14ac:dyDescent="0.25">
      <c r="A420" s="4"/>
      <c r="B420" s="4"/>
      <c r="C420" s="4"/>
      <c r="D420" s="4"/>
      <c r="E420" s="4"/>
      <c r="F420" s="4"/>
      <c r="G420" s="4"/>
      <c r="H420" s="4"/>
    </row>
    <row r="421" spans="1:8" s="10" customFormat="1" ht="11.15" customHeight="1" x14ac:dyDescent="0.25">
      <c r="A421" s="4"/>
      <c r="B421" s="4"/>
      <c r="C421" s="4"/>
      <c r="D421" s="4"/>
      <c r="E421" s="4"/>
      <c r="F421" s="4"/>
      <c r="G421" s="4"/>
      <c r="H421" s="4"/>
    </row>
    <row r="422" spans="1:8" s="10" customFormat="1" ht="11.15" customHeight="1" x14ac:dyDescent="0.25">
      <c r="A422" s="4"/>
      <c r="B422" s="4"/>
      <c r="C422" s="4"/>
      <c r="D422" s="4"/>
      <c r="E422" s="4"/>
      <c r="F422" s="4"/>
      <c r="G422" s="4"/>
      <c r="H422" s="4"/>
    </row>
    <row r="423" spans="1:8" s="10" customFormat="1" ht="11.15" customHeight="1" x14ac:dyDescent="0.25">
      <c r="A423" s="4"/>
      <c r="B423" s="4"/>
      <c r="C423" s="4"/>
      <c r="D423" s="4"/>
      <c r="E423" s="4"/>
      <c r="F423" s="4"/>
      <c r="G423" s="4"/>
      <c r="H423" s="4"/>
    </row>
    <row r="424" spans="1:8" s="10" customFormat="1" ht="11.15" customHeight="1" x14ac:dyDescent="0.25">
      <c r="A424" s="4"/>
      <c r="B424" s="4"/>
      <c r="C424" s="4"/>
      <c r="D424" s="4"/>
      <c r="E424" s="4"/>
      <c r="F424" s="4"/>
      <c r="G424" s="4"/>
      <c r="H424" s="4"/>
    </row>
    <row r="425" spans="1:8" s="10" customFormat="1" ht="11.15" customHeight="1" x14ac:dyDescent="0.25">
      <c r="A425" s="4"/>
      <c r="B425" s="4"/>
      <c r="C425" s="4"/>
      <c r="D425" s="4"/>
      <c r="E425" s="4"/>
      <c r="F425" s="4"/>
      <c r="G425" s="4"/>
      <c r="H425" s="4"/>
    </row>
    <row r="426" spans="1:8" s="10" customFormat="1" ht="11.15" customHeight="1" x14ac:dyDescent="0.25">
      <c r="A426" s="4"/>
      <c r="B426" s="4"/>
      <c r="C426" s="4"/>
      <c r="D426" s="4"/>
      <c r="E426" s="4"/>
      <c r="F426" s="4"/>
      <c r="G426" s="4"/>
      <c r="H426" s="4"/>
    </row>
    <row r="427" spans="1:8" s="10" customFormat="1" ht="11.15" customHeight="1" x14ac:dyDescent="0.25">
      <c r="A427" s="4"/>
      <c r="B427" s="4"/>
      <c r="C427" s="4"/>
      <c r="D427" s="4"/>
      <c r="E427" s="4"/>
      <c r="F427" s="4"/>
      <c r="G427" s="4"/>
      <c r="H427" s="4"/>
    </row>
    <row r="428" spans="1:8" s="10" customFormat="1" ht="11.15" customHeight="1" x14ac:dyDescent="0.25">
      <c r="A428" s="4"/>
      <c r="B428" s="4"/>
      <c r="C428" s="4"/>
      <c r="D428" s="4"/>
      <c r="E428" s="4"/>
      <c r="F428" s="4"/>
      <c r="G428" s="4"/>
      <c r="H428" s="4"/>
    </row>
    <row r="429" spans="1:8" s="10" customFormat="1" ht="11.15" customHeight="1" x14ac:dyDescent="0.25">
      <c r="A429" s="4"/>
      <c r="B429" s="4"/>
      <c r="C429" s="4"/>
      <c r="D429" s="4"/>
      <c r="E429" s="4"/>
      <c r="F429" s="4"/>
      <c r="G429" s="4"/>
      <c r="H429" s="4"/>
    </row>
    <row r="430" spans="1:8" s="10" customFormat="1" ht="11.15" customHeight="1" x14ac:dyDescent="0.25">
      <c r="A430" s="4"/>
      <c r="B430" s="4"/>
      <c r="C430" s="4"/>
      <c r="D430" s="4"/>
      <c r="E430" s="4"/>
      <c r="F430" s="4"/>
      <c r="G430" s="4"/>
      <c r="H430" s="4"/>
    </row>
    <row r="431" spans="1:8" s="10" customFormat="1" ht="11.15" customHeight="1" x14ac:dyDescent="0.25">
      <c r="A431" s="4"/>
      <c r="B431" s="4"/>
      <c r="C431" s="4"/>
      <c r="D431" s="4"/>
      <c r="E431" s="4"/>
      <c r="F431" s="4"/>
      <c r="G431" s="4"/>
      <c r="H431" s="4"/>
    </row>
    <row r="432" spans="1:8" s="10" customFormat="1" ht="11.15" customHeight="1" x14ac:dyDescent="0.25">
      <c r="A432" s="4"/>
      <c r="B432" s="4"/>
      <c r="C432" s="4"/>
      <c r="D432" s="4"/>
      <c r="E432" s="4"/>
      <c r="F432" s="4"/>
      <c r="G432" s="4"/>
      <c r="H432" s="4"/>
    </row>
    <row r="433" spans="1:8" s="10" customFormat="1" ht="11.15" customHeight="1" x14ac:dyDescent="0.25">
      <c r="A433" s="4"/>
      <c r="B433" s="4"/>
      <c r="C433" s="4"/>
      <c r="D433" s="4"/>
      <c r="E433" s="4"/>
      <c r="F433" s="4"/>
      <c r="G433" s="4"/>
      <c r="H433" s="4"/>
    </row>
    <row r="434" spans="1:8" s="10" customFormat="1" ht="11.15" customHeight="1" x14ac:dyDescent="0.25">
      <c r="A434" s="4"/>
      <c r="B434" s="4"/>
      <c r="C434" s="4"/>
      <c r="D434" s="4"/>
      <c r="E434" s="4"/>
      <c r="F434" s="4"/>
      <c r="G434" s="4"/>
      <c r="H434" s="4"/>
    </row>
    <row r="435" spans="1:8" s="10" customFormat="1" ht="11.15" customHeight="1" x14ac:dyDescent="0.25">
      <c r="A435" s="4"/>
      <c r="B435" s="4"/>
      <c r="C435" s="4"/>
      <c r="D435" s="4"/>
      <c r="E435" s="4"/>
      <c r="F435" s="4"/>
      <c r="G435" s="4"/>
      <c r="H435" s="4"/>
    </row>
    <row r="436" spans="1:8" s="10" customFormat="1" ht="11.15" customHeight="1" x14ac:dyDescent="0.25">
      <c r="A436" s="4"/>
      <c r="B436" s="4"/>
      <c r="C436" s="4"/>
      <c r="D436" s="4"/>
      <c r="E436" s="4"/>
      <c r="F436" s="4"/>
      <c r="G436" s="4"/>
      <c r="H436" s="4"/>
    </row>
    <row r="437" spans="1:8" s="10" customFormat="1" ht="11.15" customHeight="1" x14ac:dyDescent="0.25">
      <c r="A437" s="4"/>
      <c r="B437" s="4"/>
      <c r="C437" s="4"/>
      <c r="D437" s="4"/>
      <c r="E437" s="4"/>
      <c r="F437" s="4"/>
      <c r="G437" s="4"/>
      <c r="H437" s="4"/>
    </row>
    <row r="438" spans="1:8" s="10" customFormat="1" ht="11.15" customHeight="1" x14ac:dyDescent="0.25">
      <c r="A438" s="4"/>
      <c r="B438" s="4"/>
      <c r="C438" s="4"/>
      <c r="D438" s="4"/>
      <c r="E438" s="4"/>
      <c r="F438" s="4"/>
      <c r="G438" s="4"/>
      <c r="H438" s="4"/>
    </row>
    <row r="439" spans="1:8" s="10" customFormat="1" ht="11.15" customHeight="1" x14ac:dyDescent="0.25">
      <c r="A439" s="4"/>
      <c r="B439" s="4"/>
      <c r="C439" s="4"/>
      <c r="D439" s="4"/>
      <c r="E439" s="4"/>
      <c r="F439" s="4"/>
      <c r="G439" s="4"/>
      <c r="H439" s="4"/>
    </row>
    <row r="440" spans="1:8" s="10" customFormat="1" ht="11.15" customHeight="1" x14ac:dyDescent="0.25">
      <c r="A440" s="4"/>
      <c r="B440" s="4"/>
      <c r="C440" s="4"/>
      <c r="D440" s="4"/>
      <c r="E440" s="4"/>
      <c r="F440" s="4"/>
      <c r="G440" s="4"/>
      <c r="H440" s="4"/>
    </row>
    <row r="441" spans="1:8" s="10" customFormat="1" ht="11.15" customHeight="1" x14ac:dyDescent="0.25">
      <c r="A441" s="4"/>
      <c r="B441" s="4"/>
      <c r="C441" s="4"/>
      <c r="D441" s="4"/>
      <c r="E441" s="4"/>
      <c r="F441" s="4"/>
      <c r="G441" s="4"/>
      <c r="H441" s="4"/>
    </row>
    <row r="442" spans="1:8" s="10" customFormat="1" ht="11.15" customHeight="1" x14ac:dyDescent="0.25">
      <c r="A442" s="4"/>
      <c r="B442" s="4"/>
      <c r="C442" s="4"/>
      <c r="D442" s="4"/>
      <c r="E442" s="4"/>
      <c r="F442" s="4"/>
      <c r="G442" s="4"/>
      <c r="H442" s="4"/>
    </row>
    <row r="443" spans="1:8" s="10" customFormat="1" ht="11.15" customHeight="1" x14ac:dyDescent="0.25">
      <c r="A443" s="4"/>
      <c r="B443" s="4"/>
      <c r="C443" s="4"/>
      <c r="D443" s="4"/>
      <c r="E443" s="4"/>
      <c r="F443" s="4"/>
      <c r="G443" s="4"/>
      <c r="H443" s="4"/>
    </row>
    <row r="444" spans="1:8" s="10" customFormat="1" ht="11.15" customHeight="1" x14ac:dyDescent="0.25">
      <c r="A444" s="4"/>
      <c r="B444" s="4"/>
      <c r="C444" s="4"/>
      <c r="D444" s="4"/>
      <c r="E444" s="4"/>
      <c r="F444" s="4"/>
      <c r="G444" s="4"/>
      <c r="H444" s="4"/>
    </row>
    <row r="445" spans="1:8" s="10" customFormat="1" ht="11.15" customHeight="1" x14ac:dyDescent="0.25">
      <c r="A445" s="4"/>
      <c r="B445" s="4"/>
      <c r="C445" s="4"/>
      <c r="D445" s="4"/>
      <c r="E445" s="4"/>
      <c r="F445" s="4"/>
      <c r="G445" s="4"/>
      <c r="H445" s="4"/>
    </row>
    <row r="446" spans="1:8" s="10" customFormat="1" ht="11.15" customHeight="1" x14ac:dyDescent="0.25">
      <c r="A446" s="4"/>
      <c r="B446" s="4"/>
      <c r="C446" s="4"/>
      <c r="D446" s="4"/>
      <c r="E446" s="4"/>
      <c r="F446" s="4"/>
      <c r="G446" s="4"/>
      <c r="H446" s="4"/>
    </row>
    <row r="447" spans="1:8" s="10" customFormat="1" ht="11.15" customHeight="1" x14ac:dyDescent="0.25">
      <c r="A447" s="4"/>
      <c r="B447" s="4"/>
      <c r="C447" s="4"/>
      <c r="D447" s="4"/>
      <c r="E447" s="4"/>
      <c r="F447" s="4"/>
      <c r="G447" s="4"/>
      <c r="H447" s="4"/>
    </row>
    <row r="448" spans="1:8" s="10" customFormat="1" ht="11.15" customHeight="1" x14ac:dyDescent="0.25">
      <c r="A448" s="4"/>
      <c r="B448" s="4"/>
      <c r="C448" s="4"/>
      <c r="D448" s="4"/>
      <c r="E448" s="4"/>
      <c r="F448" s="4"/>
      <c r="G448" s="4"/>
      <c r="H448" s="4"/>
    </row>
    <row r="449" spans="1:8" s="10" customFormat="1" ht="11.15" customHeight="1" x14ac:dyDescent="0.25">
      <c r="A449" s="4"/>
      <c r="B449" s="4"/>
      <c r="C449" s="4"/>
      <c r="D449" s="4"/>
      <c r="E449" s="4"/>
      <c r="F449" s="4"/>
      <c r="G449" s="4"/>
      <c r="H449" s="4"/>
    </row>
    <row r="450" spans="1:8" s="10" customFormat="1" ht="11.15" customHeight="1" x14ac:dyDescent="0.25">
      <c r="A450" s="4"/>
      <c r="B450" s="4"/>
      <c r="C450" s="4"/>
      <c r="D450" s="4"/>
      <c r="E450" s="4"/>
      <c r="F450" s="4"/>
      <c r="G450" s="4"/>
      <c r="H450" s="4"/>
    </row>
    <row r="451" spans="1:8" s="10" customFormat="1" ht="11.15" customHeight="1" x14ac:dyDescent="0.25">
      <c r="A451" s="4"/>
      <c r="B451" s="4"/>
      <c r="C451" s="4"/>
      <c r="D451" s="4"/>
      <c r="E451" s="4"/>
      <c r="F451" s="4"/>
      <c r="G451" s="4"/>
      <c r="H451" s="4"/>
    </row>
    <row r="452" spans="1:8" s="10" customFormat="1" ht="11.15" customHeight="1" x14ac:dyDescent="0.25">
      <c r="A452" s="4"/>
      <c r="B452" s="4"/>
      <c r="C452" s="4"/>
      <c r="D452" s="4"/>
      <c r="E452" s="4"/>
      <c r="F452" s="4"/>
      <c r="G452" s="4"/>
      <c r="H452" s="4"/>
    </row>
    <row r="453" spans="1:8" s="10" customFormat="1" ht="11.15" customHeight="1" x14ac:dyDescent="0.25">
      <c r="A453" s="4"/>
      <c r="B453" s="4"/>
      <c r="C453" s="4"/>
      <c r="D453" s="4"/>
      <c r="E453" s="4"/>
      <c r="F453" s="4"/>
      <c r="G453" s="4"/>
      <c r="H453" s="4"/>
    </row>
    <row r="454" spans="1:8" s="10" customFormat="1" ht="11.15" customHeight="1" x14ac:dyDescent="0.25">
      <c r="A454" s="4"/>
      <c r="B454" s="4"/>
      <c r="C454" s="4"/>
      <c r="D454" s="4"/>
      <c r="E454" s="4"/>
      <c r="F454" s="4"/>
      <c r="G454" s="4"/>
      <c r="H454" s="4"/>
    </row>
    <row r="455" spans="1:8" s="10" customFormat="1" ht="11.15" customHeight="1" x14ac:dyDescent="0.25">
      <c r="A455" s="4"/>
      <c r="B455" s="4"/>
      <c r="C455" s="4"/>
      <c r="D455" s="4"/>
      <c r="E455" s="4"/>
      <c r="F455" s="4"/>
      <c r="G455" s="4"/>
      <c r="H455" s="4"/>
    </row>
    <row r="456" spans="1:8" s="10" customFormat="1" ht="11.15" customHeight="1" x14ac:dyDescent="0.25">
      <c r="A456" s="4"/>
      <c r="B456" s="4"/>
      <c r="C456" s="4"/>
      <c r="D456" s="4"/>
      <c r="E456" s="4"/>
      <c r="F456" s="4"/>
      <c r="G456" s="4"/>
      <c r="H456" s="4"/>
    </row>
    <row r="457" spans="1:8" s="10" customFormat="1" ht="11.15" customHeight="1" x14ac:dyDescent="0.25">
      <c r="A457" s="4"/>
      <c r="B457" s="4"/>
      <c r="C457" s="4"/>
      <c r="D457" s="4"/>
      <c r="E457" s="4"/>
      <c r="F457" s="4"/>
      <c r="G457" s="4"/>
      <c r="H457" s="4"/>
    </row>
    <row r="458" spans="1:8" s="10" customFormat="1" ht="11.15" customHeight="1" x14ac:dyDescent="0.25">
      <c r="A458" s="4"/>
      <c r="B458" s="4"/>
      <c r="C458" s="4"/>
      <c r="D458" s="4"/>
      <c r="E458" s="4"/>
      <c r="F458" s="4"/>
      <c r="G458" s="4"/>
      <c r="H458" s="4"/>
    </row>
    <row r="459" spans="1:8" s="10" customFormat="1" ht="11.15" customHeight="1" x14ac:dyDescent="0.25">
      <c r="A459" s="4"/>
      <c r="B459" s="4"/>
      <c r="C459" s="4"/>
      <c r="D459" s="4"/>
      <c r="E459" s="4"/>
      <c r="F459" s="4"/>
      <c r="G459" s="4"/>
      <c r="H459" s="4"/>
    </row>
    <row r="460" spans="1:8" s="10" customFormat="1" ht="11.15" customHeight="1" x14ac:dyDescent="0.25">
      <c r="A460" s="4"/>
      <c r="B460" s="4"/>
      <c r="C460" s="4"/>
      <c r="D460" s="4"/>
      <c r="E460" s="4"/>
      <c r="F460" s="4"/>
      <c r="G460" s="4"/>
      <c r="H460" s="4"/>
    </row>
    <row r="461" spans="1:8" s="10" customFormat="1" ht="11.15" customHeight="1" x14ac:dyDescent="0.25">
      <c r="A461" s="4"/>
      <c r="B461" s="4"/>
      <c r="C461" s="4"/>
      <c r="D461" s="4"/>
      <c r="E461" s="4"/>
      <c r="F461" s="4"/>
      <c r="G461" s="4"/>
      <c r="H461" s="4"/>
    </row>
    <row r="462" spans="1:8" s="10" customFormat="1" ht="11.15" customHeight="1" x14ac:dyDescent="0.25">
      <c r="A462" s="4"/>
      <c r="B462" s="4"/>
      <c r="C462" s="4"/>
      <c r="D462" s="4"/>
      <c r="E462" s="4"/>
      <c r="F462" s="4"/>
      <c r="G462" s="4"/>
      <c r="H462" s="4"/>
    </row>
    <row r="463" spans="1:8" s="10" customFormat="1" ht="11.15" customHeight="1" x14ac:dyDescent="0.25">
      <c r="A463" s="4"/>
      <c r="B463" s="4"/>
      <c r="C463" s="4"/>
      <c r="D463" s="4"/>
      <c r="E463" s="4"/>
      <c r="F463" s="4"/>
      <c r="G463" s="4"/>
      <c r="H463" s="4"/>
    </row>
    <row r="464" spans="1:8" s="10" customFormat="1" ht="11.15" customHeight="1" x14ac:dyDescent="0.25">
      <c r="A464" s="4"/>
      <c r="B464" s="4"/>
      <c r="C464" s="4"/>
      <c r="D464" s="4"/>
      <c r="E464" s="4"/>
      <c r="F464" s="4"/>
      <c r="G464" s="4"/>
      <c r="H464" s="4"/>
    </row>
    <row r="465" spans="1:8" s="10" customFormat="1" ht="11.15" customHeight="1" x14ac:dyDescent="0.25">
      <c r="A465" s="4"/>
      <c r="B465" s="4"/>
      <c r="C465" s="4"/>
      <c r="D465" s="4"/>
      <c r="E465" s="4"/>
      <c r="F465" s="4"/>
      <c r="G465" s="4"/>
      <c r="H465" s="4"/>
    </row>
    <row r="466" spans="1:8" s="10" customFormat="1" ht="11.15" customHeight="1" x14ac:dyDescent="0.25">
      <c r="A466" s="4"/>
      <c r="B466" s="4"/>
      <c r="C466" s="4"/>
      <c r="D466" s="4"/>
      <c r="E466" s="4"/>
      <c r="F466" s="4"/>
      <c r="G466" s="4"/>
      <c r="H466" s="4"/>
    </row>
    <row r="467" spans="1:8" s="10" customFormat="1" ht="11.15" customHeight="1" x14ac:dyDescent="0.25">
      <c r="A467" s="4"/>
      <c r="B467" s="4"/>
      <c r="C467" s="4"/>
      <c r="D467" s="4"/>
      <c r="E467" s="4"/>
      <c r="F467" s="4"/>
      <c r="G467" s="4"/>
      <c r="H467" s="4"/>
    </row>
    <row r="468" spans="1:8" s="10" customFormat="1" ht="11.15" customHeight="1" x14ac:dyDescent="0.25">
      <c r="A468" s="4"/>
      <c r="B468" s="4"/>
      <c r="C468" s="4"/>
      <c r="D468" s="4"/>
      <c r="E468" s="4"/>
      <c r="F468" s="4"/>
      <c r="G468" s="4"/>
      <c r="H468" s="4"/>
    </row>
    <row r="469" spans="1:8" s="10" customFormat="1" ht="11.15" customHeight="1" x14ac:dyDescent="0.25">
      <c r="A469" s="4"/>
      <c r="B469" s="4"/>
      <c r="C469" s="4"/>
      <c r="D469" s="4"/>
      <c r="E469" s="4"/>
      <c r="F469" s="4"/>
      <c r="G469" s="4"/>
      <c r="H469" s="4"/>
    </row>
    <row r="470" spans="1:8" s="10" customFormat="1" ht="11.15" customHeight="1" x14ac:dyDescent="0.25">
      <c r="A470" s="4"/>
      <c r="B470" s="4"/>
      <c r="C470" s="4"/>
      <c r="D470" s="4"/>
      <c r="E470" s="4"/>
      <c r="F470" s="4"/>
      <c r="G470" s="4"/>
      <c r="H470" s="4"/>
    </row>
    <row r="471" spans="1:8" s="10" customFormat="1" ht="11.15" customHeight="1" x14ac:dyDescent="0.25">
      <c r="A471" s="4"/>
      <c r="B471" s="4"/>
      <c r="C471" s="4"/>
      <c r="D471" s="4"/>
      <c r="E471" s="4"/>
      <c r="F471" s="4"/>
      <c r="G471" s="4"/>
      <c r="H471" s="4"/>
    </row>
    <row r="472" spans="1:8" s="10" customFormat="1" ht="11.15" customHeight="1" x14ac:dyDescent="0.25">
      <c r="A472" s="4"/>
      <c r="B472" s="4"/>
      <c r="C472" s="4"/>
      <c r="D472" s="4"/>
      <c r="E472" s="4"/>
      <c r="F472" s="4"/>
      <c r="G472" s="4"/>
      <c r="H472" s="4"/>
    </row>
    <row r="473" spans="1:8" s="10" customFormat="1" ht="11.15" customHeight="1" x14ac:dyDescent="0.25">
      <c r="A473" s="4"/>
      <c r="B473" s="4"/>
      <c r="C473" s="4"/>
      <c r="D473" s="4"/>
      <c r="E473" s="4"/>
      <c r="F473" s="4"/>
      <c r="G473" s="4"/>
      <c r="H473" s="4"/>
    </row>
    <row r="474" spans="1:8" s="10" customFormat="1" ht="11.15" customHeight="1" x14ac:dyDescent="0.25">
      <c r="A474" s="4"/>
      <c r="B474" s="4"/>
      <c r="C474" s="4"/>
      <c r="D474" s="4"/>
      <c r="E474" s="4"/>
      <c r="F474" s="4"/>
      <c r="G474" s="4"/>
      <c r="H474" s="4"/>
    </row>
    <row r="475" spans="1:8" s="10" customFormat="1" ht="11.15" customHeight="1" x14ac:dyDescent="0.25">
      <c r="A475" s="4"/>
      <c r="B475" s="4"/>
      <c r="C475" s="4"/>
      <c r="D475" s="4"/>
      <c r="E475" s="4"/>
      <c r="F475" s="4"/>
      <c r="G475" s="4"/>
      <c r="H475" s="4"/>
    </row>
    <row r="476" spans="1:8" s="10" customFormat="1" ht="11.15" customHeight="1" x14ac:dyDescent="0.25">
      <c r="A476" s="4"/>
      <c r="B476" s="4"/>
      <c r="C476" s="4"/>
      <c r="D476" s="4"/>
      <c r="E476" s="4"/>
      <c r="F476" s="4"/>
      <c r="G476" s="4"/>
      <c r="H476" s="4"/>
    </row>
    <row r="477" spans="1:8" s="10" customFormat="1" ht="11.15" customHeight="1" x14ac:dyDescent="0.25">
      <c r="A477" s="4"/>
      <c r="B477" s="4"/>
      <c r="C477" s="4"/>
      <c r="D477" s="4"/>
      <c r="E477" s="4"/>
      <c r="F477" s="4"/>
      <c r="G477" s="4"/>
      <c r="H477" s="4"/>
    </row>
    <row r="478" spans="1:8" s="10" customFormat="1" ht="11.15" customHeight="1" x14ac:dyDescent="0.25">
      <c r="A478" s="4"/>
      <c r="B478" s="4"/>
      <c r="C478" s="4"/>
      <c r="D478" s="4"/>
      <c r="E478" s="4"/>
      <c r="F478" s="4"/>
      <c r="G478" s="4"/>
      <c r="H478" s="4"/>
    </row>
    <row r="479" spans="1:8" s="10" customFormat="1" ht="11.15" customHeight="1" x14ac:dyDescent="0.25">
      <c r="A479" s="4"/>
      <c r="B479" s="4"/>
      <c r="C479" s="4"/>
      <c r="D479" s="4"/>
      <c r="E479" s="4"/>
      <c r="F479" s="4"/>
      <c r="G479" s="4"/>
      <c r="H479" s="4"/>
    </row>
    <row r="480" spans="1:8" s="10" customFormat="1" ht="11.15" customHeight="1" x14ac:dyDescent="0.25">
      <c r="A480" s="4"/>
      <c r="B480" s="4"/>
      <c r="C480" s="4"/>
      <c r="D480" s="4"/>
      <c r="E480" s="4"/>
      <c r="F480" s="4"/>
      <c r="G480" s="4"/>
      <c r="H480" s="4"/>
    </row>
    <row r="481" spans="1:8" s="10" customFormat="1" ht="11.15" customHeight="1" x14ac:dyDescent="0.25">
      <c r="A481" s="4"/>
      <c r="B481" s="4"/>
      <c r="C481" s="4"/>
      <c r="D481" s="4"/>
      <c r="E481" s="4"/>
      <c r="F481" s="4"/>
      <c r="G481" s="4"/>
      <c r="H481" s="4"/>
    </row>
    <row r="482" spans="1:8" s="10" customFormat="1" ht="11.15" customHeight="1" x14ac:dyDescent="0.25">
      <c r="A482" s="4"/>
      <c r="B482" s="4"/>
      <c r="C482" s="4"/>
      <c r="D482" s="4"/>
      <c r="E482" s="4"/>
      <c r="F482" s="4"/>
      <c r="G482" s="4"/>
      <c r="H482" s="4"/>
    </row>
    <row r="483" spans="1:8" s="10" customFormat="1" ht="11.15" customHeight="1" x14ac:dyDescent="0.25">
      <c r="A483" s="4"/>
      <c r="B483" s="4"/>
      <c r="C483" s="4"/>
      <c r="D483" s="4"/>
      <c r="E483" s="4"/>
      <c r="F483" s="4"/>
      <c r="G483" s="4"/>
      <c r="H483" s="4"/>
    </row>
    <row r="484" spans="1:8" s="10" customFormat="1" ht="11.15" customHeight="1" x14ac:dyDescent="0.25">
      <c r="A484" s="4"/>
      <c r="B484" s="4"/>
      <c r="C484" s="4"/>
      <c r="D484" s="4"/>
      <c r="E484" s="4"/>
      <c r="F484" s="4"/>
      <c r="G484" s="4"/>
      <c r="H484" s="4"/>
    </row>
    <row r="485" spans="1:8" s="10" customFormat="1" ht="11.15" customHeight="1" x14ac:dyDescent="0.25">
      <c r="A485" s="4"/>
      <c r="B485" s="4"/>
      <c r="C485" s="4"/>
      <c r="D485" s="4"/>
      <c r="E485" s="4"/>
      <c r="F485" s="4"/>
      <c r="G485" s="4"/>
      <c r="H485" s="4"/>
    </row>
    <row r="486" spans="1:8" s="10" customFormat="1" ht="11.15" customHeight="1" x14ac:dyDescent="0.25">
      <c r="A486" s="4"/>
      <c r="B486" s="4"/>
      <c r="C486" s="4"/>
      <c r="D486" s="4"/>
      <c r="E486" s="4"/>
      <c r="F486" s="4"/>
      <c r="G486" s="4"/>
      <c r="H486" s="4"/>
    </row>
    <row r="487" spans="1:8" s="10" customFormat="1" ht="11.15" customHeight="1" x14ac:dyDescent="0.25">
      <c r="A487" s="4"/>
      <c r="B487" s="4"/>
      <c r="C487" s="4"/>
      <c r="D487" s="4"/>
      <c r="E487" s="4"/>
      <c r="F487" s="4"/>
      <c r="G487" s="4"/>
      <c r="H487" s="4"/>
    </row>
    <row r="488" spans="1:8" s="10" customFormat="1" ht="11.15" customHeight="1" x14ac:dyDescent="0.25">
      <c r="A488" s="4"/>
      <c r="B488" s="4"/>
      <c r="C488" s="4"/>
      <c r="D488" s="4"/>
      <c r="E488" s="4"/>
      <c r="F488" s="4"/>
      <c r="G488" s="4"/>
      <c r="H488" s="4"/>
    </row>
    <row r="489" spans="1:8" s="10" customFormat="1" ht="11.15" customHeight="1" x14ac:dyDescent="0.25">
      <c r="A489" s="4"/>
      <c r="B489" s="4"/>
      <c r="C489" s="4"/>
      <c r="D489" s="4"/>
      <c r="E489" s="4"/>
      <c r="F489" s="4"/>
      <c r="G489" s="4"/>
      <c r="H489" s="4"/>
    </row>
    <row r="490" spans="1:8" s="10" customFormat="1" ht="11.15" customHeight="1" x14ac:dyDescent="0.25">
      <c r="A490" s="4"/>
      <c r="B490" s="4"/>
      <c r="C490" s="4"/>
      <c r="D490" s="4"/>
      <c r="E490" s="4"/>
      <c r="F490" s="4"/>
      <c r="G490" s="4"/>
      <c r="H490" s="4"/>
    </row>
    <row r="491" spans="1:8" s="10" customFormat="1" ht="11.15" customHeight="1" x14ac:dyDescent="0.25">
      <c r="A491" s="4"/>
      <c r="B491" s="4"/>
      <c r="C491" s="4"/>
      <c r="D491" s="4"/>
      <c r="E491" s="4"/>
      <c r="F491" s="4"/>
      <c r="G491" s="4"/>
      <c r="H491" s="4"/>
    </row>
    <row r="492" spans="1:8" s="10" customFormat="1" ht="11.15" customHeight="1" x14ac:dyDescent="0.25">
      <c r="A492" s="4"/>
      <c r="B492" s="4"/>
      <c r="C492" s="4"/>
      <c r="D492" s="4"/>
      <c r="E492" s="4"/>
      <c r="F492" s="4"/>
      <c r="G492" s="4"/>
      <c r="H492" s="4"/>
    </row>
    <row r="493" spans="1:8" s="10" customFormat="1" ht="11.15" customHeight="1" x14ac:dyDescent="0.25">
      <c r="A493" s="4"/>
      <c r="B493" s="4"/>
      <c r="C493" s="4"/>
      <c r="D493" s="4"/>
      <c r="E493" s="4"/>
      <c r="F493" s="4"/>
      <c r="G493" s="4"/>
      <c r="H493" s="4"/>
    </row>
    <row r="494" spans="1:8" s="10" customFormat="1" ht="11.15" customHeight="1" x14ac:dyDescent="0.25">
      <c r="A494" s="4"/>
      <c r="B494" s="4"/>
      <c r="C494" s="4"/>
      <c r="D494" s="4"/>
      <c r="E494" s="4"/>
      <c r="F494" s="4"/>
      <c r="G494" s="4"/>
      <c r="H494" s="4"/>
    </row>
    <row r="495" spans="1:8" s="10" customFormat="1" ht="11.15" customHeight="1" x14ac:dyDescent="0.25">
      <c r="A495" s="4"/>
      <c r="B495" s="4"/>
      <c r="C495" s="4"/>
      <c r="D495" s="4"/>
      <c r="E495" s="4"/>
      <c r="F495" s="4"/>
      <c r="G495" s="4"/>
      <c r="H495" s="4"/>
    </row>
    <row r="496" spans="1:8" s="10" customFormat="1" ht="11.15" customHeight="1" x14ac:dyDescent="0.25">
      <c r="A496" s="4"/>
      <c r="B496" s="4"/>
      <c r="C496" s="4"/>
      <c r="D496" s="4"/>
      <c r="E496" s="4"/>
      <c r="F496" s="4"/>
      <c r="G496" s="4"/>
      <c r="H496" s="4"/>
    </row>
    <row r="497" spans="1:8" s="10" customFormat="1" ht="11.15" customHeight="1" x14ac:dyDescent="0.25">
      <c r="A497" s="4"/>
      <c r="B497" s="4"/>
      <c r="C497" s="4"/>
      <c r="D497" s="4"/>
      <c r="E497" s="4"/>
      <c r="F497" s="4"/>
      <c r="G497" s="4"/>
      <c r="H497" s="4"/>
    </row>
    <row r="498" spans="1:8" s="10" customFormat="1" ht="11.15" customHeight="1" x14ac:dyDescent="0.25">
      <c r="A498" s="4"/>
      <c r="B498" s="4"/>
      <c r="C498" s="4"/>
      <c r="D498" s="4"/>
      <c r="E498" s="4"/>
      <c r="F498" s="4"/>
      <c r="G498" s="4"/>
      <c r="H498" s="4"/>
    </row>
    <row r="499" spans="1:8" s="10" customFormat="1" ht="11.15" customHeight="1" x14ac:dyDescent="0.25">
      <c r="A499" s="4"/>
      <c r="B499" s="4"/>
      <c r="C499" s="4"/>
      <c r="D499" s="4"/>
      <c r="E499" s="4"/>
      <c r="F499" s="4"/>
      <c r="G499" s="4"/>
      <c r="H499" s="4"/>
    </row>
    <row r="500" spans="1:8" s="10" customFormat="1" ht="11.15" customHeight="1" x14ac:dyDescent="0.25">
      <c r="A500" s="4"/>
      <c r="B500" s="4"/>
      <c r="C500" s="4"/>
      <c r="D500" s="4"/>
      <c r="E500" s="4"/>
      <c r="F500" s="4"/>
      <c r="G500" s="4"/>
      <c r="H500" s="4"/>
    </row>
    <row r="501" spans="1:8" s="10" customFormat="1" ht="11.15" customHeight="1" x14ac:dyDescent="0.25">
      <c r="A501" s="4"/>
      <c r="B501" s="4"/>
      <c r="C501" s="4"/>
      <c r="D501" s="4"/>
      <c r="E501" s="4"/>
      <c r="F501" s="4"/>
      <c r="G501" s="4"/>
      <c r="H501" s="4"/>
    </row>
    <row r="502" spans="1:8" s="10" customFormat="1" ht="11.15" customHeight="1" x14ac:dyDescent="0.25">
      <c r="A502" s="4"/>
      <c r="B502" s="4"/>
      <c r="C502" s="4"/>
      <c r="D502" s="4"/>
      <c r="E502" s="4"/>
      <c r="F502" s="4"/>
      <c r="G502" s="4"/>
      <c r="H502" s="4"/>
    </row>
    <row r="503" spans="1:8" s="10" customFormat="1" ht="11.15" customHeight="1" x14ac:dyDescent="0.25">
      <c r="A503" s="4"/>
      <c r="B503" s="4"/>
      <c r="C503" s="4"/>
      <c r="D503" s="4"/>
      <c r="E503" s="4"/>
      <c r="F503" s="4"/>
      <c r="G503" s="4"/>
      <c r="H503" s="4"/>
    </row>
    <row r="504" spans="1:8" s="10" customFormat="1" ht="11.15" customHeight="1" x14ac:dyDescent="0.25">
      <c r="A504" s="4"/>
      <c r="B504" s="4"/>
      <c r="C504" s="4"/>
      <c r="D504" s="4"/>
      <c r="E504" s="4"/>
      <c r="F504" s="4"/>
      <c r="G504" s="4"/>
      <c r="H504" s="4"/>
    </row>
    <row r="505" spans="1:8" s="10" customFormat="1" ht="11.15" customHeight="1" x14ac:dyDescent="0.25">
      <c r="A505" s="4"/>
      <c r="B505" s="4"/>
      <c r="C505" s="4"/>
      <c r="D505" s="4"/>
      <c r="E505" s="4"/>
      <c r="F505" s="4"/>
      <c r="G505" s="4"/>
      <c r="H505" s="4"/>
    </row>
    <row r="506" spans="1:8" s="10" customFormat="1" ht="11.15" customHeight="1" x14ac:dyDescent="0.25">
      <c r="A506" s="4"/>
      <c r="B506" s="4"/>
      <c r="C506" s="4"/>
      <c r="D506" s="4"/>
      <c r="E506" s="4"/>
      <c r="F506" s="4"/>
      <c r="G506" s="4"/>
      <c r="H506" s="4"/>
    </row>
    <row r="507" spans="1:8" s="10" customFormat="1" ht="11.15" customHeight="1" x14ac:dyDescent="0.25">
      <c r="A507" s="4"/>
      <c r="B507" s="4"/>
      <c r="C507" s="4"/>
      <c r="D507" s="4"/>
      <c r="E507" s="4"/>
      <c r="F507" s="4"/>
      <c r="G507" s="4"/>
      <c r="H507" s="4"/>
    </row>
    <row r="508" spans="1:8" s="10" customFormat="1" ht="11.15" customHeight="1" x14ac:dyDescent="0.25">
      <c r="A508" s="4"/>
      <c r="B508" s="4"/>
      <c r="C508" s="4"/>
      <c r="D508" s="4"/>
      <c r="E508" s="4"/>
      <c r="F508" s="4"/>
      <c r="G508" s="4"/>
      <c r="H508" s="4"/>
    </row>
    <row r="509" spans="1:8" s="10" customFormat="1" ht="11.15" customHeight="1" x14ac:dyDescent="0.25">
      <c r="A509" s="4"/>
      <c r="B509" s="4"/>
      <c r="C509" s="4"/>
      <c r="D509" s="4"/>
      <c r="E509" s="4"/>
      <c r="F509" s="4"/>
      <c r="G509" s="4"/>
      <c r="H509" s="4"/>
    </row>
    <row r="510" spans="1:8" s="10" customFormat="1" ht="11.15" customHeight="1" x14ac:dyDescent="0.25">
      <c r="A510" s="4"/>
      <c r="B510" s="4"/>
      <c r="C510" s="4"/>
      <c r="D510" s="4"/>
      <c r="E510" s="4"/>
      <c r="F510" s="4"/>
      <c r="G510" s="4"/>
      <c r="H510" s="4"/>
    </row>
    <row r="511" spans="1:8" s="10" customFormat="1" ht="11.15" customHeight="1" x14ac:dyDescent="0.25">
      <c r="A511" s="4"/>
      <c r="B511" s="4"/>
      <c r="C511" s="4"/>
      <c r="D511" s="4"/>
      <c r="E511" s="4"/>
      <c r="F511" s="4"/>
      <c r="G511" s="4"/>
      <c r="H511" s="4"/>
    </row>
    <row r="512" spans="1:8" s="10" customFormat="1" ht="11.15" customHeight="1" x14ac:dyDescent="0.25">
      <c r="A512" s="4"/>
      <c r="B512" s="4"/>
      <c r="C512" s="4"/>
      <c r="D512" s="4"/>
      <c r="E512" s="4"/>
      <c r="F512" s="4"/>
      <c r="G512" s="4"/>
      <c r="H512" s="4"/>
    </row>
    <row r="513" spans="1:8" s="10" customFormat="1" ht="11.15" customHeight="1" x14ac:dyDescent="0.25">
      <c r="A513" s="4"/>
      <c r="B513" s="4"/>
      <c r="C513" s="4"/>
      <c r="D513" s="4"/>
      <c r="E513" s="4"/>
      <c r="F513" s="4"/>
      <c r="G513" s="4"/>
      <c r="H513" s="4"/>
    </row>
    <row r="514" spans="1:8" s="10" customFormat="1" ht="11.15" customHeight="1" x14ac:dyDescent="0.25">
      <c r="A514" s="4"/>
      <c r="B514" s="4"/>
      <c r="C514" s="4"/>
      <c r="D514" s="4"/>
      <c r="E514" s="4"/>
      <c r="F514" s="4"/>
      <c r="G514" s="4"/>
      <c r="H514" s="4"/>
    </row>
    <row r="515" spans="1:8" s="10" customFormat="1" ht="11.15" customHeight="1" x14ac:dyDescent="0.25">
      <c r="A515" s="4"/>
      <c r="B515" s="4"/>
      <c r="C515" s="4"/>
      <c r="D515" s="4"/>
      <c r="E515" s="4"/>
      <c r="F515" s="4"/>
      <c r="G515" s="4"/>
      <c r="H515" s="4"/>
    </row>
    <row r="516" spans="1:8" s="10" customFormat="1" ht="11.15" customHeight="1" x14ac:dyDescent="0.25">
      <c r="A516" s="4"/>
      <c r="B516" s="4"/>
      <c r="C516" s="4"/>
      <c r="D516" s="4"/>
      <c r="E516" s="4"/>
      <c r="F516" s="4"/>
      <c r="G516" s="4"/>
      <c r="H516" s="4"/>
    </row>
    <row r="517" spans="1:8" s="10" customFormat="1" ht="11.15" customHeight="1" x14ac:dyDescent="0.25">
      <c r="A517" s="4"/>
      <c r="B517" s="4"/>
      <c r="C517" s="4"/>
      <c r="D517" s="4"/>
      <c r="E517" s="4"/>
      <c r="F517" s="4"/>
      <c r="G517" s="4"/>
      <c r="H517" s="4"/>
    </row>
    <row r="518" spans="1:8" s="10" customFormat="1" ht="11.15" customHeight="1" x14ac:dyDescent="0.25">
      <c r="A518" s="4"/>
      <c r="B518" s="4"/>
      <c r="C518" s="4"/>
      <c r="D518" s="4"/>
      <c r="E518" s="4"/>
      <c r="F518" s="4"/>
      <c r="G518" s="4"/>
      <c r="H518" s="4"/>
    </row>
    <row r="519" spans="1:8" s="10" customFormat="1" ht="11.15" customHeight="1" x14ac:dyDescent="0.25">
      <c r="A519" s="4"/>
      <c r="B519" s="4"/>
      <c r="C519" s="4"/>
      <c r="D519" s="4"/>
      <c r="E519" s="4"/>
      <c r="F519" s="4"/>
      <c r="G519" s="4"/>
      <c r="H519" s="4"/>
    </row>
    <row r="520" spans="1:8" s="10" customFormat="1" ht="11.15" customHeight="1" x14ac:dyDescent="0.25">
      <c r="A520" s="4"/>
      <c r="B520" s="4"/>
      <c r="C520" s="4"/>
      <c r="D520" s="4"/>
      <c r="E520" s="4"/>
      <c r="F520" s="4"/>
      <c r="G520" s="4"/>
      <c r="H520" s="4"/>
    </row>
    <row r="521" spans="1:8" s="10" customFormat="1" ht="11.15" customHeight="1" x14ac:dyDescent="0.25">
      <c r="A521" s="4"/>
      <c r="B521" s="4"/>
      <c r="C521" s="4"/>
      <c r="D521" s="4"/>
      <c r="E521" s="4"/>
      <c r="F521" s="4"/>
      <c r="G521" s="4"/>
      <c r="H521" s="4"/>
    </row>
    <row r="522" spans="1:8" s="10" customFormat="1" ht="11.15" customHeight="1" x14ac:dyDescent="0.25">
      <c r="A522" s="4"/>
      <c r="B522" s="4"/>
      <c r="C522" s="4"/>
      <c r="D522" s="4"/>
      <c r="E522" s="4"/>
      <c r="F522" s="4"/>
      <c r="G522" s="4"/>
      <c r="H522" s="4"/>
    </row>
    <row r="523" spans="1:8" s="10" customFormat="1" ht="11.15" customHeight="1" x14ac:dyDescent="0.25">
      <c r="A523" s="4"/>
      <c r="B523" s="4"/>
      <c r="C523" s="4"/>
      <c r="D523" s="4"/>
      <c r="E523" s="4"/>
      <c r="F523" s="4"/>
      <c r="G523" s="4"/>
      <c r="H523" s="4"/>
    </row>
    <row r="524" spans="1:8" s="10" customFormat="1" ht="11.15" customHeight="1" x14ac:dyDescent="0.25">
      <c r="A524" s="4"/>
      <c r="B524" s="4"/>
      <c r="C524" s="4"/>
      <c r="D524" s="4"/>
      <c r="E524" s="4"/>
      <c r="F524" s="4"/>
      <c r="G524" s="4"/>
      <c r="H524" s="4"/>
    </row>
    <row r="525" spans="1:8" s="10" customFormat="1" ht="11.15" customHeight="1" x14ac:dyDescent="0.25">
      <c r="A525" s="4"/>
      <c r="B525" s="4"/>
      <c r="C525" s="4"/>
      <c r="D525" s="4"/>
      <c r="E525" s="4"/>
      <c r="F525" s="4"/>
      <c r="G525" s="4"/>
      <c r="H525" s="4"/>
    </row>
    <row r="526" spans="1:8" s="10" customFormat="1" ht="11.15" customHeight="1" x14ac:dyDescent="0.25">
      <c r="A526" s="4"/>
      <c r="B526" s="4"/>
      <c r="C526" s="4"/>
      <c r="D526" s="4"/>
      <c r="E526" s="4"/>
      <c r="F526" s="4"/>
      <c r="G526" s="4"/>
      <c r="H526" s="4"/>
    </row>
    <row r="527" spans="1:8" s="10" customFormat="1" ht="11.15" customHeight="1" x14ac:dyDescent="0.25">
      <c r="A527" s="4"/>
      <c r="B527" s="4"/>
      <c r="C527" s="4"/>
      <c r="D527" s="4"/>
      <c r="E527" s="4"/>
      <c r="F527" s="4"/>
      <c r="G527" s="4"/>
      <c r="H527" s="4"/>
    </row>
    <row r="528" spans="1:8" s="10" customFormat="1" ht="11.15" customHeight="1" x14ac:dyDescent="0.25">
      <c r="A528" s="4"/>
      <c r="B528" s="4"/>
      <c r="C528" s="4"/>
      <c r="D528" s="4"/>
      <c r="E528" s="4"/>
      <c r="F528" s="4"/>
      <c r="G528" s="4"/>
      <c r="H528" s="4"/>
    </row>
    <row r="529" spans="1:8" s="10" customFormat="1" ht="11.15" customHeight="1" x14ac:dyDescent="0.25">
      <c r="A529" s="4"/>
      <c r="B529" s="4"/>
      <c r="C529" s="4"/>
      <c r="D529" s="4"/>
      <c r="E529" s="4"/>
      <c r="F529" s="4"/>
      <c r="G529" s="4"/>
      <c r="H529" s="4"/>
    </row>
    <row r="530" spans="1:8" s="10" customFormat="1" ht="11.15" customHeight="1" x14ac:dyDescent="0.25">
      <c r="A530" s="4"/>
      <c r="B530" s="4"/>
      <c r="C530" s="4"/>
      <c r="D530" s="4"/>
      <c r="E530" s="4"/>
      <c r="F530" s="4"/>
      <c r="G530" s="4"/>
      <c r="H530" s="4"/>
    </row>
    <row r="531" spans="1:8" s="10" customFormat="1" ht="11.15" customHeight="1" x14ac:dyDescent="0.25">
      <c r="A531" s="4"/>
      <c r="B531" s="4"/>
      <c r="C531" s="4"/>
      <c r="D531" s="4"/>
      <c r="E531" s="4"/>
      <c r="F531" s="4"/>
      <c r="G531" s="4"/>
      <c r="H531" s="4"/>
    </row>
    <row r="532" spans="1:8" s="10" customFormat="1" ht="11.15" customHeight="1" x14ac:dyDescent="0.25">
      <c r="A532" s="4"/>
      <c r="B532" s="4"/>
      <c r="C532" s="4"/>
      <c r="D532" s="4"/>
      <c r="E532" s="4"/>
      <c r="F532" s="4"/>
      <c r="G532" s="4"/>
      <c r="H532" s="4"/>
    </row>
    <row r="533" spans="1:8" s="10" customFormat="1" ht="11.15" customHeight="1" x14ac:dyDescent="0.25">
      <c r="A533" s="4"/>
      <c r="B533" s="4"/>
      <c r="C533" s="4"/>
      <c r="D533" s="4"/>
      <c r="E533" s="4"/>
      <c r="F533" s="4"/>
      <c r="G533" s="4"/>
      <c r="H533" s="4"/>
    </row>
    <row r="534" spans="1:8" s="10" customFormat="1" ht="11.15" customHeight="1" x14ac:dyDescent="0.25">
      <c r="A534" s="4"/>
      <c r="B534" s="4"/>
      <c r="C534" s="4"/>
      <c r="D534" s="4"/>
      <c r="E534" s="4"/>
      <c r="F534" s="4"/>
      <c r="G534" s="4"/>
      <c r="H534" s="4"/>
    </row>
    <row r="535" spans="1:8" s="10" customFormat="1" ht="11.15" customHeight="1" x14ac:dyDescent="0.25">
      <c r="A535" s="4"/>
      <c r="B535" s="4"/>
      <c r="C535" s="4"/>
      <c r="D535" s="4"/>
      <c r="E535" s="4"/>
      <c r="F535" s="4"/>
      <c r="G535" s="4"/>
      <c r="H535" s="4"/>
    </row>
    <row r="536" spans="1:8" s="10" customFormat="1" ht="11.15" customHeight="1" x14ac:dyDescent="0.25">
      <c r="A536" s="4"/>
      <c r="B536" s="4"/>
      <c r="C536" s="4"/>
      <c r="D536" s="4"/>
      <c r="E536" s="4"/>
      <c r="F536" s="4"/>
      <c r="G536" s="4"/>
      <c r="H536" s="4"/>
    </row>
    <row r="537" spans="1:8" s="10" customFormat="1" ht="11.15" customHeight="1" x14ac:dyDescent="0.25">
      <c r="A537" s="4"/>
      <c r="B537" s="4"/>
      <c r="C537" s="4"/>
      <c r="D537" s="4"/>
      <c r="E537" s="4"/>
      <c r="F537" s="4"/>
      <c r="G537" s="4"/>
      <c r="H537" s="4"/>
    </row>
    <row r="538" spans="1:8" s="10" customFormat="1" ht="11.15" customHeight="1" x14ac:dyDescent="0.25">
      <c r="A538" s="4"/>
      <c r="B538" s="4"/>
      <c r="C538" s="4"/>
      <c r="D538" s="4"/>
      <c r="E538" s="4"/>
      <c r="F538" s="4"/>
      <c r="G538" s="4"/>
      <c r="H538" s="4"/>
    </row>
    <row r="539" spans="1:8" s="10" customFormat="1" ht="11.15" customHeight="1" x14ac:dyDescent="0.25">
      <c r="A539" s="4"/>
      <c r="B539" s="4"/>
      <c r="C539" s="4"/>
      <c r="D539" s="4"/>
      <c r="E539" s="4"/>
      <c r="F539" s="4"/>
      <c r="G539" s="4"/>
      <c r="H539" s="4"/>
    </row>
    <row r="540" spans="1:8" s="10" customFormat="1" ht="11.15" customHeight="1" x14ac:dyDescent="0.25">
      <c r="A540" s="4"/>
      <c r="B540" s="4"/>
      <c r="C540" s="4"/>
      <c r="D540" s="4"/>
      <c r="E540" s="4"/>
      <c r="F540" s="4"/>
      <c r="G540" s="4"/>
      <c r="H540" s="4"/>
    </row>
    <row r="541" spans="1:8" s="10" customFormat="1" ht="11.15" customHeight="1" x14ac:dyDescent="0.25">
      <c r="A541" s="4"/>
      <c r="B541" s="4"/>
      <c r="C541" s="4"/>
      <c r="D541" s="4"/>
      <c r="E541" s="4"/>
      <c r="F541" s="4"/>
      <c r="G541" s="4"/>
      <c r="H541" s="4"/>
    </row>
    <row r="542" spans="1:8" s="10" customFormat="1" ht="11.15" customHeight="1" x14ac:dyDescent="0.25">
      <c r="A542" s="4"/>
      <c r="B542" s="4"/>
      <c r="C542" s="4"/>
      <c r="D542" s="4"/>
      <c r="E542" s="4"/>
      <c r="F542" s="4"/>
      <c r="G542" s="4"/>
      <c r="H542" s="4"/>
    </row>
    <row r="543" spans="1:8" s="10" customFormat="1" ht="11.15" customHeight="1" x14ac:dyDescent="0.25">
      <c r="A543" s="4"/>
      <c r="B543" s="4"/>
      <c r="C543" s="4"/>
      <c r="D543" s="4"/>
      <c r="E543" s="4"/>
      <c r="F543" s="4"/>
      <c r="G543" s="4"/>
      <c r="H543" s="4"/>
    </row>
    <row r="544" spans="1:8" s="10" customFormat="1" ht="11.15" customHeight="1" x14ac:dyDescent="0.25">
      <c r="A544" s="4"/>
      <c r="B544" s="4"/>
      <c r="C544" s="4"/>
      <c r="D544" s="4"/>
      <c r="E544" s="4"/>
      <c r="F544" s="4"/>
      <c r="G544" s="4"/>
      <c r="H544" s="4"/>
    </row>
    <row r="545" spans="1:8" s="10" customFormat="1" ht="11.15" customHeight="1" x14ac:dyDescent="0.25">
      <c r="A545" s="4"/>
      <c r="B545" s="4"/>
      <c r="C545" s="4"/>
      <c r="D545" s="4"/>
      <c r="E545" s="4"/>
      <c r="F545" s="4"/>
      <c r="G545" s="4"/>
      <c r="H545" s="4"/>
    </row>
    <row r="546" spans="1:8" s="10" customFormat="1" ht="11.15" customHeight="1" x14ac:dyDescent="0.25">
      <c r="A546" s="4"/>
      <c r="B546" s="4"/>
      <c r="C546" s="4"/>
      <c r="D546" s="4"/>
      <c r="E546" s="4"/>
      <c r="F546" s="4"/>
      <c r="G546" s="4"/>
      <c r="H546" s="4"/>
    </row>
    <row r="547" spans="1:8" s="10" customFormat="1" ht="11.15" customHeight="1" x14ac:dyDescent="0.25">
      <c r="A547" s="4"/>
      <c r="B547" s="4"/>
      <c r="C547" s="4"/>
      <c r="D547" s="4"/>
      <c r="E547" s="4"/>
      <c r="F547" s="4"/>
      <c r="G547" s="4"/>
      <c r="H547" s="4"/>
    </row>
    <row r="548" spans="1:8" s="10" customFormat="1" ht="11.15" customHeight="1" x14ac:dyDescent="0.25">
      <c r="A548" s="4"/>
      <c r="B548" s="4"/>
      <c r="C548" s="4"/>
      <c r="D548" s="4"/>
      <c r="E548" s="4"/>
      <c r="F548" s="4"/>
      <c r="G548" s="4"/>
      <c r="H548" s="4"/>
    </row>
    <row r="549" spans="1:8" s="10" customFormat="1" ht="11.15" customHeight="1" x14ac:dyDescent="0.25">
      <c r="A549" s="4"/>
      <c r="B549" s="4"/>
      <c r="C549" s="4"/>
      <c r="D549" s="4"/>
      <c r="E549" s="4"/>
      <c r="F549" s="4"/>
      <c r="G549" s="4"/>
      <c r="H549" s="4"/>
    </row>
    <row r="550" spans="1:8" s="10" customFormat="1" ht="11.15" customHeight="1" x14ac:dyDescent="0.25">
      <c r="A550" s="4"/>
      <c r="B550" s="4"/>
      <c r="C550" s="4"/>
      <c r="D550" s="4"/>
      <c r="E550" s="4"/>
      <c r="F550" s="4"/>
      <c r="G550" s="4"/>
      <c r="H550" s="4"/>
    </row>
    <row r="551" spans="1:8" s="10" customFormat="1" ht="11.15" customHeight="1" x14ac:dyDescent="0.25">
      <c r="A551" s="4"/>
      <c r="B551" s="4"/>
      <c r="C551" s="4"/>
      <c r="D551" s="4"/>
      <c r="E551" s="4"/>
      <c r="F551" s="4"/>
      <c r="G551" s="4"/>
      <c r="H551" s="4"/>
    </row>
    <row r="552" spans="1:8" s="10" customFormat="1" ht="11.15" customHeight="1" x14ac:dyDescent="0.25">
      <c r="A552" s="4"/>
      <c r="B552" s="4"/>
      <c r="C552" s="4"/>
      <c r="D552" s="4"/>
      <c r="E552" s="4"/>
      <c r="F552" s="4"/>
      <c r="G552" s="4"/>
      <c r="H552" s="4"/>
    </row>
    <row r="553" spans="1:8" s="10" customFormat="1" ht="11.15" customHeight="1" x14ac:dyDescent="0.25">
      <c r="A553" s="4"/>
      <c r="B553" s="4"/>
      <c r="C553" s="4"/>
      <c r="D553" s="4"/>
      <c r="E553" s="4"/>
      <c r="F553" s="4"/>
      <c r="G553" s="4"/>
      <c r="H553" s="4"/>
    </row>
    <row r="554" spans="1:8" s="10" customFormat="1" ht="11.15" customHeight="1" x14ac:dyDescent="0.25">
      <c r="A554" s="4"/>
      <c r="B554" s="4"/>
      <c r="C554" s="4"/>
      <c r="D554" s="4"/>
      <c r="E554" s="4"/>
      <c r="F554" s="4"/>
      <c r="G554" s="4"/>
      <c r="H554" s="4"/>
    </row>
    <row r="555" spans="1:8" s="10" customFormat="1" ht="11.15" customHeight="1" x14ac:dyDescent="0.25">
      <c r="A555" s="4"/>
      <c r="B555" s="4"/>
      <c r="C555" s="4"/>
      <c r="D555" s="4"/>
      <c r="E555" s="4"/>
      <c r="F555" s="4"/>
      <c r="G555" s="4"/>
      <c r="H555" s="4"/>
    </row>
    <row r="556" spans="1:8" s="10" customFormat="1" ht="11.15" customHeight="1" x14ac:dyDescent="0.25">
      <c r="A556" s="4"/>
      <c r="B556" s="4"/>
      <c r="C556" s="4"/>
      <c r="D556" s="4"/>
      <c r="E556" s="4"/>
      <c r="F556" s="4"/>
      <c r="G556" s="4"/>
      <c r="H556" s="4"/>
    </row>
    <row r="557" spans="1:8" s="10" customFormat="1" ht="11.15" customHeight="1" x14ac:dyDescent="0.25">
      <c r="A557" s="4"/>
      <c r="B557" s="4"/>
      <c r="C557" s="4"/>
      <c r="D557" s="4"/>
      <c r="E557" s="4"/>
      <c r="F557" s="4"/>
      <c r="G557" s="4"/>
      <c r="H557" s="4"/>
    </row>
    <row r="558" spans="1:8" s="10" customFormat="1" ht="11.15" customHeight="1" x14ac:dyDescent="0.25">
      <c r="A558" s="4"/>
      <c r="B558" s="4"/>
      <c r="C558" s="4"/>
      <c r="D558" s="4"/>
      <c r="E558" s="4"/>
      <c r="F558" s="4"/>
      <c r="G558" s="4"/>
      <c r="H558" s="4"/>
    </row>
    <row r="559" spans="1:8" s="10" customFormat="1" ht="11.15" customHeight="1" x14ac:dyDescent="0.25">
      <c r="A559" s="4"/>
      <c r="B559" s="4"/>
      <c r="C559" s="4"/>
      <c r="D559" s="4"/>
      <c r="E559" s="4"/>
      <c r="F559" s="4"/>
      <c r="G559" s="4"/>
      <c r="H559" s="4"/>
    </row>
    <row r="560" spans="1:8" s="10" customFormat="1" ht="11.15" customHeight="1" x14ac:dyDescent="0.25">
      <c r="A560" s="4"/>
      <c r="B560" s="4"/>
      <c r="C560" s="4"/>
      <c r="D560" s="4"/>
      <c r="E560" s="4"/>
      <c r="F560" s="4"/>
      <c r="G560" s="4"/>
      <c r="H560" s="4"/>
    </row>
    <row r="561" spans="1:8" s="10" customFormat="1" ht="11.15" customHeight="1" x14ac:dyDescent="0.25">
      <c r="A561" s="4"/>
      <c r="B561" s="4"/>
      <c r="C561" s="4"/>
      <c r="D561" s="4"/>
      <c r="E561" s="4"/>
      <c r="F561" s="4"/>
      <c r="G561" s="4"/>
      <c r="H561" s="4"/>
    </row>
    <row r="562" spans="1:8" s="10" customFormat="1" ht="11.15" customHeight="1" x14ac:dyDescent="0.25">
      <c r="A562" s="4"/>
      <c r="B562" s="4"/>
      <c r="C562" s="4"/>
      <c r="D562" s="4"/>
      <c r="E562" s="4"/>
      <c r="F562" s="4"/>
      <c r="G562" s="4"/>
      <c r="H562" s="4"/>
    </row>
    <row r="563" spans="1:8" s="10" customFormat="1" ht="11.15" customHeight="1" x14ac:dyDescent="0.25">
      <c r="A563" s="4"/>
      <c r="B563" s="4"/>
      <c r="C563" s="4"/>
      <c r="D563" s="4"/>
      <c r="E563" s="4"/>
      <c r="F563" s="4"/>
      <c r="G563" s="4"/>
      <c r="H563" s="4"/>
    </row>
    <row r="564" spans="1:8" s="10" customFormat="1" ht="11.15" customHeight="1" x14ac:dyDescent="0.25">
      <c r="A564" s="4"/>
      <c r="B564" s="4"/>
      <c r="C564" s="4"/>
      <c r="D564" s="4"/>
      <c r="E564" s="4"/>
      <c r="F564" s="4"/>
      <c r="G564" s="4"/>
      <c r="H564" s="4"/>
    </row>
    <row r="565" spans="1:8" s="10" customFormat="1" ht="11.15" customHeight="1" x14ac:dyDescent="0.25">
      <c r="A565" s="4"/>
      <c r="B565" s="4"/>
      <c r="C565" s="4"/>
      <c r="D565" s="4"/>
      <c r="E565" s="4"/>
      <c r="F565" s="4"/>
      <c r="G565" s="4"/>
      <c r="H565" s="4"/>
    </row>
    <row r="566" spans="1:8" s="10" customFormat="1" ht="11.15" customHeight="1" x14ac:dyDescent="0.25">
      <c r="A566" s="4"/>
      <c r="B566" s="4"/>
      <c r="C566" s="4"/>
      <c r="D566" s="4"/>
      <c r="E566" s="4"/>
      <c r="F566" s="4"/>
      <c r="G566" s="4"/>
      <c r="H566" s="4"/>
    </row>
    <row r="567" spans="1:8" s="10" customFormat="1" ht="11.15" customHeight="1" x14ac:dyDescent="0.25">
      <c r="A567" s="4"/>
      <c r="B567" s="4"/>
      <c r="C567" s="4"/>
      <c r="D567" s="4"/>
      <c r="E567" s="4"/>
      <c r="F567" s="4"/>
      <c r="G567" s="4"/>
      <c r="H567" s="4"/>
    </row>
    <row r="933" spans="8:8" ht="11.15" customHeight="1" x14ac:dyDescent="0.25">
      <c r="H933" s="4" t="s">
        <v>723</v>
      </c>
    </row>
  </sheetData>
  <sheetProtection formatCells="0" formatColumns="0" formatRows="0" insertColumns="0" insertRows="0" insertHyperlinks="0" deleteColumns="0" deleteRows="0" sort="0" autoFilter="0" pivotTables="0"/>
  <mergeCells count="2">
    <mergeCell ref="A1:G1"/>
    <mergeCell ref="A2:G2"/>
  </mergeCells>
  <phoneticPr fontId="43" type="noConversion"/>
  <printOptions horizontalCentered="1"/>
  <pageMargins left="0.25" right="0.25" top="0.25" bottom="0.5" header="0.3" footer="0.3"/>
  <pageSetup scale="79" orientation="portrait" r:id="rId1"/>
  <headerFooter alignWithMargins="0">
    <oddFooter>&amp;L&amp;"Garamond,Italic"&amp;12Hawai‘i Tourism Authority&amp;R&amp;"Garamond,Italic"&amp;12 2014 Annual Visitor Research Report</oddFooter>
  </headerFooter>
  <rowBreaks count="1" manualBreakCount="1">
    <brk id="67" max="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pageSetUpPr fitToPage="1"/>
  </sheetPr>
  <dimension ref="A1:T90"/>
  <sheetViews>
    <sheetView showGridLines="0" topLeftCell="A22" zoomScaleNormal="100" workbookViewId="0">
      <selection activeCell="X28" sqref="X28"/>
    </sheetView>
  </sheetViews>
  <sheetFormatPr defaultColWidth="9.1796875" defaultRowHeight="12.5" x14ac:dyDescent="0.25"/>
  <cols>
    <col min="1" max="1" width="24.7265625" style="520" customWidth="1"/>
    <col min="2" max="2" width="10.26953125" style="35" customWidth="1"/>
    <col min="3" max="3" width="0.54296875" style="456" customWidth="1"/>
    <col min="4" max="4" width="12.7265625" style="427" customWidth="1"/>
    <col min="5" max="5" width="0.7265625" style="427" customWidth="1"/>
    <col min="6" max="6" width="8.54296875" style="456" customWidth="1"/>
    <col min="7" max="7" width="0.54296875" style="456" customWidth="1"/>
    <col min="8" max="8" width="10.26953125" style="36" customWidth="1"/>
    <col min="9" max="9" width="0.54296875" style="456" customWidth="1"/>
    <col min="10" max="10" width="10.26953125" style="733" customWidth="1"/>
    <col min="11" max="11" width="0.54296875" style="427" customWidth="1"/>
    <col min="12" max="12" width="8.453125" style="456" customWidth="1"/>
    <col min="13" max="13" width="1.54296875" style="456" customWidth="1"/>
    <col min="14" max="14" width="10.26953125" style="76" customWidth="1"/>
    <col min="15" max="15" width="0.54296875" style="456" customWidth="1"/>
    <col min="16" max="16" width="10.26953125" style="733" customWidth="1"/>
    <col min="17" max="17" width="0.54296875" style="427" customWidth="1"/>
    <col min="18" max="18" width="8.26953125" style="456" customWidth="1"/>
    <col min="19" max="19" width="0.54296875" style="456" customWidth="1"/>
    <col min="20" max="20" width="9.1796875" style="427"/>
    <col min="21" max="16384" width="9.1796875" style="4"/>
  </cols>
  <sheetData>
    <row r="1" spans="1:20" ht="15.5" x14ac:dyDescent="0.35">
      <c r="A1" s="1685" t="str">
        <f>CONCATENATE('List of Tables'!A25,":  ",'List of Tables'!C25)</f>
        <v>TABLE 20:  Japan MMA Visitor Characteristics: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103"/>
    </row>
    <row r="2" spans="1:20" ht="15.5" x14ac:dyDescent="0.35">
      <c r="A2" s="1685" t="s">
        <v>696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  <c r="T2" s="519"/>
    </row>
    <row r="3" spans="1:20" x14ac:dyDescent="0.25">
      <c r="A3" s="421"/>
      <c r="B3" s="36"/>
      <c r="D3" s="703"/>
      <c r="E3" s="456"/>
      <c r="H3" s="704"/>
      <c r="J3" s="703"/>
      <c r="K3" s="456"/>
      <c r="N3" s="704"/>
      <c r="P3" s="703"/>
      <c r="Q3" s="456"/>
      <c r="R3" s="704"/>
    </row>
    <row r="4" spans="1:20" ht="11.5" x14ac:dyDescent="0.25">
      <c r="A4" s="1718" t="s">
        <v>332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  <c r="T4" s="108"/>
    </row>
    <row r="5" spans="1:20" ht="23" x14ac:dyDescent="0.25">
      <c r="A5" s="1692"/>
      <c r="B5" s="71">
        <v>2014</v>
      </c>
      <c r="C5" s="72"/>
      <c r="D5" s="73">
        <v>2013</v>
      </c>
      <c r="E5" s="70"/>
      <c r="F5" s="45" t="s">
        <v>637</v>
      </c>
      <c r="G5" s="70"/>
      <c r="H5" s="71">
        <v>2014</v>
      </c>
      <c r="I5" s="72"/>
      <c r="J5" s="73">
        <v>2013</v>
      </c>
      <c r="K5" s="73"/>
      <c r="L5" s="361" t="s">
        <v>637</v>
      </c>
      <c r="M5" s="71"/>
      <c r="N5" s="73">
        <v>2014</v>
      </c>
      <c r="O5" s="72"/>
      <c r="P5" s="73">
        <v>2013</v>
      </c>
      <c r="Q5" s="70"/>
      <c r="R5" s="45" t="s">
        <v>637</v>
      </c>
      <c r="S5" s="5"/>
      <c r="T5" s="220"/>
    </row>
    <row r="6" spans="1:20" s="10" customFormat="1" ht="11.5" x14ac:dyDescent="0.25">
      <c r="A6" s="31" t="s">
        <v>517</v>
      </c>
      <c r="B6" s="198">
        <v>8766490.3571812361</v>
      </c>
      <c r="C6" s="133"/>
      <c r="D6" s="114">
        <v>9015780.4967813995</v>
      </c>
      <c r="E6" s="114"/>
      <c r="F6" s="58">
        <v>-2.7650422466380917E-2</v>
      </c>
      <c r="G6" s="58"/>
      <c r="H6" s="417">
        <v>80353.05803177529</v>
      </c>
      <c r="I6" s="58"/>
      <c r="J6" s="20">
        <v>55437.411966231513</v>
      </c>
      <c r="K6" s="115"/>
      <c r="L6" s="60">
        <v>0.44943739582794012</v>
      </c>
      <c r="M6" s="364"/>
      <c r="N6" s="705">
        <v>8686137.2991494611</v>
      </c>
      <c r="O6" s="58"/>
      <c r="P6" s="20">
        <v>8960343.0848151688</v>
      </c>
      <c r="Q6" s="115"/>
      <c r="R6" s="58">
        <v>-3.0602152514717453E-2</v>
      </c>
      <c r="S6" s="7"/>
      <c r="T6" s="4"/>
    </row>
    <row r="7" spans="1:20" s="10" customFormat="1" ht="11.5" x14ac:dyDescent="0.25">
      <c r="A7" s="31" t="s">
        <v>272</v>
      </c>
      <c r="B7" s="198">
        <v>1511698.9944624652</v>
      </c>
      <c r="C7" s="114"/>
      <c r="D7" s="114">
        <v>1518516.75773145</v>
      </c>
      <c r="E7" s="114"/>
      <c r="F7" s="58">
        <v>-4.4897517490489081E-3</v>
      </c>
      <c r="G7" s="58"/>
      <c r="H7" s="362">
        <v>10141.99446247483</v>
      </c>
      <c r="I7" s="58"/>
      <c r="J7" s="20">
        <v>7726.7577311765372</v>
      </c>
      <c r="K7" s="115"/>
      <c r="L7" s="60">
        <v>0.31258088001816114</v>
      </c>
      <c r="M7" s="364"/>
      <c r="N7" s="114">
        <v>1501556.9999999905</v>
      </c>
      <c r="O7" s="58"/>
      <c r="P7" s="20">
        <v>1510790.0000002736</v>
      </c>
      <c r="Q7" s="115"/>
      <c r="R7" s="58">
        <v>-6.1113721961897089E-3</v>
      </c>
      <c r="S7" s="7"/>
      <c r="T7" s="4"/>
    </row>
    <row r="8" spans="1:20" s="10" customFormat="1" ht="11.5" x14ac:dyDescent="0.25">
      <c r="A8" s="505" t="s">
        <v>273</v>
      </c>
      <c r="B8" s="458"/>
      <c r="C8" s="474"/>
      <c r="D8" s="474"/>
      <c r="E8" s="474"/>
      <c r="F8" s="474"/>
      <c r="G8" s="474"/>
      <c r="H8" s="458"/>
      <c r="I8" s="474"/>
      <c r="J8" s="474"/>
      <c r="K8" s="474"/>
      <c r="L8" s="475"/>
      <c r="M8" s="458"/>
      <c r="N8" s="474"/>
      <c r="O8" s="474"/>
      <c r="P8" s="474"/>
      <c r="Q8" s="474"/>
      <c r="R8" s="474"/>
      <c r="S8" s="475"/>
      <c r="T8" s="4"/>
    </row>
    <row r="9" spans="1:20" s="26" customFormat="1" ht="11.5" x14ac:dyDescent="0.25">
      <c r="A9" s="218" t="s">
        <v>274</v>
      </c>
      <c r="B9" s="198">
        <v>79115.462522749192</v>
      </c>
      <c r="C9" s="114"/>
      <c r="D9" s="114">
        <v>79932.152463155391</v>
      </c>
      <c r="E9" s="114"/>
      <c r="F9" s="58">
        <v>-1.0217289479132327E-2</v>
      </c>
      <c r="G9" s="58"/>
      <c r="H9" s="362">
        <v>3521.1855042879379</v>
      </c>
      <c r="I9" s="58"/>
      <c r="J9" s="130">
        <v>2964.43665593164</v>
      </c>
      <c r="K9" s="115"/>
      <c r="L9" s="60">
        <v>0.18780932533750741</v>
      </c>
      <c r="M9" s="364"/>
      <c r="N9" s="114">
        <v>75594.27701846126</v>
      </c>
      <c r="O9" s="58"/>
      <c r="P9" s="20">
        <v>76967.715807223751</v>
      </c>
      <c r="Q9" s="115"/>
      <c r="R9" s="58">
        <v>-1.7844349080105969E-2</v>
      </c>
      <c r="S9" s="60"/>
      <c r="T9" s="4"/>
    </row>
    <row r="10" spans="1:20" s="26" customFormat="1" ht="11.5" x14ac:dyDescent="0.25">
      <c r="A10" s="218" t="s">
        <v>275</v>
      </c>
      <c r="B10" s="198">
        <v>674210.27298810903</v>
      </c>
      <c r="C10" s="114"/>
      <c r="D10" s="114">
        <v>618665.99052786315</v>
      </c>
      <c r="E10" s="114"/>
      <c r="F10" s="58">
        <v>8.978072709775746E-2</v>
      </c>
      <c r="G10" s="58"/>
      <c r="H10" s="362">
        <v>3417.5100285847011</v>
      </c>
      <c r="I10" s="58"/>
      <c r="J10" s="130">
        <v>2811.3348981827503</v>
      </c>
      <c r="K10" s="115"/>
      <c r="L10" s="60">
        <v>0.21561825693331058</v>
      </c>
      <c r="M10" s="364"/>
      <c r="N10" s="114">
        <v>670792.76295952429</v>
      </c>
      <c r="O10" s="58"/>
      <c r="P10" s="20">
        <v>615854.65562968038</v>
      </c>
      <c r="Q10" s="115"/>
      <c r="R10" s="58">
        <v>8.9206287275156615E-2</v>
      </c>
      <c r="S10" s="60"/>
      <c r="T10" s="4"/>
    </row>
    <row r="11" spans="1:20" s="26" customFormat="1" ht="11.5" x14ac:dyDescent="0.25">
      <c r="A11" s="218" t="s">
        <v>276</v>
      </c>
      <c r="B11" s="198">
        <v>758373.25895179075</v>
      </c>
      <c r="C11" s="114"/>
      <c r="D11" s="114">
        <v>819918.61474012595</v>
      </c>
      <c r="E11" s="114"/>
      <c r="F11" s="58">
        <v>-7.5062761939905548E-2</v>
      </c>
      <c r="G11" s="58"/>
      <c r="H11" s="362">
        <v>3203.2989296026035</v>
      </c>
      <c r="I11" s="58"/>
      <c r="J11" s="20">
        <v>1950.986177061975</v>
      </c>
      <c r="K11" s="115"/>
      <c r="L11" s="60">
        <v>0.64188704526164742</v>
      </c>
      <c r="M11" s="364"/>
      <c r="N11" s="114">
        <v>755169.96002218814</v>
      </c>
      <c r="O11" s="58"/>
      <c r="P11" s="20">
        <v>817967.62856306403</v>
      </c>
      <c r="Q11" s="115"/>
      <c r="R11" s="58">
        <v>-7.6772804140419953E-2</v>
      </c>
      <c r="S11" s="60"/>
      <c r="T11" s="4"/>
    </row>
    <row r="12" spans="1:20" s="26" customFormat="1" ht="11.5" x14ac:dyDescent="0.25">
      <c r="A12" s="218" t="s">
        <v>277</v>
      </c>
      <c r="B12" s="199">
        <v>2.5762782148944869</v>
      </c>
      <c r="C12" s="155"/>
      <c r="D12" s="157">
        <v>2.6844218115972742</v>
      </c>
      <c r="E12" s="157"/>
      <c r="F12" s="58">
        <v>-4.028561988119151E-2</v>
      </c>
      <c r="G12" s="58"/>
      <c r="H12" s="363">
        <v>1.700454486778425</v>
      </c>
      <c r="I12" s="58"/>
      <c r="J12" s="131">
        <v>1.5866062948680788</v>
      </c>
      <c r="K12" s="115"/>
      <c r="L12" s="60">
        <v>7.1755792397011978E-2</v>
      </c>
      <c r="M12" s="364"/>
      <c r="N12" s="155">
        <v>2.5852719371769002</v>
      </c>
      <c r="O12" s="58"/>
      <c r="P12" s="97">
        <v>2.6939551221876941</v>
      </c>
      <c r="Q12" s="115"/>
      <c r="R12" s="58">
        <v>-4.0343353946644428E-2</v>
      </c>
      <c r="S12" s="60"/>
      <c r="T12" s="4"/>
    </row>
    <row r="13" spans="1:20" s="10" customFormat="1" ht="11.5" x14ac:dyDescent="0.25">
      <c r="A13" s="505" t="s">
        <v>278</v>
      </c>
      <c r="B13" s="458"/>
      <c r="C13" s="474"/>
      <c r="D13" s="474"/>
      <c r="E13" s="474"/>
      <c r="F13" s="474"/>
      <c r="G13" s="474"/>
      <c r="H13" s="458"/>
      <c r="I13" s="474"/>
      <c r="J13" s="474"/>
      <c r="K13" s="474"/>
      <c r="L13" s="475"/>
      <c r="M13" s="458"/>
      <c r="N13" s="474"/>
      <c r="O13" s="474"/>
      <c r="P13" s="474"/>
      <c r="Q13" s="474"/>
      <c r="R13" s="474"/>
      <c r="S13" s="475"/>
      <c r="T13" s="4"/>
    </row>
    <row r="14" spans="1:20" s="26" customFormat="1" ht="11.5" x14ac:dyDescent="0.25">
      <c r="A14" s="9" t="s">
        <v>279</v>
      </c>
      <c r="B14" s="198">
        <v>628027.29457329609</v>
      </c>
      <c r="C14" s="114"/>
      <c r="D14" s="114">
        <v>611414.1338125153</v>
      </c>
      <c r="E14" s="114"/>
      <c r="F14" s="58">
        <v>2.7171698922280843E-2</v>
      </c>
      <c r="G14" s="58"/>
      <c r="H14" s="362">
        <v>2997.8111018496347</v>
      </c>
      <c r="I14" s="58"/>
      <c r="J14" s="130">
        <v>2187.6259168553634</v>
      </c>
      <c r="K14" s="115"/>
      <c r="L14" s="60">
        <v>0.37034905225427417</v>
      </c>
      <c r="M14" s="364"/>
      <c r="N14" s="114">
        <v>625029.48347144644</v>
      </c>
      <c r="O14" s="58"/>
      <c r="P14" s="20">
        <v>609226.50789565989</v>
      </c>
      <c r="Q14" s="115"/>
      <c r="R14" s="58">
        <v>2.593940902271618E-2</v>
      </c>
      <c r="S14" s="60"/>
      <c r="T14" s="4"/>
    </row>
    <row r="15" spans="1:20" s="26" customFormat="1" ht="11.5" x14ac:dyDescent="0.25">
      <c r="A15" s="9" t="s">
        <v>280</v>
      </c>
      <c r="B15" s="198">
        <v>883671.69988916919</v>
      </c>
      <c r="C15" s="114"/>
      <c r="D15" s="114">
        <v>907102.62391893484</v>
      </c>
      <c r="E15" s="114"/>
      <c r="F15" s="58">
        <v>-2.5830510696284354E-2</v>
      </c>
      <c r="G15" s="58"/>
      <c r="H15" s="198">
        <v>7144.1833606251948</v>
      </c>
      <c r="I15" s="58"/>
      <c r="J15" s="130">
        <v>5539.1318143211738</v>
      </c>
      <c r="K15" s="115"/>
      <c r="L15" s="60">
        <v>0.2897659055800465</v>
      </c>
      <c r="M15" s="364"/>
      <c r="N15" s="114">
        <v>876527.51652854402</v>
      </c>
      <c r="O15" s="58"/>
      <c r="P15" s="20">
        <v>901563.49210461369</v>
      </c>
      <c r="Q15" s="115"/>
      <c r="R15" s="58">
        <v>-2.776950907542361E-2</v>
      </c>
      <c r="S15" s="60"/>
      <c r="T15" s="4"/>
    </row>
    <row r="16" spans="1:20" s="26" customFormat="1" ht="11.5" x14ac:dyDescent="0.25">
      <c r="A16" s="34" t="s">
        <v>665</v>
      </c>
      <c r="B16" s="199">
        <v>3.8672607347568966</v>
      </c>
      <c r="C16" s="155"/>
      <c r="D16" s="157">
        <v>3.9430605964393992</v>
      </c>
      <c r="E16" s="157"/>
      <c r="F16" s="58">
        <v>-1.9223610651824687E-2</v>
      </c>
      <c r="G16" s="58"/>
      <c r="H16" s="363">
        <v>5.9754169704693494</v>
      </c>
      <c r="I16" s="58"/>
      <c r="J16" s="131">
        <v>5.9707562008999622</v>
      </c>
      <c r="K16" s="115"/>
      <c r="L16" s="60">
        <v>7.805995442729186E-4</v>
      </c>
      <c r="M16" s="364"/>
      <c r="N16" s="155">
        <v>3.8530215757581852</v>
      </c>
      <c r="O16" s="58"/>
      <c r="P16" s="97">
        <v>3.9326901858010999</v>
      </c>
      <c r="Q16" s="115"/>
      <c r="R16" s="58">
        <v>-2.025804380181196E-2</v>
      </c>
      <c r="S16" s="60"/>
      <c r="T16" s="4"/>
    </row>
    <row r="17" spans="1:20" s="10" customFormat="1" ht="11.5" x14ac:dyDescent="0.25">
      <c r="A17" s="706" t="s">
        <v>281</v>
      </c>
      <c r="B17" s="458"/>
      <c r="C17" s="474"/>
      <c r="D17" s="474"/>
      <c r="E17" s="474"/>
      <c r="F17" s="474"/>
      <c r="G17" s="474"/>
      <c r="H17" s="458"/>
      <c r="I17" s="474"/>
      <c r="J17" s="474"/>
      <c r="K17" s="474"/>
      <c r="L17" s="475"/>
      <c r="M17" s="458"/>
      <c r="N17" s="474"/>
      <c r="O17" s="474"/>
      <c r="P17" s="474"/>
      <c r="Q17" s="474"/>
      <c r="R17" s="474"/>
      <c r="S17" s="475"/>
      <c r="T17" s="4"/>
    </row>
    <row r="18" spans="1:20" s="26" customFormat="1" ht="11.5" x14ac:dyDescent="0.25">
      <c r="A18" s="9" t="s">
        <v>282</v>
      </c>
      <c r="B18" s="198">
        <v>366043.76957129099</v>
      </c>
      <c r="C18" s="114"/>
      <c r="D18" s="114">
        <v>392359.34127360187</v>
      </c>
      <c r="E18" s="114"/>
      <c r="F18" s="58">
        <v>-6.7070078201503486E-2</v>
      </c>
      <c r="G18" s="58"/>
      <c r="H18" s="362">
        <v>1142.5151315333828</v>
      </c>
      <c r="I18" s="58"/>
      <c r="J18" s="130">
        <v>677.65863348025323</v>
      </c>
      <c r="K18" s="115"/>
      <c r="L18" s="60">
        <v>0.68597443474713049</v>
      </c>
      <c r="M18" s="364"/>
      <c r="N18" s="114">
        <v>364901.25443975761</v>
      </c>
      <c r="O18" s="58"/>
      <c r="P18" s="20">
        <v>391681.68264012161</v>
      </c>
      <c r="Q18" s="115"/>
      <c r="R18" s="58">
        <v>-6.8372940036029048E-2</v>
      </c>
      <c r="S18" s="60"/>
      <c r="T18" s="4"/>
    </row>
    <row r="19" spans="1:20" s="26" customFormat="1" ht="11.5" x14ac:dyDescent="0.25">
      <c r="A19" s="9" t="s">
        <v>283</v>
      </c>
      <c r="B19" s="198">
        <v>1127021.516377873</v>
      </c>
      <c r="C19" s="114"/>
      <c r="D19" s="114">
        <v>1122563.1702936008</v>
      </c>
      <c r="E19" s="114"/>
      <c r="F19" s="58">
        <v>3.9715770143306933E-3</v>
      </c>
      <c r="G19" s="58"/>
      <c r="H19" s="362">
        <v>2667.1401568596148</v>
      </c>
      <c r="I19" s="58"/>
      <c r="J19" s="130">
        <v>2129.887577873068</v>
      </c>
      <c r="K19" s="115"/>
      <c r="L19" s="60">
        <v>0.25224457129472239</v>
      </c>
      <c r="M19" s="364"/>
      <c r="N19" s="114">
        <v>1124354.3762210135</v>
      </c>
      <c r="O19" s="58"/>
      <c r="P19" s="20">
        <v>1120433.2827157278</v>
      </c>
      <c r="Q19" s="115"/>
      <c r="R19" s="58">
        <v>3.4996224815650409E-3</v>
      </c>
      <c r="S19" s="60"/>
      <c r="T19" s="4"/>
    </row>
    <row r="20" spans="1:20" s="26" customFormat="1" ht="11.5" x14ac:dyDescent="0.25">
      <c r="A20" s="9" t="s">
        <v>284</v>
      </c>
      <c r="B20" s="198">
        <v>324421.46974382584</v>
      </c>
      <c r="C20" s="114"/>
      <c r="D20" s="114">
        <v>349079.00166603888</v>
      </c>
      <c r="E20" s="114"/>
      <c r="F20" s="58">
        <v>-7.0635964364888101E-2</v>
      </c>
      <c r="G20" s="58"/>
      <c r="H20" s="362">
        <v>733.68311993023519</v>
      </c>
      <c r="I20" s="58"/>
      <c r="J20" s="130">
        <v>463.49951927305318</v>
      </c>
      <c r="K20" s="115"/>
      <c r="L20" s="60">
        <v>0.58292099435385514</v>
      </c>
      <c r="M20" s="364"/>
      <c r="N20" s="114">
        <v>323687.78662389563</v>
      </c>
      <c r="O20" s="58"/>
      <c r="P20" s="20">
        <v>348615.50214676582</v>
      </c>
      <c r="Q20" s="115"/>
      <c r="R20" s="58">
        <v>-7.1504896854459765E-2</v>
      </c>
      <c r="S20" s="60"/>
      <c r="T20" s="4"/>
    </row>
    <row r="21" spans="1:20" s="26" customFormat="1" ht="11.5" x14ac:dyDescent="0.25">
      <c r="A21" s="9" t="s">
        <v>285</v>
      </c>
      <c r="B21" s="198">
        <v>343055.17825728818</v>
      </c>
      <c r="C21" s="114"/>
      <c r="D21" s="114">
        <v>352673.24782993039</v>
      </c>
      <c r="E21" s="114"/>
      <c r="F21" s="58">
        <v>-2.7271900071310015E-2</v>
      </c>
      <c r="G21" s="58"/>
      <c r="H21" s="362">
        <v>7066.0222940121339</v>
      </c>
      <c r="I21" s="58"/>
      <c r="J21" s="130">
        <v>5382.7110390962871</v>
      </c>
      <c r="K21" s="115"/>
      <c r="L21" s="60">
        <v>0.31272554716191137</v>
      </c>
      <c r="M21" s="364"/>
      <c r="N21" s="114">
        <v>335989.15596327605</v>
      </c>
      <c r="O21" s="58"/>
      <c r="P21" s="20">
        <v>347290.5367908341</v>
      </c>
      <c r="Q21" s="115"/>
      <c r="R21" s="58">
        <v>-3.2541574360157817E-2</v>
      </c>
      <c r="S21" s="60"/>
      <c r="T21" s="4"/>
    </row>
    <row r="22" spans="1:20" s="10" customFormat="1" ht="11.5" x14ac:dyDescent="0.25">
      <c r="A22" s="706" t="s">
        <v>286</v>
      </c>
      <c r="B22" s="458"/>
      <c r="C22" s="474"/>
      <c r="D22" s="474"/>
      <c r="E22" s="474"/>
      <c r="F22" s="474"/>
      <c r="G22" s="474"/>
      <c r="H22" s="458"/>
      <c r="I22" s="474"/>
      <c r="J22" s="474"/>
      <c r="K22" s="474"/>
      <c r="L22" s="475"/>
      <c r="M22" s="458"/>
      <c r="N22" s="474"/>
      <c r="O22" s="474"/>
      <c r="P22" s="474"/>
      <c r="Q22" s="474"/>
      <c r="R22" s="474"/>
      <c r="S22" s="475"/>
      <c r="T22" s="4"/>
    </row>
    <row r="23" spans="1:20" s="26" customFormat="1" ht="11.5" x14ac:dyDescent="0.25">
      <c r="A23" s="9" t="s">
        <v>583</v>
      </c>
      <c r="B23" s="198">
        <v>1469403.4635642322</v>
      </c>
      <c r="C23" s="114"/>
      <c r="D23" s="114">
        <v>1458204.5835473172</v>
      </c>
      <c r="E23" s="114"/>
      <c r="F23" s="58">
        <v>7.6799100368152443E-3</v>
      </c>
      <c r="G23" s="58"/>
      <c r="H23" s="362">
        <v>8953.2858448985517</v>
      </c>
      <c r="I23" s="58"/>
      <c r="J23" s="130">
        <v>7104.7042906073357</v>
      </c>
      <c r="K23" s="115"/>
      <c r="L23" s="60">
        <v>0.26019120271270185</v>
      </c>
      <c r="M23" s="364"/>
      <c r="N23" s="114">
        <v>1460450.1777193337</v>
      </c>
      <c r="O23" s="58"/>
      <c r="P23" s="20">
        <v>1451099.8792567099</v>
      </c>
      <c r="Q23" s="115"/>
      <c r="R23" s="58">
        <v>6.4435939912097506E-3</v>
      </c>
      <c r="S23" s="60"/>
      <c r="T23" s="4"/>
    </row>
    <row r="24" spans="1:20" s="26" customFormat="1" ht="11.5" x14ac:dyDescent="0.25">
      <c r="A24" s="9" t="s">
        <v>287</v>
      </c>
      <c r="B24" s="198">
        <v>60758.639305114659</v>
      </c>
      <c r="C24" s="114"/>
      <c r="D24" s="114">
        <v>80804.740938394927</v>
      </c>
      <c r="E24" s="114"/>
      <c r="F24" s="58">
        <v>-0.24808076110983762</v>
      </c>
      <c r="G24" s="58"/>
      <c r="H24" s="362">
        <v>1070.5028050625883</v>
      </c>
      <c r="I24" s="58"/>
      <c r="J24" s="130">
        <v>631.76069968066759</v>
      </c>
      <c r="K24" s="115"/>
      <c r="L24" s="60">
        <v>0.6944751479534722</v>
      </c>
      <c r="M24" s="364"/>
      <c r="N24" s="114">
        <v>59688.136500052067</v>
      </c>
      <c r="O24" s="58"/>
      <c r="P24" s="20">
        <v>80172.980238714255</v>
      </c>
      <c r="Q24" s="115"/>
      <c r="R24" s="58">
        <v>-0.25550807363863448</v>
      </c>
      <c r="S24" s="60"/>
      <c r="T24" s="4"/>
    </row>
    <row r="25" spans="1:20" s="26" customFormat="1" ht="11.5" x14ac:dyDescent="0.25">
      <c r="A25" s="9" t="s">
        <v>288</v>
      </c>
      <c r="B25" s="198">
        <v>58893.955407743095</v>
      </c>
      <c r="C25" s="114"/>
      <c r="D25" s="114">
        <v>79395.90830995432</v>
      </c>
      <c r="E25" s="114"/>
      <c r="F25" s="58">
        <v>-0.2582243007054405</v>
      </c>
      <c r="G25" s="58"/>
      <c r="H25" s="362">
        <v>1025.4327732345157</v>
      </c>
      <c r="I25" s="58"/>
      <c r="J25" s="130">
        <v>608.78897854616707</v>
      </c>
      <c r="K25" s="115"/>
      <c r="L25" s="60">
        <v>0.68438130349094806</v>
      </c>
      <c r="M25" s="364"/>
      <c r="N25" s="114">
        <v>57868.522634508576</v>
      </c>
      <c r="O25" s="58"/>
      <c r="P25" s="20">
        <v>78787.119331408147</v>
      </c>
      <c r="Q25" s="115"/>
      <c r="R25" s="58">
        <v>-0.26550782506602527</v>
      </c>
      <c r="S25" s="60"/>
      <c r="T25" s="4"/>
    </row>
    <row r="26" spans="1:20" s="26" customFormat="1" ht="11.5" x14ac:dyDescent="0.25">
      <c r="A26" s="9" t="s">
        <v>584</v>
      </c>
      <c r="B26" s="198">
        <v>1944.4872197680841</v>
      </c>
      <c r="C26" s="114"/>
      <c r="D26" s="114">
        <v>1100.2936564183731</v>
      </c>
      <c r="E26" s="114"/>
      <c r="F26" s="58">
        <v>0.76724387023887086</v>
      </c>
      <c r="G26" s="58"/>
      <c r="H26" s="362">
        <v>93.493624059631799</v>
      </c>
      <c r="I26" s="58"/>
      <c r="J26" s="130">
        <v>34.882872345247698</v>
      </c>
      <c r="K26" s="115"/>
      <c r="L26" s="60">
        <v>1.6802157555803743</v>
      </c>
      <c r="M26" s="364"/>
      <c r="N26" s="114">
        <v>1850.9935957084522</v>
      </c>
      <c r="O26" s="58"/>
      <c r="P26" s="20">
        <v>1065.4107840731253</v>
      </c>
      <c r="Q26" s="115"/>
      <c r="R26" s="58">
        <v>0.73735203677214489</v>
      </c>
      <c r="S26" s="60"/>
      <c r="T26" s="4"/>
    </row>
    <row r="27" spans="1:20" s="26" customFormat="1" ht="11.5" x14ac:dyDescent="0.25">
      <c r="A27" s="9" t="s">
        <v>585</v>
      </c>
      <c r="B27" s="198">
        <v>1313.7699574110045</v>
      </c>
      <c r="C27" s="114"/>
      <c r="D27" s="20">
        <v>1799.6316872450968</v>
      </c>
      <c r="E27" s="20"/>
      <c r="F27" s="58">
        <v>-0.26997842573991165</v>
      </c>
      <c r="G27" s="58"/>
      <c r="H27" s="362">
        <v>111.99620863187107</v>
      </c>
      <c r="I27" s="58"/>
      <c r="J27" s="130">
        <v>38.111226014136747</v>
      </c>
      <c r="K27" s="115"/>
      <c r="L27" s="60">
        <v>1.9386671683122416</v>
      </c>
      <c r="M27" s="364"/>
      <c r="N27" s="114">
        <v>1201.7737487791335</v>
      </c>
      <c r="O27" s="58"/>
      <c r="P27" s="20">
        <v>1761.5204612309601</v>
      </c>
      <c r="Q27" s="115"/>
      <c r="R27" s="58">
        <v>-0.3177633895099195</v>
      </c>
      <c r="S27" s="60"/>
      <c r="T27" s="4"/>
    </row>
    <row r="28" spans="1:20" s="26" customFormat="1" ht="11.5" x14ac:dyDescent="0.25">
      <c r="A28" s="9" t="s">
        <v>253</v>
      </c>
      <c r="B28" s="198">
        <v>23837.009258208222</v>
      </c>
      <c r="C28" s="114"/>
      <c r="D28" s="20">
        <v>29430.165346762991</v>
      </c>
      <c r="E28" s="20"/>
      <c r="F28" s="58">
        <v>-0.19004840858530744</v>
      </c>
      <c r="G28" s="58"/>
      <c r="H28" s="362">
        <v>580.51714218508005</v>
      </c>
      <c r="I28" s="58"/>
      <c r="J28" s="130">
        <v>304.67789052848389</v>
      </c>
      <c r="K28" s="115"/>
      <c r="L28" s="60">
        <v>0.90534712308180554</v>
      </c>
      <c r="M28" s="364"/>
      <c r="N28" s="114">
        <v>23256.492116023142</v>
      </c>
      <c r="O28" s="58"/>
      <c r="P28" s="20">
        <v>29125.487456234507</v>
      </c>
      <c r="Q28" s="115"/>
      <c r="R28" s="58">
        <v>-0.20150719705654457</v>
      </c>
      <c r="S28" s="60"/>
      <c r="T28" s="4"/>
    </row>
    <row r="29" spans="1:20" s="26" customFormat="1" ht="11.5" x14ac:dyDescent="0.25">
      <c r="A29" s="9" t="s">
        <v>0</v>
      </c>
      <c r="B29" s="198">
        <v>170482.45796660165</v>
      </c>
      <c r="C29" s="114"/>
      <c r="D29" s="20">
        <v>199117.45920998868</v>
      </c>
      <c r="E29" s="20"/>
      <c r="F29" s="58">
        <v>-0.14380959538655344</v>
      </c>
      <c r="G29" s="58"/>
      <c r="H29" s="362">
        <v>1139.5299725499015</v>
      </c>
      <c r="I29" s="58"/>
      <c r="J29" s="130">
        <v>671.37345564171312</v>
      </c>
      <c r="K29" s="115"/>
      <c r="L29" s="60">
        <v>0.69731162734266028</v>
      </c>
      <c r="M29" s="364"/>
      <c r="N29" s="114">
        <v>169342.92799405174</v>
      </c>
      <c r="O29" s="58"/>
      <c r="P29" s="20">
        <v>198446.08575434698</v>
      </c>
      <c r="Q29" s="115"/>
      <c r="R29" s="58">
        <v>-0.14665523711221765</v>
      </c>
      <c r="S29" s="60"/>
      <c r="T29" s="4"/>
    </row>
    <row r="30" spans="1:20" s="26" customFormat="1" ht="11.5" x14ac:dyDescent="0.25">
      <c r="A30" s="9" t="s">
        <v>260</v>
      </c>
      <c r="B30" s="198">
        <v>65855.667059808256</v>
      </c>
      <c r="C30" s="114"/>
      <c r="D30" s="20">
        <v>75903.535476461358</v>
      </c>
      <c r="E30" s="20"/>
      <c r="F30" s="58">
        <v>-0.13237681688449246</v>
      </c>
      <c r="G30" s="58"/>
      <c r="H30" s="362">
        <v>497.69452312781283</v>
      </c>
      <c r="I30" s="58"/>
      <c r="J30" s="130">
        <v>235.91668403976962</v>
      </c>
      <c r="K30" s="115"/>
      <c r="L30" s="60">
        <v>1.1096198649685753</v>
      </c>
      <c r="M30" s="364"/>
      <c r="N30" s="114">
        <v>65357.972536680449</v>
      </c>
      <c r="O30" s="58"/>
      <c r="P30" s="20">
        <v>75667.618792421592</v>
      </c>
      <c r="Q30" s="115"/>
      <c r="R30" s="58">
        <v>-0.13624911712926394</v>
      </c>
      <c r="S30" s="60"/>
      <c r="T30" s="4"/>
    </row>
    <row r="31" spans="1:20" s="26" customFormat="1" ht="11.5" x14ac:dyDescent="0.25">
      <c r="A31" s="9" t="s">
        <v>269</v>
      </c>
      <c r="B31" s="198">
        <v>120383.34942637295</v>
      </c>
      <c r="C31" s="114"/>
      <c r="D31" s="20">
        <v>139202.11539393431</v>
      </c>
      <c r="E31" s="20"/>
      <c r="F31" s="58">
        <v>-0.13519022979144596</v>
      </c>
      <c r="G31" s="58"/>
      <c r="H31" s="362">
        <v>886.73699522430513</v>
      </c>
      <c r="I31" s="58"/>
      <c r="J31" s="130">
        <v>531.20897871264765</v>
      </c>
      <c r="K31" s="115"/>
      <c r="L31" s="60">
        <v>0.66928088710634714</v>
      </c>
      <c r="M31" s="364"/>
      <c r="N31" s="114">
        <v>119496.61243114865</v>
      </c>
      <c r="O31" s="58"/>
      <c r="P31" s="20">
        <v>138670.90641522166</v>
      </c>
      <c r="Q31" s="115"/>
      <c r="R31" s="58">
        <v>-0.13827193085952369</v>
      </c>
      <c r="S31" s="60"/>
      <c r="T31" s="4"/>
    </row>
    <row r="32" spans="1:20" s="10" customFormat="1" ht="11.5" x14ac:dyDescent="0.25">
      <c r="A32" s="472" t="s">
        <v>143</v>
      </c>
      <c r="B32" s="458"/>
      <c r="C32" s="474"/>
      <c r="D32" s="474"/>
      <c r="E32" s="474"/>
      <c r="F32" s="474"/>
      <c r="G32" s="474"/>
      <c r="H32" s="458"/>
      <c r="I32" s="474"/>
      <c r="J32" s="474"/>
      <c r="K32" s="474"/>
      <c r="L32" s="475"/>
      <c r="M32" s="458"/>
      <c r="N32" s="474"/>
      <c r="O32" s="474"/>
      <c r="P32" s="474"/>
      <c r="Q32" s="474"/>
      <c r="R32" s="474"/>
      <c r="S32" s="475"/>
      <c r="T32" s="4"/>
    </row>
    <row r="33" spans="1:20" s="10" customFormat="1" ht="11.5" x14ac:dyDescent="0.25">
      <c r="A33" s="33" t="s">
        <v>586</v>
      </c>
      <c r="B33" s="200">
        <v>5.4124625802222432</v>
      </c>
      <c r="C33" s="157"/>
      <c r="D33" s="97">
        <v>5.4892690520295897</v>
      </c>
      <c r="E33" s="97"/>
      <c r="F33" s="58">
        <v>-1.3992112807614742E-2</v>
      </c>
      <c r="G33" s="58"/>
      <c r="H33" s="363">
        <v>6.8907626061487646</v>
      </c>
      <c r="I33" s="58"/>
      <c r="J33" s="97">
        <v>6.2694703131285285</v>
      </c>
      <c r="K33" s="54"/>
      <c r="L33" s="60">
        <v>9.9098051667813852E-2</v>
      </c>
      <c r="M33" s="364"/>
      <c r="N33" s="157">
        <v>5.4033998659314273</v>
      </c>
      <c r="O33" s="58"/>
      <c r="P33" s="97">
        <v>5.4854491225219757</v>
      </c>
      <c r="Q33" s="91"/>
      <c r="R33" s="58">
        <v>-1.4957618739671339E-2</v>
      </c>
      <c r="S33" s="7"/>
      <c r="T33" s="4"/>
    </row>
    <row r="34" spans="1:20" s="10" customFormat="1" ht="11.5" x14ac:dyDescent="0.25">
      <c r="A34" s="33" t="s">
        <v>292</v>
      </c>
      <c r="B34" s="200">
        <v>3.1054571266424338</v>
      </c>
      <c r="C34" s="157"/>
      <c r="D34" s="97">
        <v>3.1219205293435519</v>
      </c>
      <c r="E34" s="97"/>
      <c r="F34" s="58">
        <v>-5.2734855184093663E-3</v>
      </c>
      <c r="G34" s="58"/>
      <c r="H34" s="363">
        <v>7.3180418838853027</v>
      </c>
      <c r="I34" s="58"/>
      <c r="J34" s="97">
        <v>6.5052803973712674</v>
      </c>
      <c r="K34" s="54"/>
      <c r="L34" s="60">
        <v>0.12493873236309166</v>
      </c>
      <c r="M34" s="364"/>
      <c r="N34" s="157">
        <v>3.0308099389582432</v>
      </c>
      <c r="O34" s="58"/>
      <c r="P34" s="97">
        <v>3.0957772686736624</v>
      </c>
      <c r="Q34" s="91"/>
      <c r="R34" s="58">
        <v>-2.0985789376008122E-2</v>
      </c>
      <c r="S34" s="7"/>
      <c r="T34" s="4"/>
    </row>
    <row r="35" spans="1:20" s="10" customFormat="1" ht="11.5" x14ac:dyDescent="0.25">
      <c r="A35" s="33" t="s">
        <v>587</v>
      </c>
      <c r="B35" s="200">
        <v>1.36154630815956</v>
      </c>
      <c r="C35" s="157"/>
      <c r="D35" s="97">
        <v>2.0166196147170385</v>
      </c>
      <c r="E35" s="97"/>
      <c r="F35" s="58">
        <v>-0.32483731774541674</v>
      </c>
      <c r="G35" s="58"/>
      <c r="H35" s="363">
        <v>2.2220338992321773</v>
      </c>
      <c r="I35" s="58"/>
      <c r="J35" s="97">
        <v>3.5087298714308472</v>
      </c>
      <c r="K35" s="54"/>
      <c r="L35" s="60">
        <v>-0.36671274773112128</v>
      </c>
      <c r="M35" s="364"/>
      <c r="N35" s="157">
        <v>1.318083108970624</v>
      </c>
      <c r="O35" s="58"/>
      <c r="P35" s="97">
        <v>1.9677660716629728</v>
      </c>
      <c r="Q35" s="91"/>
      <c r="R35" s="58">
        <v>-0.33016270178055118</v>
      </c>
      <c r="S35" s="7"/>
      <c r="T35" s="4"/>
    </row>
    <row r="36" spans="1:20" s="10" customFormat="1" ht="11.5" x14ac:dyDescent="0.25">
      <c r="A36" s="33" t="s">
        <v>588</v>
      </c>
      <c r="B36" s="200">
        <v>1.6778892741570859</v>
      </c>
      <c r="C36" s="157"/>
      <c r="D36" s="97">
        <v>2.138628843524538</v>
      </c>
      <c r="E36" s="97"/>
      <c r="F36" s="58">
        <v>-0.2154369004993576</v>
      </c>
      <c r="G36" s="58"/>
      <c r="H36" s="363">
        <v>2.0332499401189477</v>
      </c>
      <c r="I36" s="58"/>
      <c r="J36" s="97">
        <v>3.3338972781597072</v>
      </c>
      <c r="K36" s="54"/>
      <c r="L36" s="60">
        <v>-0.39012819817853223</v>
      </c>
      <c r="M36" s="364"/>
      <c r="N36" s="157">
        <v>1.6447723523362718</v>
      </c>
      <c r="O36" s="58"/>
      <c r="P36" s="97">
        <v>2.1127687150375194</v>
      </c>
      <c r="Q36" s="91"/>
      <c r="R36" s="58">
        <v>-0.22150856332276611</v>
      </c>
      <c r="S36" s="7"/>
      <c r="T36" s="4"/>
    </row>
    <row r="37" spans="1:20" s="10" customFormat="1" ht="11.5" x14ac:dyDescent="0.25">
      <c r="A37" s="824" t="s">
        <v>589</v>
      </c>
      <c r="B37" s="200">
        <v>2.3252338366810323</v>
      </c>
      <c r="C37" s="157"/>
      <c r="D37" s="97">
        <v>2.4791213824874054</v>
      </c>
      <c r="E37" s="97"/>
      <c r="F37" s="58">
        <v>-6.2073421210207681E-2</v>
      </c>
      <c r="G37" s="58"/>
      <c r="H37" s="363">
        <v>6.1868681802227465</v>
      </c>
      <c r="I37" s="58"/>
      <c r="J37" s="97">
        <v>6.0901723274367052</v>
      </c>
      <c r="K37" s="54"/>
      <c r="L37" s="60">
        <v>1.5877359060993874E-2</v>
      </c>
      <c r="M37" s="364"/>
      <c r="N37" s="157">
        <v>2.2288416154426414</v>
      </c>
      <c r="O37" s="58"/>
      <c r="P37" s="97">
        <v>2.4413466538703728</v>
      </c>
      <c r="Q37" s="91"/>
      <c r="R37" s="58">
        <v>-8.7044188538664899E-2</v>
      </c>
      <c r="S37" s="7"/>
      <c r="T37" s="4"/>
    </row>
    <row r="38" spans="1:20" s="10" customFormat="1" ht="11.5" x14ac:dyDescent="0.25">
      <c r="A38" s="824" t="s">
        <v>1</v>
      </c>
      <c r="B38" s="200">
        <v>3.3447895944657176</v>
      </c>
      <c r="C38" s="157"/>
      <c r="D38" s="97">
        <v>3.4372019470266348</v>
      </c>
      <c r="E38" s="97"/>
      <c r="F38" s="58">
        <v>-2.688592465184042E-2</v>
      </c>
      <c r="G38" s="58"/>
      <c r="H38" s="363">
        <v>6.2542325310016702</v>
      </c>
      <c r="I38" s="58"/>
      <c r="J38" s="97">
        <v>7.1932274612651641</v>
      </c>
      <c r="K38" s="54"/>
      <c r="L38" s="60">
        <v>-0.13053875125176995</v>
      </c>
      <c r="M38" s="364"/>
      <c r="N38" s="157">
        <v>3.3252115851040109</v>
      </c>
      <c r="O38" s="58"/>
      <c r="P38" s="97">
        <v>3.4244947383186011</v>
      </c>
      <c r="Q38" s="91"/>
      <c r="R38" s="58">
        <v>-2.8992058917087823E-2</v>
      </c>
      <c r="S38" s="7"/>
      <c r="T38" s="4"/>
    </row>
    <row r="39" spans="1:20" s="10" customFormat="1" ht="11.5" x14ac:dyDescent="0.25">
      <c r="A39" s="33" t="s">
        <v>144</v>
      </c>
      <c r="B39" s="200">
        <v>1.7464695890051665</v>
      </c>
      <c r="C39" s="157"/>
      <c r="D39" s="97">
        <v>1.9563319649375384</v>
      </c>
      <c r="E39" s="97"/>
      <c r="F39" s="58">
        <v>-0.10727339720131412</v>
      </c>
      <c r="G39" s="58"/>
      <c r="H39" s="363">
        <v>4.1323031033067963</v>
      </c>
      <c r="I39" s="58"/>
      <c r="J39" s="97">
        <v>7.2848036307830588</v>
      </c>
      <c r="K39" s="54"/>
      <c r="L39" s="60">
        <v>-0.43275024108472687</v>
      </c>
      <c r="M39" s="364"/>
      <c r="N39" s="157">
        <v>1.7283017017975835</v>
      </c>
      <c r="O39" s="58"/>
      <c r="P39" s="97">
        <v>1.9397188431495422</v>
      </c>
      <c r="Q39" s="91"/>
      <c r="R39" s="58">
        <v>-0.10899370395798109</v>
      </c>
      <c r="S39" s="7"/>
      <c r="T39" s="4"/>
    </row>
    <row r="40" spans="1:20" s="10" customFormat="1" ht="11.5" x14ac:dyDescent="0.25">
      <c r="A40" s="33" t="s">
        <v>145</v>
      </c>
      <c r="B40" s="200">
        <v>3.7813620723392698</v>
      </c>
      <c r="C40" s="157"/>
      <c r="D40" s="97">
        <v>3.8499013054693738</v>
      </c>
      <c r="E40" s="97"/>
      <c r="F40" s="58">
        <v>-1.7802854590774457E-2</v>
      </c>
      <c r="G40" s="58"/>
      <c r="H40" s="363">
        <v>5.7178857195087645</v>
      </c>
      <c r="I40" s="58"/>
      <c r="J40" s="97">
        <v>5.8559538450760238</v>
      </c>
      <c r="K40" s="54"/>
      <c r="L40" s="60">
        <v>-2.357739306353206E-2</v>
      </c>
      <c r="M40" s="364"/>
      <c r="N40" s="157">
        <v>3.7669918979457382</v>
      </c>
      <c r="O40" s="58"/>
      <c r="P40" s="97">
        <v>3.8422166861908531</v>
      </c>
      <c r="Q40" s="91"/>
      <c r="R40" s="58">
        <v>-1.9578486688550677E-2</v>
      </c>
      <c r="S40" s="7"/>
      <c r="T40" s="4"/>
    </row>
    <row r="41" spans="1:20" s="10" customFormat="1" ht="11.5" x14ac:dyDescent="0.25">
      <c r="A41" s="33" t="s">
        <v>308</v>
      </c>
      <c r="B41" s="200">
        <v>5.7990978291934718</v>
      </c>
      <c r="C41" s="157"/>
      <c r="D41" s="97">
        <v>5.937228187228107</v>
      </c>
      <c r="E41" s="97"/>
      <c r="F41" s="58">
        <v>-2.3265125354584623E-2</v>
      </c>
      <c r="G41" s="58"/>
      <c r="H41" s="363">
        <v>7.9228063404175524</v>
      </c>
      <c r="I41" s="58"/>
      <c r="J41" s="97">
        <v>7.1747314844036367</v>
      </c>
      <c r="K41" s="54"/>
      <c r="L41" s="60">
        <v>0.10426520597182956</v>
      </c>
      <c r="M41" s="364"/>
      <c r="N41" s="157">
        <v>5.7847536251700848</v>
      </c>
      <c r="O41" s="58"/>
      <c r="P41" s="97">
        <v>5.9308991221900769</v>
      </c>
      <c r="Q41" s="91"/>
      <c r="R41" s="58">
        <v>-2.4641372919866074E-2</v>
      </c>
      <c r="S41" s="7"/>
      <c r="T41" s="4"/>
    </row>
    <row r="42" spans="1:20" s="10" customFormat="1" ht="11.5" x14ac:dyDescent="0.25">
      <c r="A42" s="707" t="s">
        <v>309</v>
      </c>
      <c r="B42" s="458"/>
      <c r="C42" s="474"/>
      <c r="D42" s="708"/>
      <c r="E42" s="708"/>
      <c r="F42" s="709"/>
      <c r="G42" s="709"/>
      <c r="H42" s="458"/>
      <c r="I42" s="709"/>
      <c r="J42" s="710"/>
      <c r="K42" s="710"/>
      <c r="L42" s="711"/>
      <c r="M42" s="712"/>
      <c r="N42" s="474"/>
      <c r="O42" s="709"/>
      <c r="P42" s="710"/>
      <c r="Q42" s="710"/>
      <c r="R42" s="709"/>
      <c r="S42" s="711"/>
      <c r="T42" s="4"/>
    </row>
    <row r="43" spans="1:20" s="26" customFormat="1" ht="11.5" x14ac:dyDescent="0.25">
      <c r="A43" s="12" t="s">
        <v>310</v>
      </c>
      <c r="B43" s="198">
        <v>1320721.8573546794</v>
      </c>
      <c r="C43" s="114"/>
      <c r="D43" s="20">
        <v>1316609.5750988596</v>
      </c>
      <c r="E43" s="20"/>
      <c r="F43" s="58">
        <v>3.123387778423979E-3</v>
      </c>
      <c r="G43" s="58"/>
      <c r="H43" s="362">
        <v>7417.1664415328423</v>
      </c>
      <c r="I43" s="58"/>
      <c r="J43" s="130">
        <v>5830.1870076063506</v>
      </c>
      <c r="K43" s="115"/>
      <c r="L43" s="60">
        <v>0.27220043402656552</v>
      </c>
      <c r="M43" s="364"/>
      <c r="N43" s="114">
        <v>1313304.6909131466</v>
      </c>
      <c r="O43" s="58"/>
      <c r="P43" s="20">
        <v>1310779.3880912533</v>
      </c>
      <c r="Q43" s="115"/>
      <c r="R43" s="58">
        <v>1.9265658621399069E-3</v>
      </c>
      <c r="S43" s="60"/>
      <c r="T43" s="4"/>
    </row>
    <row r="44" spans="1:20" s="26" customFormat="1" ht="11.5" x14ac:dyDescent="0.25">
      <c r="A44" s="12" t="s">
        <v>327</v>
      </c>
      <c r="B44" s="198">
        <v>1290080.9743524939</v>
      </c>
      <c r="C44" s="114"/>
      <c r="D44" s="20">
        <v>1285778.0045553339</v>
      </c>
      <c r="E44" s="20"/>
      <c r="F44" s="58">
        <v>3.3465884327739184E-3</v>
      </c>
      <c r="G44" s="58"/>
      <c r="H44" s="362">
        <v>6947.6582025661037</v>
      </c>
      <c r="I44" s="58"/>
      <c r="J44" s="130">
        <v>5554.5322725117749</v>
      </c>
      <c r="K44" s="115"/>
      <c r="L44" s="60">
        <v>0.25080886413220055</v>
      </c>
      <c r="M44" s="364"/>
      <c r="N44" s="114">
        <v>1283133.3161499277</v>
      </c>
      <c r="O44" s="58"/>
      <c r="P44" s="20">
        <v>1280223.472282822</v>
      </c>
      <c r="Q44" s="115"/>
      <c r="R44" s="58">
        <v>2.2729186974809919E-3</v>
      </c>
      <c r="S44" s="60"/>
      <c r="T44" s="4"/>
    </row>
    <row r="45" spans="1:20" s="26" customFormat="1" ht="11.5" x14ac:dyDescent="0.25">
      <c r="A45" s="12" t="s">
        <v>312</v>
      </c>
      <c r="B45" s="198">
        <v>142177.80297113341</v>
      </c>
      <c r="C45" s="114"/>
      <c r="D45" s="20">
        <v>149807.42982114927</v>
      </c>
      <c r="E45" s="20"/>
      <c r="F45" s="58">
        <v>-5.0929562433082602E-2</v>
      </c>
      <c r="G45" s="58"/>
      <c r="H45" s="362">
        <v>1274.9223837274087</v>
      </c>
      <c r="I45" s="58"/>
      <c r="J45" s="130">
        <v>972.1445468889998</v>
      </c>
      <c r="K45" s="115"/>
      <c r="L45" s="60">
        <v>0.31145351563956292</v>
      </c>
      <c r="M45" s="364"/>
      <c r="N45" s="114">
        <v>140902.88058740599</v>
      </c>
      <c r="O45" s="58"/>
      <c r="P45" s="20">
        <v>148835.28527426027</v>
      </c>
      <c r="Q45" s="115"/>
      <c r="R45" s="58">
        <v>-5.3296532957471457E-2</v>
      </c>
      <c r="S45" s="60"/>
      <c r="T45" s="4"/>
    </row>
    <row r="46" spans="1:20" s="26" customFormat="1" ht="11.5" x14ac:dyDescent="0.25">
      <c r="A46" s="12" t="s">
        <v>313</v>
      </c>
      <c r="B46" s="106">
        <v>118479.55145394571</v>
      </c>
      <c r="C46" s="114"/>
      <c r="D46" s="20">
        <v>124128.53678715543</v>
      </c>
      <c r="E46" s="20"/>
      <c r="F46" s="58">
        <v>-4.5509159129911471E-2</v>
      </c>
      <c r="G46" s="58"/>
      <c r="H46" s="362">
        <v>1067.9730367012185</v>
      </c>
      <c r="I46" s="58"/>
      <c r="J46" s="130">
        <v>818.38629104301572</v>
      </c>
      <c r="K46" s="115"/>
      <c r="L46" s="60">
        <v>0.30497425041188042</v>
      </c>
      <c r="M46" s="364"/>
      <c r="N46" s="114">
        <v>117411.57841724448</v>
      </c>
      <c r="O46" s="58"/>
      <c r="P46" s="20">
        <v>123310.15049611242</v>
      </c>
      <c r="Q46" s="115"/>
      <c r="R46" s="58">
        <v>-4.7835251640974158E-2</v>
      </c>
      <c r="S46" s="60"/>
      <c r="T46" s="4"/>
    </row>
    <row r="47" spans="1:20" s="26" customFormat="1" ht="11.5" x14ac:dyDescent="0.25">
      <c r="A47" s="12" t="s">
        <v>643</v>
      </c>
      <c r="B47" s="198">
        <v>62737.249562068886</v>
      </c>
      <c r="C47" s="114"/>
      <c r="D47" s="20">
        <v>61145.109896025111</v>
      </c>
      <c r="E47" s="20"/>
      <c r="F47" s="58">
        <v>2.6038708062691304E-2</v>
      </c>
      <c r="G47" s="58"/>
      <c r="H47" s="362">
        <v>356.90676447681221</v>
      </c>
      <c r="I47" s="58"/>
      <c r="J47" s="130">
        <v>240.72464118848529</v>
      </c>
      <c r="K47" s="115"/>
      <c r="L47" s="60">
        <v>0.48263494220916642</v>
      </c>
      <c r="M47" s="364"/>
      <c r="N47" s="114">
        <v>62380.342797592071</v>
      </c>
      <c r="O47" s="58"/>
      <c r="P47" s="20">
        <v>60904.385254836627</v>
      </c>
      <c r="Q47" s="115"/>
      <c r="R47" s="58">
        <v>2.4234011008890919E-2</v>
      </c>
      <c r="S47" s="60"/>
      <c r="T47" s="4"/>
    </row>
    <row r="48" spans="1:20" s="26" customFormat="1" ht="11.5" x14ac:dyDescent="0.25">
      <c r="A48" s="34" t="s">
        <v>198</v>
      </c>
      <c r="B48" s="198">
        <v>50907.421624265087</v>
      </c>
      <c r="C48" s="114"/>
      <c r="D48" s="20">
        <v>50906.438766699473</v>
      </c>
      <c r="E48" s="20"/>
      <c r="F48" s="58">
        <v>1.9307136571037269E-5</v>
      </c>
      <c r="G48" s="58"/>
      <c r="H48" s="362">
        <v>243.93783977902123</v>
      </c>
      <c r="I48" s="58"/>
      <c r="J48" s="130">
        <v>193.9701137697428</v>
      </c>
      <c r="K48" s="115"/>
      <c r="L48" s="60">
        <v>0.25760528278389272</v>
      </c>
      <c r="M48" s="364"/>
      <c r="N48" s="114">
        <v>50663.483784486067</v>
      </c>
      <c r="O48" s="58"/>
      <c r="P48" s="20">
        <v>50712.468652929732</v>
      </c>
      <c r="Q48" s="115"/>
      <c r="R48" s="58">
        <v>-9.6593342317670221E-4</v>
      </c>
      <c r="S48" s="60"/>
      <c r="T48" s="4"/>
    </row>
    <row r="49" spans="1:20" s="26" customFormat="1" ht="11.5" x14ac:dyDescent="0.25">
      <c r="A49" s="12" t="s">
        <v>187</v>
      </c>
      <c r="B49" s="198">
        <v>3761.0509842305328</v>
      </c>
      <c r="C49" s="114"/>
      <c r="D49" s="20">
        <v>4213.3217823617142</v>
      </c>
      <c r="E49" s="20"/>
      <c r="F49" s="58">
        <v>-0.10734304700498518</v>
      </c>
      <c r="G49" s="58"/>
      <c r="H49" s="362">
        <v>312.99823897937142</v>
      </c>
      <c r="I49" s="58"/>
      <c r="J49" s="130">
        <v>158.75411207630123</v>
      </c>
      <c r="K49" s="115"/>
      <c r="L49" s="60">
        <v>0.97159138044208004</v>
      </c>
      <c r="M49" s="364"/>
      <c r="N49" s="114">
        <v>3448.0527452511615</v>
      </c>
      <c r="O49" s="58"/>
      <c r="P49" s="20">
        <v>4054.567670285413</v>
      </c>
      <c r="Q49" s="115"/>
      <c r="R49" s="58">
        <v>-0.14958806323031654</v>
      </c>
      <c r="S49" s="60"/>
      <c r="T49" s="4"/>
    </row>
    <row r="50" spans="1:20" s="26" customFormat="1" ht="11.5" x14ac:dyDescent="0.25">
      <c r="A50" s="12" t="s">
        <v>316</v>
      </c>
      <c r="B50" s="198">
        <v>1117.4826349737423</v>
      </c>
      <c r="C50" s="114"/>
      <c r="D50" s="20">
        <v>1658.1824033201942</v>
      </c>
      <c r="E50" s="20"/>
      <c r="F50" s="58">
        <v>-0.32607978908942931</v>
      </c>
      <c r="G50" s="58"/>
      <c r="H50" s="362">
        <v>59.94582853579346</v>
      </c>
      <c r="I50" s="58"/>
      <c r="J50" s="130">
        <v>22.771028546721979</v>
      </c>
      <c r="K50" s="115"/>
      <c r="L50" s="60">
        <v>1.6325481263525536</v>
      </c>
      <c r="M50" s="364"/>
      <c r="N50" s="114">
        <v>1057.5368064379488</v>
      </c>
      <c r="O50" s="58"/>
      <c r="P50" s="20">
        <v>1635.4113747734723</v>
      </c>
      <c r="Q50" s="115"/>
      <c r="R50" s="58">
        <v>-0.35335119790001907</v>
      </c>
      <c r="S50" s="60"/>
      <c r="T50" s="4"/>
    </row>
    <row r="51" spans="1:20" s="26" customFormat="1" ht="11.5" x14ac:dyDescent="0.25">
      <c r="A51" s="12" t="s">
        <v>317</v>
      </c>
      <c r="B51" s="198">
        <v>2516.0653165353842</v>
      </c>
      <c r="C51" s="114"/>
      <c r="D51" s="20">
        <v>1847.6511581261191</v>
      </c>
      <c r="E51" s="20"/>
      <c r="F51" s="58">
        <v>0.36176426240934373</v>
      </c>
      <c r="G51" s="58"/>
      <c r="H51" s="362">
        <v>87.663205891901683</v>
      </c>
      <c r="I51" s="58"/>
      <c r="J51" s="130">
        <v>23.052410104243798</v>
      </c>
      <c r="K51" s="115"/>
      <c r="L51" s="60">
        <v>2.8027783427192912</v>
      </c>
      <c r="M51" s="364"/>
      <c r="N51" s="114">
        <v>2428.4021106434825</v>
      </c>
      <c r="O51" s="58"/>
      <c r="P51" s="20">
        <v>1824.5987480218753</v>
      </c>
      <c r="Q51" s="115"/>
      <c r="R51" s="58">
        <v>0.3309239158890227</v>
      </c>
      <c r="S51" s="60"/>
      <c r="T51" s="4"/>
    </row>
    <row r="52" spans="1:20" s="26" customFormat="1" ht="11.5" x14ac:dyDescent="0.25">
      <c r="A52" s="12" t="s">
        <v>318</v>
      </c>
      <c r="B52" s="198">
        <v>14439.771377625368</v>
      </c>
      <c r="C52" s="114"/>
      <c r="D52" s="20">
        <v>17709.423333286839</v>
      </c>
      <c r="E52" s="20"/>
      <c r="F52" s="58">
        <v>-0.18462780487695471</v>
      </c>
      <c r="G52" s="58"/>
      <c r="H52" s="362">
        <v>937.33665413765846</v>
      </c>
      <c r="I52" s="58"/>
      <c r="J52" s="130">
        <v>553.8298203399587</v>
      </c>
      <c r="K52" s="115"/>
      <c r="L52" s="60">
        <v>0.69246331582920329</v>
      </c>
      <c r="M52" s="364"/>
      <c r="N52" s="114">
        <v>13502.43472348771</v>
      </c>
      <c r="O52" s="58"/>
      <c r="P52" s="20">
        <v>17155.593512946882</v>
      </c>
      <c r="Q52" s="115"/>
      <c r="R52" s="58">
        <v>-0.21294272254132321</v>
      </c>
      <c r="S52" s="60"/>
      <c r="T52" s="4"/>
    </row>
    <row r="53" spans="1:20" s="10" customFormat="1" ht="11.5" x14ac:dyDescent="0.25">
      <c r="A53" s="707" t="s">
        <v>319</v>
      </c>
      <c r="B53" s="458"/>
      <c r="C53" s="474"/>
      <c r="D53" s="708"/>
      <c r="E53" s="708"/>
      <c r="F53" s="474"/>
      <c r="G53" s="474"/>
      <c r="H53" s="458"/>
      <c r="I53" s="474"/>
      <c r="J53" s="710"/>
      <c r="K53" s="474"/>
      <c r="L53" s="475"/>
      <c r="M53" s="458"/>
      <c r="N53" s="474"/>
      <c r="O53" s="713"/>
      <c r="P53" s="710"/>
      <c r="Q53" s="474"/>
      <c r="R53" s="474"/>
      <c r="S53" s="475"/>
      <c r="T53" s="4"/>
    </row>
    <row r="54" spans="1:20" s="26" customFormat="1" ht="11.5" x14ac:dyDescent="0.25">
      <c r="A54" s="34" t="s">
        <v>320</v>
      </c>
      <c r="B54" s="198">
        <v>1261379.8128045583</v>
      </c>
      <c r="C54" s="114"/>
      <c r="D54" s="20">
        <v>1275510.443756914</v>
      </c>
      <c r="E54" s="20"/>
      <c r="F54" s="58">
        <v>-1.107841258495308E-2</v>
      </c>
      <c r="G54" s="58"/>
      <c r="H54" s="362">
        <v>8248.5867318071887</v>
      </c>
      <c r="I54" s="58"/>
      <c r="J54" s="130">
        <v>6243.2721543003554</v>
      </c>
      <c r="K54" s="115"/>
      <c r="L54" s="60">
        <v>0.32119608563364899</v>
      </c>
      <c r="M54" s="364"/>
      <c r="N54" s="132">
        <v>1253131.2260727512</v>
      </c>
      <c r="O54" s="58"/>
      <c r="P54" s="20">
        <v>1269267.1716026138</v>
      </c>
      <c r="Q54" s="115"/>
      <c r="R54" s="58">
        <v>-1.2712804593763206E-2</v>
      </c>
      <c r="S54" s="60"/>
      <c r="T54" s="4"/>
    </row>
    <row r="55" spans="1:20" s="26" customFormat="1" ht="11.5" x14ac:dyDescent="0.25">
      <c r="A55" s="34" t="s">
        <v>196</v>
      </c>
      <c r="B55" s="198">
        <v>997425.2984587322</v>
      </c>
      <c r="C55" s="114"/>
      <c r="D55" s="20">
        <v>1030061.6136855994</v>
      </c>
      <c r="E55" s="20"/>
      <c r="F55" s="58">
        <v>-3.1683847639068154E-2</v>
      </c>
      <c r="G55" s="58"/>
      <c r="H55" s="362">
        <v>7214.6968806980949</v>
      </c>
      <c r="I55" s="58"/>
      <c r="J55" s="130">
        <v>5460.3663141678689</v>
      </c>
      <c r="K55" s="115"/>
      <c r="L55" s="60">
        <v>0.32128440943207609</v>
      </c>
      <c r="M55" s="364"/>
      <c r="N55" s="132">
        <v>990210.60157803411</v>
      </c>
      <c r="O55" s="58"/>
      <c r="P55" s="20">
        <v>1024601.2473714316</v>
      </c>
      <c r="Q55" s="115"/>
      <c r="R55" s="58">
        <v>-3.3564907208170104E-2</v>
      </c>
      <c r="S55" s="60"/>
      <c r="T55" s="4"/>
    </row>
    <row r="56" spans="1:20" s="26" customFormat="1" ht="11.5" x14ac:dyDescent="0.25">
      <c r="A56" s="34" t="s">
        <v>197</v>
      </c>
      <c r="B56" s="198">
        <v>263985.12195548177</v>
      </c>
      <c r="C56" s="114"/>
      <c r="D56" s="20">
        <v>241165.72363667135</v>
      </c>
      <c r="E56" s="20"/>
      <c r="F56" s="58">
        <v>9.4621233791867626E-2</v>
      </c>
      <c r="G56" s="58"/>
      <c r="H56" s="362">
        <v>1074.4000011803616</v>
      </c>
      <c r="I56" s="58"/>
      <c r="J56" s="130">
        <v>809.69693636365378</v>
      </c>
      <c r="K56" s="115"/>
      <c r="L56" s="60">
        <v>0.32691622374846624</v>
      </c>
      <c r="M56" s="364"/>
      <c r="N56" s="132">
        <v>262910.72195430141</v>
      </c>
      <c r="O56" s="58"/>
      <c r="P56" s="20">
        <v>240356.0267003077</v>
      </c>
      <c r="Q56" s="115"/>
      <c r="R56" s="58">
        <v>9.3838692391584752E-2</v>
      </c>
      <c r="S56" s="60"/>
      <c r="T56" s="4"/>
    </row>
    <row r="57" spans="1:20" s="26" customFormat="1" ht="11.5" x14ac:dyDescent="0.25">
      <c r="A57" s="34" t="s">
        <v>667</v>
      </c>
      <c r="B57" s="198">
        <v>42251.349488108892</v>
      </c>
      <c r="C57" s="114"/>
      <c r="D57" s="20">
        <v>58413.378087936122</v>
      </c>
      <c r="E57" s="20"/>
      <c r="F57" s="58">
        <v>-0.27668368323942405</v>
      </c>
      <c r="G57" s="58"/>
      <c r="H57" s="362">
        <v>117.22715454835046</v>
      </c>
      <c r="I57" s="58"/>
      <c r="J57" s="130">
        <v>51.135961958579941</v>
      </c>
      <c r="K57" s="115"/>
      <c r="L57" s="60">
        <v>1.2924601407382204</v>
      </c>
      <c r="M57" s="364"/>
      <c r="N57" s="132">
        <v>42134.122333560539</v>
      </c>
      <c r="O57" s="58"/>
      <c r="P57" s="20">
        <v>58362.242125977544</v>
      </c>
      <c r="Q57" s="115"/>
      <c r="R57" s="58">
        <v>-0.27805853924165341</v>
      </c>
      <c r="S57" s="60"/>
      <c r="T57" s="4"/>
    </row>
    <row r="58" spans="1:20" s="26" customFormat="1" ht="11.5" x14ac:dyDescent="0.25">
      <c r="A58" s="34" t="s">
        <v>250</v>
      </c>
      <c r="B58" s="198">
        <v>73404.288884034133</v>
      </c>
      <c r="C58" s="114"/>
      <c r="D58" s="20">
        <v>71478.829554511016</v>
      </c>
      <c r="E58" s="20"/>
      <c r="F58" s="58">
        <v>2.6937477033738048E-2</v>
      </c>
      <c r="G58" s="58"/>
      <c r="H58" s="362">
        <v>496.75170521698169</v>
      </c>
      <c r="I58" s="58"/>
      <c r="J58" s="130">
        <v>320.30318726074444</v>
      </c>
      <c r="K58" s="115"/>
      <c r="L58" s="60">
        <v>0.5508796820451195</v>
      </c>
      <c r="M58" s="364"/>
      <c r="N58" s="132">
        <v>72907.537178817147</v>
      </c>
      <c r="O58" s="58"/>
      <c r="P58" s="20">
        <v>71158.526367250277</v>
      </c>
      <c r="Q58" s="115"/>
      <c r="R58" s="58">
        <v>2.4579075774281745E-2</v>
      </c>
      <c r="S58" s="60"/>
      <c r="T58" s="4"/>
    </row>
    <row r="59" spans="1:20" s="26" customFormat="1" ht="11.5" x14ac:dyDescent="0.25">
      <c r="A59" s="34" t="s">
        <v>321</v>
      </c>
      <c r="B59" s="198">
        <v>10656.313649240226</v>
      </c>
      <c r="C59" s="114"/>
      <c r="D59" s="20">
        <v>10941.860508577622</v>
      </c>
      <c r="E59" s="20"/>
      <c r="F59" s="58">
        <v>-2.6096737306562021E-2</v>
      </c>
      <c r="G59" s="58"/>
      <c r="H59" s="362">
        <v>245.06492963799462</v>
      </c>
      <c r="I59" s="58"/>
      <c r="J59" s="130">
        <v>147.80560160646863</v>
      </c>
      <c r="K59" s="115"/>
      <c r="L59" s="60">
        <v>0.65802193539645593</v>
      </c>
      <c r="M59" s="364"/>
      <c r="N59" s="132">
        <v>10411.248719602232</v>
      </c>
      <c r="O59" s="58"/>
      <c r="P59" s="20">
        <v>10794.054906971152</v>
      </c>
      <c r="Q59" s="115"/>
      <c r="R59" s="58">
        <v>-3.5464539569989732E-2</v>
      </c>
      <c r="S59" s="60"/>
      <c r="T59" s="4"/>
    </row>
    <row r="60" spans="1:20" s="26" customFormat="1" ht="11.5" x14ac:dyDescent="0.25">
      <c r="A60" s="34" t="s">
        <v>322</v>
      </c>
      <c r="B60" s="198">
        <v>3415.4924846272156</v>
      </c>
      <c r="C60" s="114"/>
      <c r="D60" s="20">
        <v>2151.6009678049595</v>
      </c>
      <c r="E60" s="20"/>
      <c r="F60" s="58">
        <v>0.5874191059282079</v>
      </c>
      <c r="G60" s="58"/>
      <c r="H60" s="362">
        <v>176.36953773943421</v>
      </c>
      <c r="I60" s="58"/>
      <c r="J60" s="130">
        <v>130.98772305238981</v>
      </c>
      <c r="K60" s="115"/>
      <c r="L60" s="60">
        <v>0.34645853542238841</v>
      </c>
      <c r="M60" s="364"/>
      <c r="N60" s="132">
        <v>3239.1229468877814</v>
      </c>
      <c r="O60" s="58"/>
      <c r="P60" s="20">
        <v>2020.6132447525697</v>
      </c>
      <c r="Q60" s="115"/>
      <c r="R60" s="58">
        <v>0.60303955014628341</v>
      </c>
      <c r="S60" s="60"/>
      <c r="T60" s="4"/>
    </row>
    <row r="61" spans="1:20" s="26" customFormat="1" ht="11.5" x14ac:dyDescent="0.25">
      <c r="A61" s="34" t="s">
        <v>323</v>
      </c>
      <c r="B61" s="198">
        <v>59962.740344310994</v>
      </c>
      <c r="C61" s="114"/>
      <c r="D61" s="20">
        <v>59436.79799886726</v>
      </c>
      <c r="E61" s="20"/>
      <c r="F61" s="58">
        <v>8.8487664738224631E-3</v>
      </c>
      <c r="G61" s="58"/>
      <c r="H61" s="362">
        <v>90.459394489255672</v>
      </c>
      <c r="I61" s="58"/>
      <c r="J61" s="130">
        <v>46.864938182239314</v>
      </c>
      <c r="K61" s="115"/>
      <c r="L61" s="60">
        <v>0.93021474044187713</v>
      </c>
      <c r="M61" s="364"/>
      <c r="N61" s="132">
        <v>59872.280949821739</v>
      </c>
      <c r="O61" s="58"/>
      <c r="P61" s="20">
        <v>59389.93306068502</v>
      </c>
      <c r="Q61" s="115"/>
      <c r="R61" s="58">
        <v>8.1217112779678208E-3</v>
      </c>
      <c r="S61" s="60"/>
      <c r="T61" s="4"/>
    </row>
    <row r="62" spans="1:20" s="26" customFormat="1" ht="11.5" x14ac:dyDescent="0.25">
      <c r="A62" s="34" t="s">
        <v>243</v>
      </c>
      <c r="B62" s="198">
        <v>6945.3879182768296</v>
      </c>
      <c r="C62" s="114"/>
      <c r="D62" s="20">
        <v>8374.4579908087671</v>
      </c>
      <c r="E62" s="20"/>
      <c r="F62" s="58">
        <v>-0.17064627634413918</v>
      </c>
      <c r="G62" s="58"/>
      <c r="H62" s="362">
        <v>447.36964623915873</v>
      </c>
      <c r="I62" s="58"/>
      <c r="J62" s="130">
        <v>278.33171862566326</v>
      </c>
      <c r="K62" s="115"/>
      <c r="L62" s="60">
        <v>0.60732541892158431</v>
      </c>
      <c r="M62" s="364"/>
      <c r="N62" s="132">
        <v>6498.0182720376706</v>
      </c>
      <c r="O62" s="58"/>
      <c r="P62" s="20">
        <v>8096.1262721831044</v>
      </c>
      <c r="Q62" s="115"/>
      <c r="R62" s="58">
        <v>-0.19739168417323946</v>
      </c>
      <c r="S62" s="60"/>
      <c r="T62" s="4"/>
    </row>
    <row r="63" spans="1:20" s="26" customFormat="1" ht="11.5" x14ac:dyDescent="0.25">
      <c r="A63" s="34" t="s">
        <v>267</v>
      </c>
      <c r="B63" s="198">
        <v>22698.557266568478</v>
      </c>
      <c r="C63" s="114"/>
      <c r="D63" s="20">
        <v>26129.440512921559</v>
      </c>
      <c r="E63" s="20"/>
      <c r="F63" s="58">
        <v>-0.13130335663545636</v>
      </c>
      <c r="G63" s="58"/>
      <c r="H63" s="362">
        <v>1062.7656071711544</v>
      </c>
      <c r="I63" s="58"/>
      <c r="J63" s="130">
        <v>742.0635768668368</v>
      </c>
      <c r="K63" s="115"/>
      <c r="L63" s="60">
        <v>0.43217594866789638</v>
      </c>
      <c r="M63" s="364"/>
      <c r="N63" s="132">
        <v>21635.791659397324</v>
      </c>
      <c r="O63" s="58"/>
      <c r="P63" s="20">
        <v>25387.376936054723</v>
      </c>
      <c r="Q63" s="115"/>
      <c r="R63" s="58">
        <v>-0.14777364696269432</v>
      </c>
      <c r="S63" s="60"/>
      <c r="T63" s="4"/>
    </row>
    <row r="64" spans="1:20" s="26" customFormat="1" ht="11.5" x14ac:dyDescent="0.25">
      <c r="A64" s="34" t="s">
        <v>324</v>
      </c>
      <c r="B64" s="198">
        <v>1103.7136349803607</v>
      </c>
      <c r="C64" s="114"/>
      <c r="D64" s="20">
        <v>626.26093861280162</v>
      </c>
      <c r="E64" s="20"/>
      <c r="F64" s="58">
        <v>0.76238619867485258</v>
      </c>
      <c r="G64" s="58"/>
      <c r="H64" s="362">
        <v>112.71491012852326</v>
      </c>
      <c r="I64" s="58"/>
      <c r="J64" s="130">
        <v>72.053758339445039</v>
      </c>
      <c r="K64" s="115"/>
      <c r="L64" s="60">
        <v>0.56431687570721367</v>
      </c>
      <c r="M64" s="364"/>
      <c r="N64" s="156">
        <v>990.99872485183732</v>
      </c>
      <c r="O64" s="58"/>
      <c r="P64" s="20">
        <v>554.20718027335658</v>
      </c>
      <c r="Q64" s="115"/>
      <c r="R64" s="58">
        <v>0.78813764982806267</v>
      </c>
      <c r="S64" s="60"/>
      <c r="T64" s="4"/>
    </row>
    <row r="65" spans="1:20" s="26" customFormat="1" ht="11.5" x14ac:dyDescent="0.25">
      <c r="A65" s="34" t="s">
        <v>325</v>
      </c>
      <c r="B65" s="198">
        <v>2669.6410950630111</v>
      </c>
      <c r="C65" s="114"/>
      <c r="D65" s="20">
        <v>3678.921797800997</v>
      </c>
      <c r="E65" s="20"/>
      <c r="F65" s="58">
        <v>-0.27434143975043546</v>
      </c>
      <c r="G65" s="58"/>
      <c r="H65" s="362">
        <v>65.844188209256856</v>
      </c>
      <c r="I65" s="58"/>
      <c r="J65" s="130">
        <v>63.373286239379539</v>
      </c>
      <c r="K65" s="115"/>
      <c r="L65" s="60">
        <v>3.8989645582588134E-2</v>
      </c>
      <c r="M65" s="364"/>
      <c r="N65" s="156">
        <v>2603.7969068537541</v>
      </c>
      <c r="O65" s="58"/>
      <c r="P65" s="20">
        <v>3615.5485115616175</v>
      </c>
      <c r="Q65" s="115"/>
      <c r="R65" s="58">
        <v>-0.27983350284819453</v>
      </c>
      <c r="S65" s="60"/>
      <c r="T65" s="4"/>
    </row>
    <row r="66" spans="1:20" s="26" customFormat="1" ht="11.5" x14ac:dyDescent="0.25">
      <c r="A66" s="34" t="s">
        <v>668</v>
      </c>
      <c r="B66" s="198">
        <v>26081.329095265926</v>
      </c>
      <c r="C66" s="114"/>
      <c r="D66" s="20">
        <v>33670.234247873763</v>
      </c>
      <c r="E66" s="20"/>
      <c r="F66" s="58">
        <v>-0.22538914035286425</v>
      </c>
      <c r="G66" s="60"/>
      <c r="H66" s="362">
        <v>136.45805153586753</v>
      </c>
      <c r="I66" s="116"/>
      <c r="J66" s="130">
        <v>132.0553879550713</v>
      </c>
      <c r="K66" s="115"/>
      <c r="L66" s="60">
        <v>3.3339522521369069E-2</v>
      </c>
      <c r="M66" s="364"/>
      <c r="N66" s="156">
        <v>25944.871043730058</v>
      </c>
      <c r="O66" s="116"/>
      <c r="P66" s="20">
        <v>33538.178859918691</v>
      </c>
      <c r="Q66" s="115"/>
      <c r="R66" s="58">
        <v>-0.22640787527265999</v>
      </c>
      <c r="S66" s="60"/>
      <c r="T66" s="4"/>
    </row>
    <row r="67" spans="1:20" s="26" customFormat="1" ht="11.5" x14ac:dyDescent="0.25">
      <c r="A67" s="34" t="s">
        <v>1092</v>
      </c>
      <c r="B67" s="114">
        <v>41.607851582130507</v>
      </c>
      <c r="C67" s="20"/>
      <c r="D67" s="20">
        <v>42.43738045072238</v>
      </c>
      <c r="E67" s="59"/>
      <c r="F67" s="58">
        <v>-1.9547127079512082E-2</v>
      </c>
      <c r="G67" s="58"/>
      <c r="H67" s="217">
        <v>42.873292221724057</v>
      </c>
      <c r="I67" s="116"/>
      <c r="J67" s="130">
        <v>41.752397177476269</v>
      </c>
      <c r="K67" s="115"/>
      <c r="L67" s="60">
        <v>2.6846244048772033E-2</v>
      </c>
      <c r="M67" s="116"/>
      <c r="N67" s="130">
        <v>41.601089375875866</v>
      </c>
      <c r="O67" s="116"/>
      <c r="P67" s="20">
        <v>42.440449650204613</v>
      </c>
      <c r="Q67" s="115"/>
      <c r="R67" s="58">
        <v>-1.977736525524066E-2</v>
      </c>
      <c r="S67" s="60"/>
      <c r="T67" s="4"/>
    </row>
    <row r="68" spans="1:20" s="10" customFormat="1" ht="11.5" x14ac:dyDescent="0.25">
      <c r="A68" s="707" t="s">
        <v>498</v>
      </c>
      <c r="B68" s="715"/>
      <c r="C68" s="708"/>
      <c r="D68" s="708"/>
      <c r="E68" s="708"/>
      <c r="F68" s="474"/>
      <c r="G68" s="474"/>
      <c r="H68" s="716"/>
      <c r="I68" s="474"/>
      <c r="J68" s="710"/>
      <c r="K68" s="474"/>
      <c r="L68" s="475"/>
      <c r="M68" s="458"/>
      <c r="N68" s="474"/>
      <c r="O68" s="713"/>
      <c r="P68" s="710"/>
      <c r="Q68" s="474"/>
      <c r="R68" s="474"/>
      <c r="S68" s="475"/>
      <c r="T68" s="4"/>
    </row>
    <row r="69" spans="1:20" s="10" customFormat="1" ht="11.5" x14ac:dyDescent="0.25">
      <c r="A69" s="34" t="s">
        <v>634</v>
      </c>
      <c r="B69" s="736">
        <v>2396.6424193488137</v>
      </c>
      <c r="C69" s="737"/>
      <c r="D69" s="737">
        <v>2486.0358446227824</v>
      </c>
      <c r="E69" s="737"/>
      <c r="F69" s="58">
        <v>-3.5958220581301686E-2</v>
      </c>
      <c r="G69" s="58"/>
      <c r="H69" s="736"/>
      <c r="I69" s="737"/>
      <c r="J69" s="737"/>
      <c r="K69" s="737"/>
      <c r="L69" s="60"/>
      <c r="M69" s="739"/>
      <c r="N69" s="117"/>
      <c r="O69" s="351"/>
      <c r="P69" s="117"/>
      <c r="Q69" s="115"/>
      <c r="R69" s="58"/>
      <c r="S69" s="60"/>
      <c r="T69" s="108"/>
    </row>
    <row r="70" spans="1:20" s="10" customFormat="1" ht="11.5" x14ac:dyDescent="0.25">
      <c r="A70" s="34" t="s">
        <v>632</v>
      </c>
      <c r="B70" s="717">
        <v>273.3867627408726</v>
      </c>
      <c r="C70" s="737"/>
      <c r="D70" s="737">
        <v>275.74272083379674</v>
      </c>
      <c r="E70" s="737"/>
      <c r="F70" s="58">
        <v>-8.5440445564624306E-3</v>
      </c>
      <c r="G70" s="58"/>
      <c r="H70" s="736"/>
      <c r="I70" s="737"/>
      <c r="J70" s="737"/>
      <c r="K70" s="737"/>
      <c r="L70" s="60"/>
      <c r="M70" s="739"/>
      <c r="N70" s="117"/>
      <c r="O70" s="351"/>
      <c r="P70" s="117"/>
      <c r="Q70" s="115"/>
      <c r="R70" s="58"/>
      <c r="S70" s="60"/>
      <c r="T70" s="108"/>
    </row>
    <row r="71" spans="1:20" ht="11.5" x14ac:dyDescent="0.25">
      <c r="A71" s="230" t="s">
        <v>633</v>
      </c>
      <c r="B71" s="718">
        <v>1585.3965823408316</v>
      </c>
      <c r="C71" s="740"/>
      <c r="D71" s="740">
        <v>1637.1474545573888</v>
      </c>
      <c r="E71" s="740"/>
      <c r="F71" s="22">
        <v>-3.1610391643401625E-2</v>
      </c>
      <c r="G71" s="22"/>
      <c r="H71" s="741"/>
      <c r="I71" s="740"/>
      <c r="J71" s="740"/>
      <c r="K71" s="740"/>
      <c r="L71" s="98"/>
      <c r="M71" s="742"/>
      <c r="N71" s="118"/>
      <c r="O71" s="352"/>
      <c r="P71" s="118"/>
      <c r="Q71" s="174"/>
      <c r="R71" s="22"/>
      <c r="S71" s="98"/>
      <c r="T71" s="108"/>
    </row>
    <row r="72" spans="1:20" ht="11.5" x14ac:dyDescent="0.25">
      <c r="A72" s="137"/>
      <c r="B72" s="719"/>
      <c r="C72" s="26"/>
      <c r="D72" s="719"/>
      <c r="E72" s="59"/>
      <c r="F72" s="58"/>
      <c r="G72" s="58"/>
      <c r="H72" s="720"/>
      <c r="I72" s="110"/>
      <c r="J72" s="721"/>
      <c r="K72" s="169"/>
      <c r="L72" s="110"/>
      <c r="M72" s="110"/>
      <c r="N72" s="722"/>
      <c r="O72" s="110"/>
      <c r="P72" s="723"/>
      <c r="Q72" s="169"/>
      <c r="R72" s="110"/>
      <c r="S72" s="58"/>
      <c r="T72" s="108"/>
    </row>
    <row r="73" spans="1:20" ht="11.5" x14ac:dyDescent="0.25">
      <c r="A73" s="137" t="s">
        <v>724</v>
      </c>
      <c r="B73" s="719"/>
      <c r="C73" s="26"/>
      <c r="D73" s="719"/>
      <c r="E73" s="59"/>
      <c r="F73" s="58"/>
      <c r="G73" s="58"/>
      <c r="H73" s="719"/>
      <c r="I73" s="58"/>
      <c r="J73" s="725"/>
      <c r="K73" s="59"/>
      <c r="L73" s="58"/>
      <c r="M73" s="58"/>
      <c r="N73" s="482"/>
      <c r="O73" s="58"/>
      <c r="P73" s="726"/>
      <c r="Q73" s="59"/>
      <c r="R73" s="58"/>
      <c r="S73" s="58"/>
      <c r="T73" s="108"/>
    </row>
    <row r="74" spans="1:20" ht="11.5" x14ac:dyDescent="0.25">
      <c r="A74" s="137"/>
      <c r="B74" s="724"/>
      <c r="C74" s="26"/>
      <c r="D74" s="719"/>
      <c r="E74" s="59"/>
      <c r="F74" s="58"/>
      <c r="G74" s="58"/>
      <c r="H74" s="719"/>
      <c r="I74" s="58"/>
      <c r="J74" s="725"/>
      <c r="K74" s="59"/>
      <c r="L74" s="58"/>
      <c r="M74" s="58"/>
      <c r="N74" s="482"/>
      <c r="O74" s="58"/>
      <c r="P74" s="726"/>
      <c r="Q74" s="59"/>
      <c r="R74" s="58"/>
      <c r="S74" s="58"/>
      <c r="T74" s="108"/>
    </row>
    <row r="75" spans="1:20" ht="11.5" x14ac:dyDescent="0.25">
      <c r="A75" s="30"/>
      <c r="B75" s="119"/>
      <c r="C75" s="10"/>
      <c r="D75" s="119"/>
      <c r="E75" s="6"/>
      <c r="F75" s="21"/>
      <c r="G75" s="21"/>
      <c r="I75" s="21"/>
      <c r="J75" s="120"/>
      <c r="K75" s="6"/>
      <c r="L75" s="21"/>
      <c r="M75" s="21"/>
      <c r="O75" s="21"/>
      <c r="P75" s="353"/>
      <c r="Q75" s="6"/>
      <c r="R75" s="21"/>
      <c r="S75" s="21"/>
      <c r="T75" s="108"/>
    </row>
    <row r="76" spans="1:20" ht="11.5" x14ac:dyDescent="0.25">
      <c r="A76" s="30"/>
      <c r="B76" s="119"/>
      <c r="C76" s="10"/>
      <c r="D76" s="119"/>
      <c r="E76" s="6"/>
      <c r="F76" s="21"/>
      <c r="G76" s="21"/>
      <c r="I76" s="21"/>
      <c r="J76" s="120"/>
      <c r="K76" s="6"/>
      <c r="L76" s="21"/>
      <c r="M76" s="21"/>
      <c r="O76" s="21"/>
      <c r="P76" s="353"/>
      <c r="Q76" s="6"/>
      <c r="R76" s="21"/>
      <c r="S76" s="21"/>
      <c r="T76" s="4"/>
    </row>
    <row r="77" spans="1:20" ht="11.5" x14ac:dyDescent="0.25">
      <c r="A77" s="30"/>
      <c r="B77" s="141"/>
      <c r="C77" s="142"/>
      <c r="D77" s="141"/>
      <c r="E77" s="143"/>
      <c r="F77" s="143"/>
      <c r="G77" s="143"/>
      <c r="H77" s="158"/>
      <c r="I77" s="143"/>
      <c r="J77" s="144"/>
      <c r="K77" s="143"/>
      <c r="L77" s="143"/>
      <c r="M77" s="143"/>
      <c r="N77" s="159"/>
      <c r="O77" s="21"/>
      <c r="P77" s="353"/>
      <c r="Q77" s="6"/>
      <c r="R77" s="21"/>
      <c r="S77" s="21"/>
      <c r="T77" s="4"/>
    </row>
    <row r="78" spans="1:20" ht="11.5" x14ac:dyDescent="0.25">
      <c r="A78" s="30"/>
      <c r="B78" s="141"/>
      <c r="C78" s="142"/>
      <c r="D78" s="141"/>
      <c r="E78" s="143"/>
      <c r="F78" s="143"/>
      <c r="G78" s="143"/>
      <c r="H78" s="158"/>
      <c r="I78" s="143"/>
      <c r="J78" s="144"/>
      <c r="K78" s="143"/>
      <c r="L78" s="143"/>
      <c r="M78" s="143"/>
      <c r="N78" s="159"/>
      <c r="O78" s="21"/>
      <c r="P78" s="353"/>
      <c r="Q78" s="6"/>
      <c r="R78" s="21"/>
      <c r="S78" s="21"/>
      <c r="T78" s="4"/>
    </row>
    <row r="79" spans="1:20" ht="11.5" x14ac:dyDescent="0.25">
      <c r="A79" s="25"/>
      <c r="B79" s="141"/>
      <c r="C79" s="142"/>
      <c r="D79" s="141"/>
      <c r="E79" s="143"/>
      <c r="F79" s="143"/>
      <c r="G79" s="143"/>
      <c r="H79" s="731"/>
      <c r="I79" s="143"/>
      <c r="J79" s="144"/>
      <c r="K79" s="143"/>
      <c r="L79" s="143"/>
      <c r="M79" s="143"/>
      <c r="N79" s="141"/>
      <c r="O79" s="21"/>
      <c r="P79" s="353"/>
      <c r="Q79" s="6"/>
      <c r="R79" s="21"/>
      <c r="S79" s="21"/>
      <c r="T79" s="4"/>
    </row>
    <row r="80" spans="1:20" ht="11.5" x14ac:dyDescent="0.25">
      <c r="A80" s="25"/>
      <c r="B80" s="119"/>
      <c r="C80" s="10"/>
      <c r="D80" s="119"/>
      <c r="E80" s="6"/>
      <c r="F80" s="21"/>
      <c r="G80" s="21"/>
      <c r="H80" s="719"/>
      <c r="I80" s="21"/>
      <c r="J80" s="120"/>
      <c r="K80" s="6"/>
      <c r="L80" s="21"/>
      <c r="M80" s="21"/>
      <c r="N80" s="119"/>
      <c r="O80" s="21"/>
      <c r="P80" s="353"/>
      <c r="Q80" s="6"/>
      <c r="R80" s="21"/>
      <c r="S80" s="21"/>
      <c r="T80" s="4"/>
    </row>
    <row r="81" spans="1:20" ht="11.5" x14ac:dyDescent="0.25">
      <c r="A81" s="32"/>
      <c r="B81" s="119"/>
      <c r="C81" s="10"/>
      <c r="D81" s="119"/>
      <c r="E81" s="6"/>
      <c r="F81" s="21"/>
      <c r="G81" s="21"/>
      <c r="H81" s="119"/>
      <c r="I81" s="21"/>
      <c r="J81" s="120"/>
      <c r="K81" s="6"/>
      <c r="L81" s="21"/>
      <c r="M81" s="21"/>
      <c r="N81" s="40"/>
      <c r="O81" s="21"/>
      <c r="P81" s="353"/>
      <c r="Q81" s="6"/>
      <c r="R81" s="21"/>
      <c r="S81" s="21"/>
      <c r="T81" s="4"/>
    </row>
    <row r="82" spans="1:20" ht="11.5" x14ac:dyDescent="0.25">
      <c r="A82" s="25"/>
      <c r="C82" s="10"/>
      <c r="D82" s="35"/>
      <c r="E82" s="4"/>
      <c r="F82" s="4"/>
      <c r="G82" s="10"/>
      <c r="I82" s="10"/>
      <c r="J82" s="35"/>
      <c r="K82" s="4"/>
      <c r="L82" s="4"/>
      <c r="M82" s="10"/>
      <c r="N82" s="36"/>
      <c r="O82" s="10"/>
      <c r="P82" s="35"/>
      <c r="Q82" s="4"/>
      <c r="R82" s="10"/>
      <c r="S82" s="10"/>
      <c r="T82" s="4"/>
    </row>
    <row r="83" spans="1:20" ht="11.5" x14ac:dyDescent="0.25">
      <c r="A83" s="25"/>
      <c r="C83" s="10"/>
      <c r="D83" s="4"/>
      <c r="E83" s="4"/>
      <c r="F83" s="36"/>
      <c r="G83" s="36"/>
      <c r="I83" s="10"/>
      <c r="K83" s="4"/>
      <c r="L83" s="36"/>
      <c r="M83" s="36"/>
      <c r="O83" s="10"/>
      <c r="Q83" s="4"/>
      <c r="R83" s="36"/>
      <c r="S83" s="36"/>
      <c r="T83" s="4"/>
    </row>
    <row r="84" spans="1:20" ht="11.5" x14ac:dyDescent="0.25">
      <c r="A84" s="25"/>
      <c r="B84" s="100"/>
      <c r="C84" s="10"/>
      <c r="D84" s="100"/>
      <c r="E84" s="4"/>
      <c r="F84" s="36"/>
      <c r="G84" s="36"/>
      <c r="I84" s="10"/>
      <c r="K84" s="4"/>
      <c r="L84" s="36"/>
      <c r="M84" s="36"/>
      <c r="O84" s="10"/>
      <c r="Q84" s="4"/>
      <c r="R84" s="36"/>
      <c r="S84" s="36"/>
      <c r="T84" s="4"/>
    </row>
    <row r="85" spans="1:20" ht="11.5" x14ac:dyDescent="0.25">
      <c r="A85" s="25"/>
      <c r="B85" s="100"/>
      <c r="C85" s="10"/>
      <c r="D85" s="100"/>
      <c r="E85" s="4"/>
      <c r="F85" s="36"/>
      <c r="G85" s="36"/>
      <c r="I85" s="10"/>
      <c r="K85" s="4"/>
      <c r="L85" s="36"/>
      <c r="M85" s="36"/>
      <c r="O85" s="10"/>
      <c r="Q85" s="4"/>
      <c r="R85" s="36"/>
      <c r="S85" s="36"/>
      <c r="T85" s="4"/>
    </row>
    <row r="86" spans="1:20" ht="11.5" x14ac:dyDescent="0.25">
      <c r="A86" s="25"/>
      <c r="B86" s="354"/>
      <c r="C86" s="10"/>
      <c r="D86" s="4"/>
      <c r="E86" s="4"/>
      <c r="F86" s="10"/>
      <c r="G86" s="10"/>
      <c r="H86" s="82"/>
      <c r="I86" s="10"/>
      <c r="K86" s="4"/>
      <c r="L86" s="10"/>
      <c r="M86" s="10"/>
      <c r="N86" s="82"/>
      <c r="O86" s="10"/>
      <c r="Q86" s="4"/>
      <c r="R86" s="10"/>
      <c r="S86" s="10"/>
      <c r="T86" s="4"/>
    </row>
    <row r="87" spans="1:20" x14ac:dyDescent="0.25">
      <c r="B87" s="355"/>
    </row>
    <row r="88" spans="1:20" x14ac:dyDescent="0.25">
      <c r="B88" s="734"/>
    </row>
    <row r="89" spans="1:20" x14ac:dyDescent="0.25">
      <c r="B89" s="356"/>
    </row>
    <row r="90" spans="1:20" x14ac:dyDescent="0.25">
      <c r="B90" s="356"/>
    </row>
  </sheetData>
  <mergeCells count="6">
    <mergeCell ref="A4:A5"/>
    <mergeCell ref="A1:S1"/>
    <mergeCell ref="A2:S2"/>
    <mergeCell ref="B4:G4"/>
    <mergeCell ref="H4:L4"/>
    <mergeCell ref="M4:S4"/>
  </mergeCells>
  <phoneticPr fontId="43" type="noConversion"/>
  <printOptions horizontalCentered="1"/>
  <pageMargins left="0.25" right="0.25" top="0.25" bottom="0.5" header="0.3" footer="0.3"/>
  <pageSetup scale="85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CD69"/>
  <sheetViews>
    <sheetView showGridLines="0" topLeftCell="A37" zoomScaleNormal="100" workbookViewId="0">
      <selection activeCell="N65" sqref="N65"/>
    </sheetView>
  </sheetViews>
  <sheetFormatPr defaultRowHeight="12.5" x14ac:dyDescent="0.25"/>
  <cols>
    <col min="1" max="1" width="24.7265625" style="861" customWidth="1"/>
    <col min="2" max="3" width="11.26953125" style="879" customWidth="1"/>
    <col min="4" max="4" width="10.26953125" style="879" customWidth="1"/>
    <col min="5" max="5" width="11.26953125" style="879" customWidth="1"/>
    <col min="6" max="9" width="10.26953125" style="879" customWidth="1"/>
    <col min="10" max="10" width="9.26953125" style="879" customWidth="1"/>
    <col min="11" max="11" width="9.1796875" style="861"/>
    <col min="12" max="12" width="6.81640625" style="64" customWidth="1"/>
    <col min="13" max="13" width="11.54296875" style="101" customWidth="1"/>
    <col min="14" max="14" width="23.1796875" style="101" customWidth="1"/>
    <col min="15" max="16" width="13.54296875" customWidth="1"/>
    <col min="17" max="17" width="14.81640625" bestFit="1" customWidth="1"/>
    <col min="18" max="18" width="13.453125" bestFit="1" customWidth="1"/>
    <col min="19" max="19" width="13" customWidth="1"/>
    <col min="20" max="21" width="11.453125" bestFit="1" customWidth="1"/>
    <col min="22" max="22" width="10.453125" bestFit="1" customWidth="1"/>
    <col min="23" max="23" width="9.54296875" customWidth="1"/>
    <col min="24" max="24" width="11.453125" style="239" bestFit="1" customWidth="1"/>
    <col min="25" max="25" width="13.81640625" style="94" bestFit="1" customWidth="1"/>
    <col min="26" max="27" width="10.453125" style="94" bestFit="1" customWidth="1"/>
    <col min="28" max="28" width="9.453125" style="94" bestFit="1" customWidth="1"/>
    <col min="29" max="30" width="11.453125" bestFit="1" customWidth="1"/>
    <col min="31" max="31" width="10.453125" bestFit="1" customWidth="1"/>
    <col min="32" max="32" width="9.453125" bestFit="1" customWidth="1"/>
    <col min="33" max="33" width="10.453125" bestFit="1" customWidth="1"/>
    <col min="34" max="36" width="9.453125" bestFit="1" customWidth="1"/>
    <col min="37" max="37" width="10.453125" bestFit="1" customWidth="1"/>
    <col min="38" max="39" width="9.453125" bestFit="1" customWidth="1"/>
    <col min="40" max="40" width="11.453125" bestFit="1" customWidth="1"/>
    <col min="41" max="42" width="10.453125" bestFit="1" customWidth="1"/>
    <col min="43" max="44" width="9.453125" bestFit="1" customWidth="1"/>
    <col min="45" max="45" width="10.453125" bestFit="1" customWidth="1"/>
    <col min="46" max="47" width="9.453125" bestFit="1" customWidth="1"/>
    <col min="48" max="48" width="10.453125" bestFit="1" customWidth="1"/>
    <col min="49" max="52" width="9.453125" bestFit="1" customWidth="1"/>
    <col min="53" max="53" width="10.453125" bestFit="1" customWidth="1"/>
    <col min="54" max="54" width="9.453125" bestFit="1" customWidth="1"/>
    <col min="55" max="55" width="11.453125" bestFit="1" customWidth="1"/>
    <col min="56" max="56" width="10.453125" bestFit="1" customWidth="1"/>
    <col min="57" max="57" width="9.453125" bestFit="1" customWidth="1"/>
    <col min="58" max="58" width="10.453125" bestFit="1" customWidth="1"/>
    <col min="59" max="59" width="11.453125" bestFit="1" customWidth="1"/>
    <col min="60" max="61" width="10.453125" bestFit="1" customWidth="1"/>
    <col min="62" max="62" width="11.453125" bestFit="1" customWidth="1"/>
    <col min="63" max="64" width="10.453125" bestFit="1" customWidth="1"/>
    <col min="65" max="68" width="9.453125" bestFit="1" customWidth="1"/>
    <col min="69" max="69" width="10.453125" bestFit="1" customWidth="1"/>
    <col min="70" max="73" width="9.453125" bestFit="1" customWidth="1"/>
    <col min="74" max="75" width="10.453125" bestFit="1" customWidth="1"/>
    <col min="76" max="81" width="9.453125" bestFit="1" customWidth="1"/>
    <col min="82" max="82" width="10.453125" bestFit="1" customWidth="1"/>
    <col min="83" max="83" width="9.453125" bestFit="1" customWidth="1"/>
  </cols>
  <sheetData>
    <row r="1" spans="1:82" ht="15.5" x14ac:dyDescent="0.35">
      <c r="A1" s="1685" t="str">
        <f>CONCATENATE('List of Tables'!A26,":  ",'List of Tables'!C26)</f>
        <v>TABLE 21:  2014 International Japan MMA Visitor Characteristics by Region</v>
      </c>
      <c r="B1" s="1685"/>
      <c r="C1" s="1685"/>
      <c r="D1" s="1685"/>
      <c r="E1" s="1685"/>
      <c r="F1" s="1685"/>
      <c r="G1" s="1685"/>
      <c r="H1" s="1685"/>
      <c r="I1" s="1685"/>
      <c r="J1" s="1685"/>
      <c r="K1" s="859"/>
      <c r="L1" s="63"/>
      <c r="Y1" s="358"/>
      <c r="Z1" s="358"/>
      <c r="AA1" s="358"/>
      <c r="AB1" s="358"/>
      <c r="AC1" s="357"/>
      <c r="AD1" s="357"/>
      <c r="AE1" s="357"/>
      <c r="AF1" s="357"/>
      <c r="AG1" s="357"/>
      <c r="AH1" s="357"/>
      <c r="AI1" s="357"/>
      <c r="AJ1" s="357"/>
      <c r="AK1" s="357"/>
      <c r="AL1" s="357"/>
      <c r="AM1" s="357"/>
      <c r="AN1" s="357"/>
      <c r="AO1" s="357"/>
      <c r="AP1" s="357"/>
      <c r="AQ1" s="357"/>
      <c r="AR1" s="357"/>
      <c r="AS1" s="357"/>
      <c r="AT1" s="357"/>
      <c r="AU1" s="357"/>
      <c r="AV1" s="357"/>
      <c r="AW1" s="357"/>
      <c r="AX1" s="357"/>
      <c r="AY1" s="357"/>
      <c r="AZ1" s="357"/>
      <c r="BA1" s="357"/>
      <c r="BB1" s="357"/>
      <c r="BC1" s="357"/>
      <c r="BD1" s="357"/>
      <c r="BE1" s="357"/>
      <c r="BF1" s="357"/>
      <c r="BG1" s="357"/>
      <c r="BH1" s="357"/>
      <c r="BI1" s="357"/>
      <c r="BJ1" s="357"/>
      <c r="BK1" s="357"/>
      <c r="BL1" s="357"/>
      <c r="BM1" s="357"/>
      <c r="BN1" s="357"/>
      <c r="BO1" s="357"/>
      <c r="BP1" s="357"/>
      <c r="BQ1" s="357"/>
      <c r="BR1" s="357"/>
      <c r="BS1" s="357"/>
      <c r="BT1" s="357"/>
      <c r="BU1" s="357"/>
      <c r="BV1" s="357"/>
      <c r="BW1" s="357"/>
      <c r="BX1" s="357"/>
      <c r="BY1" s="357"/>
      <c r="BZ1" s="357"/>
      <c r="CA1" s="357"/>
      <c r="CB1" s="357"/>
      <c r="CC1" s="357"/>
      <c r="CD1" s="357"/>
    </row>
    <row r="2" spans="1:82" ht="15.5" x14ac:dyDescent="0.35">
      <c r="A2" s="1685" t="s">
        <v>696</v>
      </c>
      <c r="B2" s="1685"/>
      <c r="C2" s="1685"/>
      <c r="D2" s="1685"/>
      <c r="E2" s="1685"/>
      <c r="F2" s="1685"/>
      <c r="G2" s="1685"/>
      <c r="H2" s="1685"/>
      <c r="I2" s="1685"/>
      <c r="J2" s="1685"/>
      <c r="K2" s="860"/>
      <c r="L2" s="63"/>
      <c r="Y2" s="358"/>
      <c r="Z2" s="358"/>
      <c r="AA2" s="358"/>
      <c r="AB2" s="358"/>
      <c r="AC2" s="357"/>
      <c r="AD2" s="357"/>
      <c r="AE2" s="357"/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R2" s="357"/>
      <c r="AS2" s="357"/>
      <c r="AT2" s="357"/>
      <c r="AU2" s="357"/>
      <c r="AV2" s="357"/>
      <c r="AW2" s="357"/>
      <c r="AX2" s="357"/>
      <c r="AY2" s="357"/>
      <c r="AZ2" s="357"/>
      <c r="BA2" s="357"/>
      <c r="BB2" s="357"/>
      <c r="BC2" s="357"/>
      <c r="BD2" s="357"/>
      <c r="BE2" s="357"/>
      <c r="BF2" s="357"/>
      <c r="BG2" s="357"/>
      <c r="BH2" s="357"/>
      <c r="BI2" s="357"/>
      <c r="BJ2" s="357"/>
      <c r="BK2" s="357"/>
      <c r="BL2" s="357"/>
      <c r="BM2" s="357"/>
      <c r="BN2" s="357"/>
      <c r="BO2" s="357"/>
      <c r="BP2" s="357"/>
      <c r="BQ2" s="357"/>
      <c r="BR2" s="357"/>
      <c r="BS2" s="357"/>
      <c r="BT2" s="357"/>
      <c r="BU2" s="357"/>
      <c r="BV2" s="357"/>
      <c r="BW2" s="357"/>
      <c r="BX2" s="357"/>
      <c r="BY2" s="357"/>
      <c r="BZ2" s="357"/>
      <c r="CA2" s="357"/>
      <c r="CB2" s="357"/>
      <c r="CC2" s="357"/>
      <c r="CD2" s="357"/>
    </row>
    <row r="3" spans="1:82" s="820" customFormat="1" ht="15.5" x14ac:dyDescent="0.35">
      <c r="A3" s="1733"/>
      <c r="B3" s="1733"/>
      <c r="C3" s="1733"/>
      <c r="D3" s="1733"/>
      <c r="E3" s="1733"/>
      <c r="F3" s="1733"/>
      <c r="G3" s="1733"/>
      <c r="H3" s="1733"/>
      <c r="I3" s="1733"/>
      <c r="J3" s="1733"/>
      <c r="K3" s="861"/>
      <c r="L3" s="63"/>
      <c r="M3" s="101"/>
      <c r="N3" s="101"/>
      <c r="X3" s="239"/>
      <c r="Y3" s="358"/>
      <c r="Z3" s="358"/>
      <c r="AA3" s="358"/>
      <c r="AB3" s="358"/>
      <c r="AC3" s="357"/>
      <c r="AD3" s="357"/>
      <c r="AE3" s="357"/>
      <c r="AF3" s="357"/>
      <c r="AG3" s="357"/>
      <c r="AH3" s="357"/>
      <c r="AI3" s="357"/>
      <c r="AJ3" s="357"/>
      <c r="AK3" s="357"/>
      <c r="AL3" s="357"/>
      <c r="AM3" s="357"/>
      <c r="AN3" s="357"/>
      <c r="AO3" s="357"/>
      <c r="AP3" s="357"/>
      <c r="AQ3" s="357"/>
      <c r="AR3" s="357"/>
      <c r="AS3" s="357"/>
      <c r="AT3" s="357"/>
      <c r="AU3" s="357"/>
      <c r="AV3" s="357"/>
      <c r="AW3" s="357"/>
      <c r="AX3" s="357"/>
      <c r="AY3" s="357"/>
      <c r="AZ3" s="357"/>
      <c r="BA3" s="357"/>
      <c r="BB3" s="357"/>
      <c r="BC3" s="357"/>
      <c r="BD3" s="357"/>
      <c r="BE3" s="357"/>
      <c r="BF3" s="357"/>
      <c r="BG3" s="357"/>
      <c r="BH3" s="357"/>
      <c r="BI3" s="357"/>
      <c r="BJ3" s="357"/>
      <c r="BK3" s="357"/>
      <c r="BL3" s="357"/>
      <c r="BM3" s="357"/>
      <c r="BN3" s="357"/>
      <c r="BO3" s="357"/>
      <c r="BP3" s="357"/>
      <c r="BQ3" s="357"/>
      <c r="BR3" s="357"/>
      <c r="BS3" s="357"/>
      <c r="BT3" s="357"/>
      <c r="BU3" s="357"/>
      <c r="BV3" s="357"/>
      <c r="BW3" s="357"/>
      <c r="BX3" s="357"/>
      <c r="BY3" s="357"/>
      <c r="BZ3" s="357"/>
      <c r="CA3" s="357"/>
      <c r="CB3" s="357"/>
      <c r="CC3" s="357"/>
      <c r="CD3" s="357"/>
    </row>
    <row r="4" spans="1:82" x14ac:dyDescent="0.25">
      <c r="A4" s="1734" t="s">
        <v>949</v>
      </c>
      <c r="B4" s="862"/>
      <c r="C4" s="862"/>
      <c r="D4" s="862"/>
      <c r="E4" s="862"/>
      <c r="F4" s="862"/>
      <c r="G4" s="862"/>
      <c r="H4" s="862"/>
      <c r="I4" s="862"/>
      <c r="J4" s="863"/>
      <c r="Y4" s="358"/>
      <c r="Z4" s="358"/>
      <c r="AA4" s="358"/>
      <c r="AB4" s="358"/>
      <c r="AC4" s="357"/>
      <c r="AD4" s="357"/>
      <c r="AE4" s="357"/>
      <c r="AF4" s="357"/>
      <c r="AG4" s="357"/>
      <c r="AH4" s="357"/>
      <c r="AI4" s="357"/>
      <c r="AJ4" s="357"/>
      <c r="AK4" s="357"/>
      <c r="AL4" s="357"/>
      <c r="AM4" s="357"/>
      <c r="AN4" s="357"/>
      <c r="AO4" s="357"/>
      <c r="AP4" s="357"/>
      <c r="AQ4" s="357"/>
      <c r="AR4" s="357"/>
      <c r="AS4" s="357"/>
      <c r="AT4" s="357"/>
      <c r="AU4" s="357"/>
      <c r="AV4" s="357"/>
      <c r="AW4" s="357"/>
      <c r="AX4" s="357"/>
      <c r="AY4" s="357"/>
      <c r="AZ4" s="357"/>
      <c r="BA4" s="357"/>
      <c r="BB4" s="357"/>
      <c r="BC4" s="357"/>
      <c r="BD4" s="357"/>
      <c r="BE4" s="357"/>
      <c r="BF4" s="357"/>
      <c r="BG4" s="357"/>
      <c r="BH4" s="357"/>
      <c r="BI4" s="357"/>
      <c r="BJ4" s="357"/>
      <c r="BK4" s="357"/>
      <c r="BL4" s="357"/>
      <c r="BM4" s="357"/>
      <c r="BN4" s="357"/>
      <c r="BO4" s="357"/>
      <c r="BP4" s="357"/>
      <c r="BQ4" s="357"/>
      <c r="BR4" s="357"/>
      <c r="BS4" s="357"/>
      <c r="BT4" s="357"/>
      <c r="BU4" s="357"/>
      <c r="BV4" s="357"/>
      <c r="BW4" s="357"/>
      <c r="BX4" s="357"/>
      <c r="BY4" s="357"/>
      <c r="BZ4" s="357"/>
      <c r="CA4" s="357"/>
      <c r="CB4" s="357"/>
      <c r="CC4" s="357"/>
      <c r="CD4" s="357"/>
    </row>
    <row r="5" spans="1:82" x14ac:dyDescent="0.25">
      <c r="A5" s="1735"/>
      <c r="B5" s="1737" t="s">
        <v>506</v>
      </c>
      <c r="C5" s="1739" t="s">
        <v>507</v>
      </c>
      <c r="D5" s="1741" t="s">
        <v>508</v>
      </c>
      <c r="E5" s="1743" t="s">
        <v>509</v>
      </c>
      <c r="F5" s="1741" t="s">
        <v>510</v>
      </c>
      <c r="G5" s="1743" t="s">
        <v>511</v>
      </c>
      <c r="H5" s="1741" t="s">
        <v>512</v>
      </c>
      <c r="I5" s="1743" t="s">
        <v>513</v>
      </c>
      <c r="J5" s="1741" t="s">
        <v>514</v>
      </c>
    </row>
    <row r="6" spans="1:82" s="820" customFormat="1" x14ac:dyDescent="0.25">
      <c r="A6" s="1736"/>
      <c r="B6" s="1738"/>
      <c r="C6" s="1740"/>
      <c r="D6" s="1742"/>
      <c r="E6" s="1744"/>
      <c r="F6" s="1742"/>
      <c r="G6" s="1744"/>
      <c r="H6" s="1742"/>
      <c r="I6" s="1744"/>
      <c r="J6" s="1742"/>
      <c r="K6" s="861"/>
      <c r="L6" s="64"/>
      <c r="M6" s="101"/>
      <c r="N6" s="101"/>
      <c r="X6" s="239"/>
      <c r="Y6" s="94"/>
      <c r="Z6" s="94"/>
      <c r="AA6" s="94"/>
      <c r="AB6" s="94"/>
    </row>
    <row r="7" spans="1:82" x14ac:dyDescent="0.25">
      <c r="A7" s="864" t="s">
        <v>515</v>
      </c>
      <c r="B7" s="865">
        <v>251255.28760059844</v>
      </c>
      <c r="C7" s="866">
        <v>312430.41655317543</v>
      </c>
      <c r="D7" s="865">
        <v>55587.378736760729</v>
      </c>
      <c r="E7" s="866">
        <v>656216.97992303222</v>
      </c>
      <c r="F7" s="865">
        <v>56254.09843056331</v>
      </c>
      <c r="G7" s="866">
        <v>32479.42129231619</v>
      </c>
      <c r="H7" s="865">
        <v>88873.689576050616</v>
      </c>
      <c r="I7" s="866">
        <v>43861.878675026048</v>
      </c>
      <c r="J7" s="865">
        <v>4597.8492124677268</v>
      </c>
    </row>
    <row r="8" spans="1:82" x14ac:dyDescent="0.25">
      <c r="A8" s="867" t="s">
        <v>273</v>
      </c>
      <c r="B8" s="868"/>
      <c r="C8" s="869"/>
      <c r="D8" s="868"/>
      <c r="E8" s="869"/>
      <c r="F8" s="868"/>
      <c r="G8" s="869"/>
      <c r="H8" s="868"/>
      <c r="I8" s="869"/>
      <c r="J8" s="868"/>
    </row>
    <row r="9" spans="1:82" x14ac:dyDescent="0.25">
      <c r="A9" s="864" t="s">
        <v>274</v>
      </c>
      <c r="B9" s="865">
        <v>10030.590388935027</v>
      </c>
      <c r="C9" s="866">
        <v>13186.9947895848</v>
      </c>
      <c r="D9" s="865">
        <v>2595.1821176875601</v>
      </c>
      <c r="E9" s="866">
        <v>33071.957523950397</v>
      </c>
      <c r="F9" s="865">
        <v>1983.3226463520316</v>
      </c>
      <c r="G9" s="866">
        <v>1218.7862054668271</v>
      </c>
      <c r="H9" s="865">
        <v>3822.5389876986183</v>
      </c>
      <c r="I9" s="866">
        <v>1794.1735791667484</v>
      </c>
      <c r="J9" s="865">
        <v>565.77440611441591</v>
      </c>
    </row>
    <row r="10" spans="1:82" x14ac:dyDescent="0.25">
      <c r="A10" s="864" t="s">
        <v>275</v>
      </c>
      <c r="B10" s="865">
        <v>113184.26402151256</v>
      </c>
      <c r="C10" s="866">
        <v>139865.87213952202</v>
      </c>
      <c r="D10" s="865">
        <v>22977.016905915149</v>
      </c>
      <c r="E10" s="866">
        <v>279307.95593092078</v>
      </c>
      <c r="F10" s="865">
        <v>25865.182947505542</v>
      </c>
      <c r="G10" s="866">
        <v>13689.679095154743</v>
      </c>
      <c r="H10" s="865">
        <v>41278.008414505537</v>
      </c>
      <c r="I10" s="866">
        <v>18072.171547376693</v>
      </c>
      <c r="J10" s="865">
        <v>1508.2376831447723</v>
      </c>
    </row>
    <row r="11" spans="1:82" x14ac:dyDescent="0.25">
      <c r="A11" s="864" t="s">
        <v>276</v>
      </c>
      <c r="B11" s="865">
        <v>128040.43319015838</v>
      </c>
      <c r="C11" s="866">
        <v>159377.54962407931</v>
      </c>
      <c r="D11" s="865">
        <v>30015.179713157984</v>
      </c>
      <c r="E11" s="866">
        <v>343837.06646818359</v>
      </c>
      <c r="F11" s="865">
        <v>28405.592836705695</v>
      </c>
      <c r="G11" s="866">
        <v>17570.955991694562</v>
      </c>
      <c r="H11" s="865">
        <v>43773.142173846514</v>
      </c>
      <c r="I11" s="866">
        <v>23995.533548482537</v>
      </c>
      <c r="J11" s="865">
        <v>2523.8371232085428</v>
      </c>
    </row>
    <row r="12" spans="1:82" x14ac:dyDescent="0.25">
      <c r="A12" s="864" t="s">
        <v>277</v>
      </c>
      <c r="B12" s="1562">
        <v>2.6593435432422736</v>
      </c>
      <c r="C12" s="1563">
        <v>2.6034158693210925</v>
      </c>
      <c r="D12" s="1562">
        <v>2.7473057080307881</v>
      </c>
      <c r="E12" s="1563">
        <v>2.5879213111666655</v>
      </c>
      <c r="F12" s="1562">
        <v>2.6683467161292138</v>
      </c>
      <c r="G12" s="1563">
        <v>2.7796562729124226</v>
      </c>
      <c r="H12" s="1562">
        <v>2.6269040831694928</v>
      </c>
      <c r="I12" s="1563">
        <v>2.7264536156136652</v>
      </c>
      <c r="J12" s="1562">
        <v>2.5802597797515174</v>
      </c>
    </row>
    <row r="13" spans="1:82" x14ac:dyDescent="0.25">
      <c r="A13" s="867" t="s">
        <v>278</v>
      </c>
      <c r="B13" s="868"/>
      <c r="C13" s="869"/>
      <c r="D13" s="868"/>
      <c r="E13" s="869"/>
      <c r="F13" s="868"/>
      <c r="G13" s="869"/>
      <c r="H13" s="868"/>
      <c r="I13" s="869"/>
      <c r="J13" s="868"/>
    </row>
    <row r="14" spans="1:82" x14ac:dyDescent="0.25">
      <c r="A14" s="864" t="s">
        <v>279</v>
      </c>
      <c r="B14" s="865">
        <v>112650.57166345653</v>
      </c>
      <c r="C14" s="866">
        <v>119256.90112125478</v>
      </c>
      <c r="D14" s="865">
        <v>26927.165419477747</v>
      </c>
      <c r="E14" s="866">
        <v>211682.45310515299</v>
      </c>
      <c r="F14" s="865">
        <v>28456.138896804376</v>
      </c>
      <c r="G14" s="866">
        <v>15987.103892605499</v>
      </c>
      <c r="H14" s="865">
        <v>45180.850839943058</v>
      </c>
      <c r="I14" s="866">
        <v>18903.568515549192</v>
      </c>
      <c r="J14" s="865">
        <v>2143.5612712016455</v>
      </c>
    </row>
    <row r="15" spans="1:82" x14ac:dyDescent="0.25">
      <c r="A15" s="864" t="s">
        <v>280</v>
      </c>
      <c r="B15" s="865">
        <v>138604.71593714191</v>
      </c>
      <c r="C15" s="866">
        <v>193173.51543192065</v>
      </c>
      <c r="D15" s="865">
        <v>28660.213317282982</v>
      </c>
      <c r="E15" s="866">
        <v>444534.52681787923</v>
      </c>
      <c r="F15" s="865">
        <v>27797.959533758934</v>
      </c>
      <c r="G15" s="866">
        <v>16492.317399710693</v>
      </c>
      <c r="H15" s="865">
        <v>43692.838736107558</v>
      </c>
      <c r="I15" s="866">
        <v>24958.310159476856</v>
      </c>
      <c r="J15" s="865">
        <v>2454.2879412660814</v>
      </c>
    </row>
    <row r="16" spans="1:82" x14ac:dyDescent="0.25">
      <c r="A16" s="864" t="s">
        <v>665</v>
      </c>
      <c r="B16" s="870">
        <v>3.2684839254367515</v>
      </c>
      <c r="C16" s="871">
        <v>4.1283789179147217</v>
      </c>
      <c r="D16" s="870">
        <v>2.8911730629925905</v>
      </c>
      <c r="E16" s="871">
        <v>5.11075106972089</v>
      </c>
      <c r="F16" s="870">
        <v>3.1339991758677326</v>
      </c>
      <c r="G16" s="871">
        <v>2.9932631769350269</v>
      </c>
      <c r="H16" s="870">
        <v>3.0457244956541034</v>
      </c>
      <c r="I16" s="871">
        <v>3.5268204356716457</v>
      </c>
      <c r="J16" s="870">
        <v>2.5677799248894204</v>
      </c>
    </row>
    <row r="17" spans="1:10" x14ac:dyDescent="0.25">
      <c r="A17" s="867" t="s">
        <v>281</v>
      </c>
      <c r="B17" s="872"/>
      <c r="C17" s="873"/>
      <c r="D17" s="872"/>
      <c r="E17" s="873"/>
      <c r="F17" s="872"/>
      <c r="G17" s="873"/>
      <c r="H17" s="872"/>
      <c r="I17" s="873"/>
      <c r="J17" s="872"/>
    </row>
    <row r="18" spans="1:10" x14ac:dyDescent="0.25">
      <c r="A18" s="864" t="s">
        <v>282</v>
      </c>
      <c r="B18" s="865">
        <v>63354.763567013426</v>
      </c>
      <c r="C18" s="866">
        <v>70998.817537848197</v>
      </c>
      <c r="D18" s="865">
        <v>15891.954882346326</v>
      </c>
      <c r="E18" s="866">
        <v>144066.91895774179</v>
      </c>
      <c r="F18" s="865">
        <v>16266.549780080326</v>
      </c>
      <c r="G18" s="866">
        <v>8447.5150359513518</v>
      </c>
      <c r="H18" s="865">
        <v>25094.785697200907</v>
      </c>
      <c r="I18" s="866">
        <v>10591.593522473911</v>
      </c>
      <c r="J18" s="865">
        <v>1810.4208459249953</v>
      </c>
    </row>
    <row r="19" spans="1:10" x14ac:dyDescent="0.25">
      <c r="A19" s="864" t="s">
        <v>283</v>
      </c>
      <c r="B19" s="865">
        <v>194209.57910269947</v>
      </c>
      <c r="C19" s="866">
        <v>222933.27987908578</v>
      </c>
      <c r="D19" s="865">
        <v>43474.36925880632</v>
      </c>
      <c r="E19" s="866">
        <v>460083.34786579828</v>
      </c>
      <c r="F19" s="865">
        <v>42802.094651830077</v>
      </c>
      <c r="G19" s="866">
        <v>25728.710572471828</v>
      </c>
      <c r="H19" s="865">
        <v>69579.951858915083</v>
      </c>
      <c r="I19" s="866">
        <v>32979.34473266494</v>
      </c>
      <c r="J19" s="865">
        <v>2491.9975407599104</v>
      </c>
    </row>
    <row r="20" spans="1:10" x14ac:dyDescent="0.25">
      <c r="A20" s="864" t="s">
        <v>284</v>
      </c>
      <c r="B20" s="865">
        <v>55984.193841047156</v>
      </c>
      <c r="C20" s="866">
        <v>61631.644387751774</v>
      </c>
      <c r="D20" s="865">
        <v>13168.364084755889</v>
      </c>
      <c r="E20" s="866">
        <v>130745.06167701939</v>
      </c>
      <c r="F20" s="865">
        <v>13694.547163016801</v>
      </c>
      <c r="G20" s="866">
        <v>7605.6476750980473</v>
      </c>
      <c r="H20" s="865">
        <v>22934.787404695006</v>
      </c>
      <c r="I20" s="866">
        <v>9551.9606152701199</v>
      </c>
      <c r="J20" s="865">
        <v>1367.5591460157329</v>
      </c>
    </row>
    <row r="21" spans="1:10" x14ac:dyDescent="0.25">
      <c r="A21" s="864" t="s">
        <v>285</v>
      </c>
      <c r="B21" s="865">
        <v>49675.13877193971</v>
      </c>
      <c r="C21" s="866">
        <v>80129.963524003251</v>
      </c>
      <c r="D21" s="865">
        <v>9389.4186803639186</v>
      </c>
      <c r="E21" s="866">
        <v>182811.77477651992</v>
      </c>
      <c r="F21" s="865">
        <v>10880.001161669588</v>
      </c>
      <c r="G21" s="866">
        <v>5908.8433589910856</v>
      </c>
      <c r="H21" s="865">
        <v>17133.739424630076</v>
      </c>
      <c r="I21" s="866">
        <v>9842.9010351572906</v>
      </c>
      <c r="J21" s="865">
        <v>1662.9899717985581</v>
      </c>
    </row>
    <row r="22" spans="1:10" x14ac:dyDescent="0.25">
      <c r="A22" s="867" t="s">
        <v>286</v>
      </c>
      <c r="B22" s="868"/>
      <c r="C22" s="869"/>
      <c r="D22" s="868"/>
      <c r="E22" s="869"/>
      <c r="F22" s="868"/>
      <c r="G22" s="869"/>
      <c r="H22" s="868"/>
      <c r="I22" s="869"/>
      <c r="J22" s="868"/>
    </row>
    <row r="23" spans="1:10" x14ac:dyDescent="0.25">
      <c r="A23" s="864" t="s">
        <v>583</v>
      </c>
      <c r="B23" s="865">
        <v>245375.71533594001</v>
      </c>
      <c r="C23" s="866">
        <v>303134.67459748569</v>
      </c>
      <c r="D23" s="865">
        <v>53948.66360150629</v>
      </c>
      <c r="E23" s="866">
        <v>633179.92917473824</v>
      </c>
      <c r="F23" s="865">
        <v>55463.019656118522</v>
      </c>
      <c r="G23" s="866">
        <v>32217.784908543672</v>
      </c>
      <c r="H23" s="865">
        <v>87591.218426955151</v>
      </c>
      <c r="I23" s="866">
        <v>42802.037641067174</v>
      </c>
      <c r="J23" s="865">
        <v>4428.873172527954</v>
      </c>
    </row>
    <row r="24" spans="1:10" x14ac:dyDescent="0.25">
      <c r="A24" s="864" t="s">
        <v>287</v>
      </c>
      <c r="B24" s="865">
        <v>10616.49220685458</v>
      </c>
      <c r="C24" s="866">
        <v>13837.596773416233</v>
      </c>
      <c r="D24" s="865">
        <v>2297.9694351757826</v>
      </c>
      <c r="E24" s="866">
        <v>28028.025106378853</v>
      </c>
      <c r="F24" s="865">
        <v>1866.2601022620699</v>
      </c>
      <c r="G24" s="866">
        <v>1228.1019502278307</v>
      </c>
      <c r="H24" s="865">
        <v>3076.8290444250988</v>
      </c>
      <c r="I24" s="866">
        <v>1306.2695660390989</v>
      </c>
      <c r="J24" s="865">
        <v>118.18848572642924</v>
      </c>
    </row>
    <row r="25" spans="1:10" x14ac:dyDescent="0.25">
      <c r="A25" s="864" t="s">
        <v>288</v>
      </c>
      <c r="B25" s="865">
        <v>10374.621114559752</v>
      </c>
      <c r="C25" s="866">
        <v>12814.076023097137</v>
      </c>
      <c r="D25" s="865">
        <v>2297.9694351757826</v>
      </c>
      <c r="E25" s="866">
        <v>27255.244744531363</v>
      </c>
      <c r="F25" s="865">
        <v>1789.6603459138121</v>
      </c>
      <c r="G25" s="866">
        <v>1228.1019502278307</v>
      </c>
      <c r="H25" s="865">
        <v>3076.8290444250988</v>
      </c>
      <c r="I25" s="866">
        <v>1306.2695660390989</v>
      </c>
      <c r="J25" s="865">
        <v>118.18848572642924</v>
      </c>
    </row>
    <row r="26" spans="1:10" x14ac:dyDescent="0.25">
      <c r="A26" s="864" t="s">
        <v>584</v>
      </c>
      <c r="B26" s="874">
        <v>241.8710922948276</v>
      </c>
      <c r="C26" s="866">
        <v>883.64155475970983</v>
      </c>
      <c r="D26" s="1667">
        <v>0</v>
      </c>
      <c r="E26" s="866">
        <v>921.25172185290546</v>
      </c>
      <c r="F26" s="874">
        <v>76.599756348257799</v>
      </c>
      <c r="G26" s="1667">
        <v>0</v>
      </c>
      <c r="H26" s="1667">
        <v>0</v>
      </c>
      <c r="I26" s="1667">
        <v>0</v>
      </c>
      <c r="J26" s="1667">
        <v>0</v>
      </c>
    </row>
    <row r="27" spans="1:10" x14ac:dyDescent="0.25">
      <c r="A27" s="864" t="s">
        <v>585</v>
      </c>
      <c r="B27" s="865">
        <v>30.507414868156186</v>
      </c>
      <c r="C27" s="866">
        <v>259.84217435084253</v>
      </c>
      <c r="D27" s="1667">
        <v>0</v>
      </c>
      <c r="E27" s="866">
        <v>685.04362366603755</v>
      </c>
      <c r="F27" s="1667">
        <v>0</v>
      </c>
      <c r="G27" s="1667">
        <v>0</v>
      </c>
      <c r="H27" s="1667">
        <v>0</v>
      </c>
      <c r="I27" s="1667">
        <v>0</v>
      </c>
      <c r="J27" s="1667">
        <v>0</v>
      </c>
    </row>
    <row r="28" spans="1:10" x14ac:dyDescent="0.25">
      <c r="A28" s="864" t="s">
        <v>253</v>
      </c>
      <c r="B28" s="865">
        <v>4494.101659794952</v>
      </c>
      <c r="C28" s="866">
        <v>5930.1061807079714</v>
      </c>
      <c r="D28" s="865">
        <v>1190.5326479021314</v>
      </c>
      <c r="E28" s="866">
        <v>11601.472098662713</v>
      </c>
      <c r="F28" s="865">
        <v>810.26354526844136</v>
      </c>
      <c r="G28" s="866">
        <v>263.60966943405782</v>
      </c>
      <c r="H28" s="865">
        <v>1291.7052510030851</v>
      </c>
      <c r="I28" s="866">
        <v>479.90735616778676</v>
      </c>
      <c r="J28" s="865">
        <v>40.833335500799805</v>
      </c>
    </row>
    <row r="29" spans="1:10" x14ac:dyDescent="0.25">
      <c r="A29" s="864" t="s">
        <v>0</v>
      </c>
      <c r="B29" s="865">
        <v>32114.862204194673</v>
      </c>
      <c r="C29" s="866">
        <v>42343.788953446288</v>
      </c>
      <c r="D29" s="865">
        <v>5778.9380288179627</v>
      </c>
      <c r="E29" s="866">
        <v>75664.704160379741</v>
      </c>
      <c r="F29" s="865">
        <v>7041.9840051564333</v>
      </c>
      <c r="G29" s="866">
        <v>2430.6951144195045</v>
      </c>
      <c r="H29" s="865">
        <v>9103.8329106253514</v>
      </c>
      <c r="I29" s="866">
        <v>4573.9585204356654</v>
      </c>
      <c r="J29" s="865">
        <v>946.04023213053244</v>
      </c>
    </row>
    <row r="30" spans="1:10" x14ac:dyDescent="0.25">
      <c r="A30" s="864" t="s">
        <v>516</v>
      </c>
      <c r="B30" s="865">
        <v>13038.363909029869</v>
      </c>
      <c r="C30" s="866">
        <v>16759.445036222398</v>
      </c>
      <c r="D30" s="865">
        <v>2876.2818193314251</v>
      </c>
      <c r="E30" s="866">
        <v>25445.541418767207</v>
      </c>
      <c r="F30" s="865">
        <v>3298.0133636884702</v>
      </c>
      <c r="G30" s="866">
        <v>579.88472166282486</v>
      </c>
      <c r="H30" s="865">
        <v>4228.1839542640673</v>
      </c>
      <c r="I30" s="866">
        <v>1537.6952707650987</v>
      </c>
      <c r="J30" s="865">
        <v>724.36132720834951</v>
      </c>
    </row>
    <row r="31" spans="1:10" x14ac:dyDescent="0.25">
      <c r="A31" s="864" t="s">
        <v>289</v>
      </c>
      <c r="B31" s="865">
        <v>22574.414019155145</v>
      </c>
      <c r="C31" s="866">
        <v>28907.224612661619</v>
      </c>
      <c r="D31" s="865">
        <v>3599.6291991295666</v>
      </c>
      <c r="E31" s="866">
        <v>57300.348815280959</v>
      </c>
      <c r="F31" s="865">
        <v>4107.899855485095</v>
      </c>
      <c r="G31" s="866">
        <v>1948.4065629203978</v>
      </c>
      <c r="H31" s="865">
        <v>5724.2705845528662</v>
      </c>
      <c r="I31" s="866">
        <v>3215.5742065813115</v>
      </c>
      <c r="J31" s="865">
        <v>221.67890492218302</v>
      </c>
    </row>
    <row r="32" spans="1:10" x14ac:dyDescent="0.25">
      <c r="A32" s="867" t="s">
        <v>143</v>
      </c>
      <c r="B32" s="872"/>
      <c r="C32" s="873"/>
      <c r="D32" s="872"/>
      <c r="E32" s="873"/>
      <c r="F32" s="872"/>
      <c r="G32" s="873"/>
      <c r="H32" s="872"/>
      <c r="I32" s="873"/>
      <c r="J32" s="872"/>
    </row>
    <row r="33" spans="1:10" x14ac:dyDescent="0.25">
      <c r="A33" s="864" t="s">
        <v>586</v>
      </c>
      <c r="B33" s="870">
        <v>5.2049128044280746</v>
      </c>
      <c r="C33" s="871">
        <v>5.4580250246747601</v>
      </c>
      <c r="D33" s="870">
        <v>5.152876516536474</v>
      </c>
      <c r="E33" s="871">
        <v>5.689438376735958</v>
      </c>
      <c r="F33" s="870">
        <v>5.4873944586892147</v>
      </c>
      <c r="G33" s="871">
        <v>5.3672305504955089</v>
      </c>
      <c r="H33" s="870">
        <v>5.2726997406756055</v>
      </c>
      <c r="I33" s="871">
        <v>5.6494117362699194</v>
      </c>
      <c r="J33" s="870">
        <v>5.9681346821318506</v>
      </c>
    </row>
    <row r="34" spans="1:10" x14ac:dyDescent="0.25">
      <c r="A34" s="864" t="s">
        <v>292</v>
      </c>
      <c r="B34" s="870">
        <v>2.7227818711128018</v>
      </c>
      <c r="C34" s="871">
        <v>2.5759573401657669</v>
      </c>
      <c r="D34" s="870">
        <v>2.8010010563232273</v>
      </c>
      <c r="E34" s="871">
        <v>3.3425512726420097</v>
      </c>
      <c r="F34" s="870">
        <v>2.0469668387386006</v>
      </c>
      <c r="G34" s="871">
        <v>1.5834781473817645</v>
      </c>
      <c r="H34" s="870">
        <v>2.2713246028973688</v>
      </c>
      <c r="I34" s="871">
        <v>2.2894034120899369</v>
      </c>
      <c r="J34" s="870">
        <v>17.808146312121309</v>
      </c>
    </row>
    <row r="35" spans="1:10" x14ac:dyDescent="0.25">
      <c r="A35" s="864" t="s">
        <v>587</v>
      </c>
      <c r="B35" s="874">
        <v>1</v>
      </c>
      <c r="C35" s="875">
        <v>1.1499404468421035</v>
      </c>
      <c r="D35" s="1667">
        <v>0</v>
      </c>
      <c r="E35" s="875">
        <v>1.2167124214741969</v>
      </c>
      <c r="F35" s="874">
        <v>1</v>
      </c>
      <c r="G35" s="1667">
        <v>0</v>
      </c>
      <c r="H35" s="1667">
        <v>0</v>
      </c>
      <c r="I35" s="1667">
        <v>0</v>
      </c>
      <c r="J35" s="1667">
        <v>0</v>
      </c>
    </row>
    <row r="36" spans="1:10" x14ac:dyDescent="0.25">
      <c r="A36" s="864" t="s">
        <v>588</v>
      </c>
      <c r="B36" s="874">
        <v>1</v>
      </c>
      <c r="C36" s="875">
        <v>1.5491083235212673</v>
      </c>
      <c r="D36" s="1667">
        <v>0</v>
      </c>
      <c r="E36" s="875">
        <v>1.9633691400110638</v>
      </c>
      <c r="F36" s="1667">
        <v>0</v>
      </c>
      <c r="G36" s="1667">
        <v>0</v>
      </c>
      <c r="H36" s="1667">
        <v>0</v>
      </c>
      <c r="I36" s="1667">
        <v>0</v>
      </c>
      <c r="J36" s="1667">
        <v>0</v>
      </c>
    </row>
    <row r="37" spans="1:10" x14ac:dyDescent="0.25">
      <c r="A37" s="864" t="s">
        <v>589</v>
      </c>
      <c r="B37" s="874">
        <v>2.8837399997247299</v>
      </c>
      <c r="C37" s="875">
        <v>1.8470950414501031</v>
      </c>
      <c r="D37" s="874">
        <v>2.0329079604068707</v>
      </c>
      <c r="E37" s="875">
        <v>2.269101504289428</v>
      </c>
      <c r="F37" s="874">
        <v>2.1640341294681522</v>
      </c>
      <c r="G37" s="875">
        <v>5.0589786699249961</v>
      </c>
      <c r="H37" s="874">
        <v>2.3716256118934633</v>
      </c>
      <c r="I37" s="875">
        <v>1.3526903124622243</v>
      </c>
      <c r="J37" s="874">
        <v>3.8911673515548095</v>
      </c>
    </row>
    <row r="38" spans="1:10" x14ac:dyDescent="0.25">
      <c r="A38" s="864" t="s">
        <v>1</v>
      </c>
      <c r="B38" s="870">
        <v>3.1163981983017037</v>
      </c>
      <c r="C38" s="871">
        <v>3.1868583321306723</v>
      </c>
      <c r="D38" s="870">
        <v>2.8482253100739112</v>
      </c>
      <c r="E38" s="871">
        <v>3.6581939348842898</v>
      </c>
      <c r="F38" s="870">
        <v>2.7275140172242041</v>
      </c>
      <c r="G38" s="871">
        <v>3.3099923084337406</v>
      </c>
      <c r="H38" s="870">
        <v>3.4619515089709956</v>
      </c>
      <c r="I38" s="871">
        <v>3.3411648511249874</v>
      </c>
      <c r="J38" s="870">
        <v>3.587838103924573</v>
      </c>
    </row>
    <row r="39" spans="1:10" x14ac:dyDescent="0.25">
      <c r="A39" s="864" t="s">
        <v>144</v>
      </c>
      <c r="B39" s="870">
        <v>1.5370546776967802</v>
      </c>
      <c r="C39" s="871">
        <v>1.6568372210271705</v>
      </c>
      <c r="D39" s="870">
        <v>1.1585000239926018</v>
      </c>
      <c r="E39" s="871">
        <v>1.679756244017576</v>
      </c>
      <c r="F39" s="870">
        <v>1.7372546515297229</v>
      </c>
      <c r="G39" s="871">
        <v>2.4886135396678872</v>
      </c>
      <c r="H39" s="870">
        <v>2.5427757128668014</v>
      </c>
      <c r="I39" s="871">
        <v>1.3473389792407986</v>
      </c>
      <c r="J39" s="870">
        <v>4.2053339758124109</v>
      </c>
    </row>
    <row r="40" spans="1:10" x14ac:dyDescent="0.25">
      <c r="A40" s="864" t="s">
        <v>145</v>
      </c>
      <c r="B40" s="870">
        <v>3.5456964866531671</v>
      </c>
      <c r="C40" s="871">
        <v>3.7075847210028097</v>
      </c>
      <c r="D40" s="870">
        <v>3.6469159116437382</v>
      </c>
      <c r="E40" s="871">
        <v>4.0846846415935723</v>
      </c>
      <c r="F40" s="870">
        <v>3.2809030162363295</v>
      </c>
      <c r="G40" s="871">
        <v>3.3886527015199368</v>
      </c>
      <c r="H40" s="870">
        <v>3.6276595082630121</v>
      </c>
      <c r="I40" s="871">
        <v>4.10830284539826</v>
      </c>
      <c r="J40" s="870">
        <v>1.5700992962407063</v>
      </c>
    </row>
    <row r="41" spans="1:10" x14ac:dyDescent="0.25">
      <c r="A41" s="864" t="s">
        <v>308</v>
      </c>
      <c r="B41" s="870">
        <v>5.6465356189102192</v>
      </c>
      <c r="C41" s="871">
        <v>5.8727986808477715</v>
      </c>
      <c r="D41" s="870">
        <v>5.4564072696873636</v>
      </c>
      <c r="E41" s="871">
        <v>6.0942147724685469</v>
      </c>
      <c r="F41" s="870">
        <v>5.849315855898225</v>
      </c>
      <c r="G41" s="871">
        <v>5.6726420154132446</v>
      </c>
      <c r="H41" s="870">
        <v>5.6643439012471406</v>
      </c>
      <c r="I41" s="871">
        <v>5.9443059698743506</v>
      </c>
      <c r="J41" s="870">
        <v>6.9793410966098133</v>
      </c>
    </row>
    <row r="42" spans="1:10" x14ac:dyDescent="0.25">
      <c r="A42" s="867" t="s">
        <v>309</v>
      </c>
      <c r="B42" s="872"/>
      <c r="C42" s="873"/>
      <c r="D42" s="872"/>
      <c r="E42" s="873"/>
      <c r="F42" s="872"/>
      <c r="G42" s="873"/>
      <c r="H42" s="872"/>
      <c r="I42" s="873"/>
      <c r="J42" s="872"/>
    </row>
    <row r="43" spans="1:10" x14ac:dyDescent="0.25">
      <c r="A43" s="864" t="s">
        <v>310</v>
      </c>
      <c r="B43" s="865">
        <v>224125.52945068531</v>
      </c>
      <c r="C43" s="866">
        <v>264215.08173329086</v>
      </c>
      <c r="D43" s="865">
        <v>49740.68226480388</v>
      </c>
      <c r="E43" s="866">
        <v>549190.40671477793</v>
      </c>
      <c r="F43" s="865">
        <v>48767.101333413506</v>
      </c>
      <c r="G43" s="866">
        <v>29565.333106930841</v>
      </c>
      <c r="H43" s="865">
        <v>80366.674990378582</v>
      </c>
      <c r="I43" s="866">
        <v>37695.761278453603</v>
      </c>
      <c r="J43" s="865">
        <v>3633.4790271928382</v>
      </c>
    </row>
    <row r="44" spans="1:10" x14ac:dyDescent="0.25">
      <c r="A44" s="864" t="s">
        <v>327</v>
      </c>
      <c r="B44" s="865">
        <v>218805.84939062948</v>
      </c>
      <c r="C44" s="866">
        <v>256936.28274817619</v>
      </c>
      <c r="D44" s="865">
        <v>49436.097117615041</v>
      </c>
      <c r="E44" s="866">
        <v>531801.64280647656</v>
      </c>
      <c r="F44" s="865">
        <v>47925.755810675175</v>
      </c>
      <c r="G44" s="866">
        <v>28952.922825529702</v>
      </c>
      <c r="H44" s="865">
        <v>78666.326829654616</v>
      </c>
      <c r="I44" s="866">
        <v>37152.264070227196</v>
      </c>
      <c r="J44" s="865">
        <v>3515.4230207378423</v>
      </c>
    </row>
    <row r="45" spans="1:10" x14ac:dyDescent="0.25">
      <c r="A45" s="864" t="s">
        <v>312</v>
      </c>
      <c r="B45" s="865">
        <v>20190.846633505083</v>
      </c>
      <c r="C45" s="866">
        <v>34427.695576576021</v>
      </c>
      <c r="D45" s="865">
        <v>4243.0427346842871</v>
      </c>
      <c r="E45" s="866">
        <v>79551.407475679822</v>
      </c>
      <c r="F45" s="865">
        <v>5738.3638139681407</v>
      </c>
      <c r="G45" s="866">
        <v>2072.2681252299622</v>
      </c>
      <c r="H45" s="865">
        <v>6145.8863093432155</v>
      </c>
      <c r="I45" s="866">
        <v>4598.6290384292715</v>
      </c>
      <c r="J45" s="865">
        <v>824.62346463727272</v>
      </c>
    </row>
    <row r="46" spans="1:10" x14ac:dyDescent="0.25">
      <c r="A46" s="864" t="s">
        <v>313</v>
      </c>
      <c r="B46" s="865">
        <v>16363.085064392666</v>
      </c>
      <c r="C46" s="866">
        <v>28349.296863429699</v>
      </c>
      <c r="D46" s="865">
        <v>4029.8698597725934</v>
      </c>
      <c r="E46" s="866">
        <v>65545.962256863917</v>
      </c>
      <c r="F46" s="865">
        <v>4975.9411963419043</v>
      </c>
      <c r="G46" s="866">
        <v>1616.6616806333591</v>
      </c>
      <c r="H46" s="865">
        <v>4961.7422190924917</v>
      </c>
      <c r="I46" s="866">
        <v>4196.3294915771976</v>
      </c>
      <c r="J46" s="865">
        <v>706.56745818227625</v>
      </c>
    </row>
    <row r="47" spans="1:10" x14ac:dyDescent="0.25">
      <c r="A47" s="864" t="s">
        <v>643</v>
      </c>
      <c r="B47" s="865">
        <v>9839.1290275391821</v>
      </c>
      <c r="C47" s="866">
        <v>19008.021195513731</v>
      </c>
      <c r="D47" s="865">
        <v>1631.8047162820437</v>
      </c>
      <c r="E47" s="866">
        <v>38755.940798972581</v>
      </c>
      <c r="F47" s="865">
        <v>2220.7794209661824</v>
      </c>
      <c r="G47" s="866">
        <v>1111.8935415338635</v>
      </c>
      <c r="H47" s="865">
        <v>3146.139145766404</v>
      </c>
      <c r="I47" s="866">
        <v>1878.6994916928661</v>
      </c>
      <c r="J47" s="1667">
        <v>0</v>
      </c>
    </row>
    <row r="48" spans="1:10" x14ac:dyDescent="0.25">
      <c r="A48" s="864" t="s">
        <v>198</v>
      </c>
      <c r="B48" s="865">
        <v>7424.9597545929855</v>
      </c>
      <c r="C48" s="866">
        <v>15516.465849466938</v>
      </c>
      <c r="D48" s="865">
        <v>1432.923270899769</v>
      </c>
      <c r="E48" s="866">
        <v>31048.930401641381</v>
      </c>
      <c r="F48" s="865">
        <v>1849.4124848526758</v>
      </c>
      <c r="G48" s="866">
        <v>1052.6858748930188</v>
      </c>
      <c r="H48" s="865">
        <v>2420.7590307911796</v>
      </c>
      <c r="I48" s="866">
        <v>1825.7020478652973</v>
      </c>
      <c r="J48" s="1667">
        <v>0</v>
      </c>
    </row>
    <row r="49" spans="1:10" x14ac:dyDescent="0.25">
      <c r="A49" s="864" t="s">
        <v>712</v>
      </c>
      <c r="B49" s="865">
        <v>354.55579243037647</v>
      </c>
      <c r="C49" s="866">
        <v>392.04555010209754</v>
      </c>
      <c r="D49" s="1667">
        <v>0</v>
      </c>
      <c r="E49" s="866">
        <v>1800.3213779430369</v>
      </c>
      <c r="F49" s="865">
        <v>53.621562231782377</v>
      </c>
      <c r="G49" s="1667">
        <v>0</v>
      </c>
      <c r="H49" s="865">
        <v>352.33089656118608</v>
      </c>
      <c r="I49" s="1667">
        <v>0</v>
      </c>
      <c r="J49" s="1667">
        <v>0</v>
      </c>
    </row>
    <row r="50" spans="1:10" x14ac:dyDescent="0.25">
      <c r="A50" s="864" t="s">
        <v>316</v>
      </c>
      <c r="B50" s="865">
        <v>161.7389950693705</v>
      </c>
      <c r="C50" s="866">
        <v>324.94895533221819</v>
      </c>
      <c r="D50" s="1667">
        <v>0</v>
      </c>
      <c r="E50" s="866">
        <v>448.0634950297931</v>
      </c>
      <c r="F50" s="865">
        <v>53.621562231782377</v>
      </c>
      <c r="G50" s="1667">
        <v>0</v>
      </c>
      <c r="H50" s="874">
        <v>26.810781115891192</v>
      </c>
      <c r="I50" s="1667">
        <v>0</v>
      </c>
      <c r="J50" s="1667">
        <v>0</v>
      </c>
    </row>
    <row r="51" spans="1:10" x14ac:dyDescent="0.25">
      <c r="A51" s="864" t="s">
        <v>317</v>
      </c>
      <c r="B51" s="865">
        <v>845.30622557111667</v>
      </c>
      <c r="C51" s="866">
        <v>542.78012476635013</v>
      </c>
      <c r="D51" s="865">
        <v>59.207666640844757</v>
      </c>
      <c r="E51" s="866">
        <v>988.73208939015944</v>
      </c>
      <c r="F51" s="865">
        <v>55.281501313783508</v>
      </c>
      <c r="G51" s="866">
        <v>55.281501313783515</v>
      </c>
      <c r="H51" s="865">
        <v>82.601277147991169</v>
      </c>
      <c r="I51" s="1667">
        <v>0</v>
      </c>
      <c r="J51" s="1667">
        <v>0</v>
      </c>
    </row>
    <row r="52" spans="1:10" x14ac:dyDescent="0.25">
      <c r="A52" s="864" t="s">
        <v>318</v>
      </c>
      <c r="B52" s="865">
        <v>2007.6180176511468</v>
      </c>
      <c r="C52" s="866">
        <v>3034.799550712878</v>
      </c>
      <c r="D52" s="865">
        <v>221.25694789424415</v>
      </c>
      <c r="E52" s="866">
        <v>6579.7916227324067</v>
      </c>
      <c r="F52" s="865">
        <v>428.59575948438982</v>
      </c>
      <c r="G52" s="866">
        <v>287.05529870884737</v>
      </c>
      <c r="H52" s="865">
        <v>627.15106479605879</v>
      </c>
      <c r="I52" s="866">
        <v>172.17482648808604</v>
      </c>
      <c r="J52" s="865">
        <v>257.80272709261584</v>
      </c>
    </row>
    <row r="53" spans="1:10" x14ac:dyDescent="0.25">
      <c r="A53" s="867" t="s">
        <v>319</v>
      </c>
      <c r="B53" s="868"/>
      <c r="C53" s="869"/>
      <c r="D53" s="868"/>
      <c r="E53" s="869"/>
      <c r="F53" s="868"/>
      <c r="G53" s="869"/>
      <c r="H53" s="868"/>
      <c r="I53" s="869"/>
      <c r="J53" s="868"/>
    </row>
    <row r="54" spans="1:10" x14ac:dyDescent="0.25">
      <c r="A54" s="864" t="s">
        <v>320</v>
      </c>
      <c r="B54" s="865">
        <v>209802.27236978404</v>
      </c>
      <c r="C54" s="866">
        <v>262977.89225301583</v>
      </c>
      <c r="D54" s="865">
        <v>43032.074440407217</v>
      </c>
      <c r="E54" s="866">
        <v>563472.40389368508</v>
      </c>
      <c r="F54" s="865">
        <v>42973.789409169702</v>
      </c>
      <c r="G54" s="866">
        <v>24887.641155329035</v>
      </c>
      <c r="H54" s="865">
        <v>71628.094982857641</v>
      </c>
      <c r="I54" s="866">
        <v>35279.656298135611</v>
      </c>
      <c r="J54" s="865">
        <v>3270.5211242080413</v>
      </c>
    </row>
    <row r="55" spans="1:10" x14ac:dyDescent="0.25">
      <c r="A55" s="864" t="s">
        <v>196</v>
      </c>
      <c r="B55" s="865">
        <v>157497.97577680321</v>
      </c>
      <c r="C55" s="866">
        <v>211276.4123566011</v>
      </c>
      <c r="D55" s="865">
        <v>29596.477572995336</v>
      </c>
      <c r="E55" s="866">
        <v>483999.13258760457</v>
      </c>
      <c r="F55" s="865">
        <v>29881.752838390388</v>
      </c>
      <c r="G55" s="866">
        <v>16850.214321365977</v>
      </c>
      <c r="H55" s="865">
        <v>52296.57174559086</v>
      </c>
      <c r="I55" s="866">
        <v>27414.624022070653</v>
      </c>
      <c r="J55" s="865">
        <v>2962.1684965754507</v>
      </c>
    </row>
    <row r="56" spans="1:10" x14ac:dyDescent="0.25">
      <c r="A56" s="864" t="s">
        <v>197</v>
      </c>
      <c r="B56" s="865">
        <v>51818.004497233749</v>
      </c>
      <c r="C56" s="866">
        <v>52136.938751610571</v>
      </c>
      <c r="D56" s="865">
        <v>13754.308529399288</v>
      </c>
      <c r="E56" s="866">
        <v>78971.434260740163</v>
      </c>
      <c r="F56" s="865">
        <v>13113.490270822498</v>
      </c>
      <c r="G56" s="866">
        <v>8159.1479185656681</v>
      </c>
      <c r="H56" s="865">
        <v>20362.528101517499</v>
      </c>
      <c r="I56" s="866">
        <v>7522.6731154207491</v>
      </c>
      <c r="J56" s="865">
        <v>308.35262763259067</v>
      </c>
    </row>
    <row r="57" spans="1:10" x14ac:dyDescent="0.25">
      <c r="A57" s="864" t="s">
        <v>713</v>
      </c>
      <c r="B57" s="865">
        <v>7198.3392416029919</v>
      </c>
      <c r="C57" s="866">
        <v>9360.5499631494185</v>
      </c>
      <c r="D57" s="865">
        <v>2443.3293579907368</v>
      </c>
      <c r="E57" s="866">
        <v>13873.79544748286</v>
      </c>
      <c r="F57" s="865">
        <v>1445.0164799363979</v>
      </c>
      <c r="G57" s="866">
        <v>1589.861973605095</v>
      </c>
      <c r="H57" s="865">
        <v>1391.5908190784185</v>
      </c>
      <c r="I57" s="866">
        <v>1286.1256163088769</v>
      </c>
      <c r="J57" s="865">
        <v>52.997443827568787</v>
      </c>
    </row>
    <row r="58" spans="1:10" x14ac:dyDescent="0.25">
      <c r="A58" s="864" t="s">
        <v>250</v>
      </c>
      <c r="B58" s="865">
        <v>11982.207823687431</v>
      </c>
      <c r="C58" s="866">
        <v>10750.700810346056</v>
      </c>
      <c r="D58" s="865">
        <v>5467.7219781261292</v>
      </c>
      <c r="E58" s="866">
        <v>23382.23244456857</v>
      </c>
      <c r="F58" s="865">
        <v>3407.1624212637853</v>
      </c>
      <c r="G58" s="866">
        <v>2272.2643655260067</v>
      </c>
      <c r="H58" s="865">
        <v>5214.0346449641684</v>
      </c>
      <c r="I58" s="866">
        <v>1690.7063083242579</v>
      </c>
      <c r="J58" s="865">
        <v>422.8763048324173</v>
      </c>
    </row>
    <row r="59" spans="1:10" x14ac:dyDescent="0.25">
      <c r="A59" s="864" t="s">
        <v>321</v>
      </c>
      <c r="B59" s="865">
        <v>1203.7281743441406</v>
      </c>
      <c r="C59" s="866">
        <v>2131.7679653659343</v>
      </c>
      <c r="D59" s="865">
        <v>572.65354297996396</v>
      </c>
      <c r="E59" s="866">
        <v>3896.9511909181733</v>
      </c>
      <c r="F59" s="865">
        <v>707.18413269002122</v>
      </c>
      <c r="G59" s="866">
        <v>250.14546003632529</v>
      </c>
      <c r="H59" s="865">
        <v>848.74977031933508</v>
      </c>
      <c r="I59" s="866">
        <v>236.26533145830149</v>
      </c>
      <c r="J59" s="865">
        <v>301.94075868500352</v>
      </c>
    </row>
    <row r="60" spans="1:10" x14ac:dyDescent="0.25">
      <c r="A60" s="864" t="s">
        <v>322</v>
      </c>
      <c r="B60" s="865">
        <v>357.357760255485</v>
      </c>
      <c r="C60" s="874">
        <v>394.1836265889678</v>
      </c>
      <c r="D60" s="865">
        <v>19.67600107583273</v>
      </c>
      <c r="E60" s="866">
        <v>1105.4566968478905</v>
      </c>
      <c r="F60" s="874">
        <v>47.968115540858271</v>
      </c>
      <c r="G60" s="874">
        <v>216.43601183415998</v>
      </c>
      <c r="H60" s="1667">
        <v>0</v>
      </c>
      <c r="I60" s="866">
        <v>52.997443827568787</v>
      </c>
      <c r="J60" s="1667">
        <v>0</v>
      </c>
    </row>
    <row r="61" spans="1:10" x14ac:dyDescent="0.25">
      <c r="A61" s="864" t="s">
        <v>323</v>
      </c>
      <c r="B61" s="865">
        <v>10421.121889087806</v>
      </c>
      <c r="C61" s="866">
        <v>8278.3892865709258</v>
      </c>
      <c r="D61" s="865">
        <v>4923.766652529298</v>
      </c>
      <c r="E61" s="866">
        <v>18536.788034799712</v>
      </c>
      <c r="F61" s="865">
        <v>2727.6190392306553</v>
      </c>
      <c r="G61" s="866">
        <v>1805.6828936555216</v>
      </c>
      <c r="H61" s="865">
        <v>4365.2848746448326</v>
      </c>
      <c r="I61" s="866">
        <v>1474.0048607268363</v>
      </c>
      <c r="J61" s="865">
        <v>120.93554614741379</v>
      </c>
    </row>
    <row r="62" spans="1:10" x14ac:dyDescent="0.25">
      <c r="A62" s="864" t="s">
        <v>243</v>
      </c>
      <c r="B62" s="865">
        <v>1024.3393108666633</v>
      </c>
      <c r="C62" s="866">
        <v>800.03255954983808</v>
      </c>
      <c r="D62" s="865">
        <v>387.65896582727925</v>
      </c>
      <c r="E62" s="866">
        <v>2206.1330644569225</v>
      </c>
      <c r="F62" s="865">
        <v>375.50224456893005</v>
      </c>
      <c r="G62" s="874">
        <v>400.89577998630074</v>
      </c>
      <c r="H62" s="865">
        <v>219.72423593625894</v>
      </c>
      <c r="I62" s="866">
        <v>71.707975105703056</v>
      </c>
      <c r="J62" s="865">
        <v>221.82636280444015</v>
      </c>
    </row>
    <row r="63" spans="1:10" x14ac:dyDescent="0.25">
      <c r="A63" s="864" t="s">
        <v>267</v>
      </c>
      <c r="B63" s="865">
        <v>3067.7525410159269</v>
      </c>
      <c r="C63" s="866">
        <v>4461.4700903142275</v>
      </c>
      <c r="D63" s="865">
        <v>515.18813011843247</v>
      </c>
      <c r="E63" s="866">
        <v>12456.307901284737</v>
      </c>
      <c r="F63" s="865">
        <v>643.44408694166316</v>
      </c>
      <c r="G63" s="866">
        <v>431.93494693085398</v>
      </c>
      <c r="H63" s="865">
        <v>872.50860378337586</v>
      </c>
      <c r="I63" s="866">
        <v>154.44123959653766</v>
      </c>
      <c r="J63" s="865">
        <v>249.16167682182643</v>
      </c>
    </row>
    <row r="64" spans="1:10" x14ac:dyDescent="0.25">
      <c r="A64" s="864" t="s">
        <v>324</v>
      </c>
      <c r="B64" s="1667">
        <v>0</v>
      </c>
      <c r="C64" s="1667">
        <v>0</v>
      </c>
      <c r="D64" s="874">
        <v>53.640068179772335</v>
      </c>
      <c r="E64" s="866">
        <v>375.40174053391041</v>
      </c>
      <c r="F64" s="874">
        <v>83.499299975357289</v>
      </c>
      <c r="G64" s="1667">
        <v>0</v>
      </c>
      <c r="H64" s="1667">
        <v>0</v>
      </c>
      <c r="I64" s="1667">
        <v>0</v>
      </c>
      <c r="J64" s="1667">
        <v>0</v>
      </c>
    </row>
    <row r="65" spans="1:28" x14ac:dyDescent="0.25">
      <c r="A65" s="864" t="s">
        <v>325</v>
      </c>
      <c r="B65" s="865">
        <v>394.29055169965568</v>
      </c>
      <c r="C65" s="866">
        <v>216.53194419626428</v>
      </c>
      <c r="D65" s="865">
        <v>24.187109229482758</v>
      </c>
      <c r="E65" s="866">
        <v>1162.4795380162382</v>
      </c>
      <c r="F65" s="865">
        <v>136.24134532776347</v>
      </c>
      <c r="G65" s="874">
        <v>24.187109229482758</v>
      </c>
      <c r="H65" s="865">
        <v>56.040666984242115</v>
      </c>
      <c r="I65" s="866">
        <v>110.2055569862187</v>
      </c>
      <c r="J65" s="865">
        <v>27.640750656891761</v>
      </c>
    </row>
    <row r="66" spans="1:28" x14ac:dyDescent="0.25">
      <c r="A66" s="864" t="s">
        <v>668</v>
      </c>
      <c r="B66" s="865">
        <v>2983.0737479172644</v>
      </c>
      <c r="C66" s="866">
        <v>6889.9069269606807</v>
      </c>
      <c r="D66" s="865">
        <v>741.63242366843042</v>
      </c>
      <c r="E66" s="866">
        <v>12293.952889802033</v>
      </c>
      <c r="F66" s="865">
        <v>763.16674204957246</v>
      </c>
      <c r="G66" s="866">
        <v>576.90410648116892</v>
      </c>
      <c r="H66" s="865">
        <v>2136.031554881019</v>
      </c>
      <c r="I66" s="866">
        <v>1625.604641863757</v>
      </c>
      <c r="J66" s="865">
        <v>365.18539687014038</v>
      </c>
    </row>
    <row r="67" spans="1:28" x14ac:dyDescent="0.25">
      <c r="A67" s="876" t="s">
        <v>1092</v>
      </c>
      <c r="B67" s="877">
        <v>43.016945168139273</v>
      </c>
      <c r="C67" s="878">
        <v>44.05600546611219</v>
      </c>
      <c r="D67" s="877">
        <v>42.079635776950397</v>
      </c>
      <c r="E67" s="878">
        <v>43.892421772125267</v>
      </c>
      <c r="F67" s="877">
        <v>43.147935647427794</v>
      </c>
      <c r="G67" s="878">
        <v>42.351991895636161</v>
      </c>
      <c r="H67" s="877">
        <v>42.276306416533238</v>
      </c>
      <c r="I67" s="878">
        <v>43.915996691735046</v>
      </c>
      <c r="J67" s="877">
        <v>43.709748140781763</v>
      </c>
    </row>
    <row r="68" spans="1:28" s="820" customFormat="1" x14ac:dyDescent="0.25">
      <c r="A68" s="861"/>
      <c r="B68" s="879"/>
      <c r="C68" s="879"/>
      <c r="D68" s="879"/>
      <c r="E68" s="879"/>
      <c r="F68" s="879"/>
      <c r="G68" s="879"/>
      <c r="H68" s="879"/>
      <c r="I68" s="879"/>
      <c r="J68" s="879"/>
      <c r="K68" s="861"/>
      <c r="L68" s="64"/>
      <c r="M68" s="101"/>
      <c r="N68" s="101"/>
      <c r="X68" s="239"/>
      <c r="Y68" s="94"/>
      <c r="Z68" s="94"/>
      <c r="AA68" s="94"/>
      <c r="AB68" s="94"/>
    </row>
    <row r="69" spans="1:28" x14ac:dyDescent="0.25">
      <c r="A69" s="861" t="s">
        <v>724</v>
      </c>
    </row>
  </sheetData>
  <sheetProtection formatCells="0" formatColumns="0" formatRows="0" insertColumns="0" insertRows="0" insertHyperlinks="0" deleteColumns="0" deleteRows="0" sort="0" autoFilter="0" pivotTables="0"/>
  <mergeCells count="13">
    <mergeCell ref="A1:J1"/>
    <mergeCell ref="A2:J2"/>
    <mergeCell ref="A3:J3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</mergeCells>
  <printOptions horizontalCentered="1"/>
  <pageMargins left="0.25" right="0.25" top="0.25" bottom="0.5" header="0.3" footer="0.3"/>
  <pageSetup scale="85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pageSetUpPr fitToPage="1"/>
  </sheetPr>
  <dimension ref="A1:T90"/>
  <sheetViews>
    <sheetView showGridLines="0" topLeftCell="A25" zoomScaleNormal="100" workbookViewId="0">
      <selection activeCell="AC38" sqref="AC38"/>
    </sheetView>
  </sheetViews>
  <sheetFormatPr defaultColWidth="9.1796875" defaultRowHeight="12.5" x14ac:dyDescent="0.25"/>
  <cols>
    <col min="1" max="1" width="24.7265625" style="520" customWidth="1"/>
    <col min="2" max="2" width="10.26953125" style="35" customWidth="1"/>
    <col min="3" max="3" width="0.54296875" style="456" customWidth="1"/>
    <col min="4" max="4" width="12.7265625" style="427" customWidth="1"/>
    <col min="5" max="5" width="0.7265625" style="427" customWidth="1"/>
    <col min="6" max="6" width="8.54296875" style="456" customWidth="1"/>
    <col min="7" max="7" width="0.54296875" style="456" customWidth="1"/>
    <col min="8" max="8" width="10.26953125" style="36" customWidth="1"/>
    <col min="9" max="9" width="0.54296875" style="456" customWidth="1"/>
    <col min="10" max="10" width="10.26953125" style="733" customWidth="1"/>
    <col min="11" max="11" width="0.54296875" style="427" customWidth="1"/>
    <col min="12" max="12" width="8.453125" style="456" customWidth="1"/>
    <col min="13" max="13" width="1.54296875" style="456" customWidth="1"/>
    <col min="14" max="14" width="10.26953125" style="76" customWidth="1"/>
    <col min="15" max="15" width="0.54296875" style="456" customWidth="1"/>
    <col min="16" max="16" width="10.26953125" style="733" customWidth="1"/>
    <col min="17" max="17" width="0.54296875" style="427" customWidth="1"/>
    <col min="18" max="18" width="8.26953125" style="456" customWidth="1"/>
    <col min="19" max="19" width="0.54296875" style="456" customWidth="1"/>
    <col min="20" max="20" width="9.1796875" style="427"/>
    <col min="21" max="16384" width="9.1796875" style="4"/>
  </cols>
  <sheetData>
    <row r="1" spans="1:20" ht="15.75" customHeight="1" x14ac:dyDescent="0.35">
      <c r="A1" s="1685" t="str">
        <f>CONCATENATE('List of Tables'!A27,":  ",'List of Tables'!C27)</f>
        <v>TABLE 22:  Canada MMA Visitor Characteristics: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103"/>
    </row>
    <row r="2" spans="1:20" ht="15.5" x14ac:dyDescent="0.35">
      <c r="A2" s="1685" t="s">
        <v>1086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  <c r="T2" s="519"/>
    </row>
    <row r="3" spans="1:20" x14ac:dyDescent="0.25">
      <c r="A3" s="421"/>
      <c r="B3" s="36"/>
      <c r="D3" s="703"/>
      <c r="E3" s="456"/>
      <c r="H3" s="704"/>
      <c r="J3" s="703"/>
      <c r="K3" s="456"/>
      <c r="N3" s="704"/>
      <c r="P3" s="703"/>
      <c r="Q3" s="456"/>
      <c r="R3" s="704"/>
    </row>
    <row r="4" spans="1:20" ht="11.5" x14ac:dyDescent="0.25">
      <c r="A4" s="1691" t="s">
        <v>342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  <c r="T4" s="108"/>
    </row>
    <row r="5" spans="1:20" s="14" customFormat="1" ht="23" x14ac:dyDescent="0.25">
      <c r="A5" s="1692"/>
      <c r="B5" s="71">
        <v>2014</v>
      </c>
      <c r="C5" s="72"/>
      <c r="D5" s="73">
        <v>2013</v>
      </c>
      <c r="E5" s="70"/>
      <c r="F5" s="45" t="s">
        <v>637</v>
      </c>
      <c r="G5" s="70"/>
      <c r="H5" s="71">
        <v>2014</v>
      </c>
      <c r="I5" s="72"/>
      <c r="J5" s="73">
        <v>2013</v>
      </c>
      <c r="K5" s="73"/>
      <c r="L5" s="361" t="s">
        <v>637</v>
      </c>
      <c r="M5" s="71"/>
      <c r="N5" s="73">
        <v>2014</v>
      </c>
      <c r="O5" s="72"/>
      <c r="P5" s="73">
        <v>2013</v>
      </c>
      <c r="Q5" s="70"/>
      <c r="R5" s="45" t="s">
        <v>637</v>
      </c>
      <c r="S5" s="5"/>
      <c r="T5" s="4"/>
    </row>
    <row r="6" spans="1:20" s="14" customFormat="1" ht="11.5" x14ac:dyDescent="0.25">
      <c r="A6" s="31" t="s">
        <v>517</v>
      </c>
      <c r="B6" s="198">
        <v>6776118.4914659699</v>
      </c>
      <c r="C6" s="133">
        <v>0</v>
      </c>
      <c r="D6" s="114">
        <v>6600895.7596182786</v>
      </c>
      <c r="E6" s="114"/>
      <c r="F6" s="58">
        <v>2.654529600658688E-2</v>
      </c>
      <c r="G6" s="58"/>
      <c r="H6" s="417">
        <v>2587322.0791335283</v>
      </c>
      <c r="I6" s="58"/>
      <c r="J6" s="20">
        <v>2728615.7270185947</v>
      </c>
      <c r="K6" s="115"/>
      <c r="L6" s="60">
        <v>-5.1782171628633869E-2</v>
      </c>
      <c r="M6" s="364"/>
      <c r="N6" s="705">
        <v>4188796.4123324417</v>
      </c>
      <c r="O6" s="58"/>
      <c r="P6" s="20">
        <v>3872280.0325996834</v>
      </c>
      <c r="Q6" s="115"/>
      <c r="R6" s="58">
        <v>8.1739021214398772E-2</v>
      </c>
      <c r="S6" s="7"/>
      <c r="T6" s="4"/>
    </row>
    <row r="7" spans="1:20" s="14" customFormat="1" ht="11.5" x14ac:dyDescent="0.25">
      <c r="A7" s="31" t="s">
        <v>272</v>
      </c>
      <c r="B7" s="198">
        <v>524564.68295025849</v>
      </c>
      <c r="C7" s="114">
        <v>0</v>
      </c>
      <c r="D7" s="114">
        <v>517010.55481600284</v>
      </c>
      <c r="E7" s="114"/>
      <c r="F7" s="58">
        <v>1.4611168116179098E-2</v>
      </c>
      <c r="G7" s="58"/>
      <c r="H7" s="362">
        <v>203532.68295025747</v>
      </c>
      <c r="I7" s="58"/>
      <c r="J7" s="20">
        <v>218096.55481596352</v>
      </c>
      <c r="K7" s="115"/>
      <c r="L7" s="60">
        <v>-6.6777175265310768E-2</v>
      </c>
      <c r="M7" s="364"/>
      <c r="N7" s="114">
        <v>321032.00000000105</v>
      </c>
      <c r="O7" s="58"/>
      <c r="P7" s="20">
        <v>298914.00000003929</v>
      </c>
      <c r="Q7" s="115"/>
      <c r="R7" s="58">
        <v>7.3994526853740042E-2</v>
      </c>
      <c r="S7" s="7"/>
      <c r="T7" s="4"/>
    </row>
    <row r="8" spans="1:20" s="23" customFormat="1" ht="11.5" x14ac:dyDescent="0.25">
      <c r="A8" s="505" t="s">
        <v>273</v>
      </c>
      <c r="B8" s="458"/>
      <c r="C8" s="474"/>
      <c r="D8" s="474"/>
      <c r="E8" s="474"/>
      <c r="F8" s="474"/>
      <c r="G8" s="474"/>
      <c r="H8" s="458"/>
      <c r="I8" s="474"/>
      <c r="J8" s="474"/>
      <c r="K8" s="474"/>
      <c r="L8" s="475"/>
      <c r="M8" s="458"/>
      <c r="N8" s="474"/>
      <c r="O8" s="474"/>
      <c r="P8" s="474"/>
      <c r="Q8" s="474"/>
      <c r="R8" s="474"/>
      <c r="S8" s="475"/>
      <c r="T8" s="4"/>
    </row>
    <row r="9" spans="1:20" s="219" customFormat="1" ht="11.5" x14ac:dyDescent="0.25">
      <c r="A9" s="218" t="s">
        <v>274</v>
      </c>
      <c r="B9" s="198">
        <v>68581.726894822961</v>
      </c>
      <c r="C9" s="114">
        <v>0</v>
      </c>
      <c r="D9" s="114">
        <v>64788.848143981078</v>
      </c>
      <c r="E9" s="114"/>
      <c r="F9" s="58">
        <v>5.8542154390720455E-2</v>
      </c>
      <c r="G9" s="58"/>
      <c r="H9" s="362">
        <v>33669.579202003471</v>
      </c>
      <c r="I9" s="58"/>
      <c r="J9" s="130">
        <v>34904.577959442424</v>
      </c>
      <c r="K9" s="115"/>
      <c r="L9" s="60">
        <v>-3.5382142676928123E-2</v>
      </c>
      <c r="M9" s="364"/>
      <c r="N9" s="114">
        <v>34912.147692819497</v>
      </c>
      <c r="O9" s="58"/>
      <c r="P9" s="20">
        <v>29884.270184538655</v>
      </c>
      <c r="Q9" s="115"/>
      <c r="R9" s="58">
        <v>0.16824494883874178</v>
      </c>
      <c r="S9" s="60"/>
      <c r="T9" s="4"/>
    </row>
    <row r="10" spans="1:20" s="219" customFormat="1" ht="11.5" x14ac:dyDescent="0.25">
      <c r="A10" s="218" t="s">
        <v>275</v>
      </c>
      <c r="B10" s="198">
        <v>238913.53260128002</v>
      </c>
      <c r="C10" s="114">
        <v>0</v>
      </c>
      <c r="D10" s="114">
        <v>236424.69446533022</v>
      </c>
      <c r="E10" s="114"/>
      <c r="F10" s="58">
        <v>1.0526980447530069E-2</v>
      </c>
      <c r="G10" s="58"/>
      <c r="H10" s="362">
        <v>90146.534415012051</v>
      </c>
      <c r="I10" s="58"/>
      <c r="J10" s="130">
        <v>95434.662167026298</v>
      </c>
      <c r="K10" s="115"/>
      <c r="L10" s="60">
        <v>-5.5410975760140029E-2</v>
      </c>
      <c r="M10" s="364"/>
      <c r="N10" s="114">
        <v>148766.99818626797</v>
      </c>
      <c r="O10" s="58"/>
      <c r="P10" s="20">
        <v>140990.03229830391</v>
      </c>
      <c r="Q10" s="115"/>
      <c r="R10" s="58">
        <v>5.515968583871031E-2</v>
      </c>
      <c r="S10" s="60"/>
      <c r="T10" s="4"/>
    </row>
    <row r="11" spans="1:20" s="219" customFormat="1" ht="11.5" x14ac:dyDescent="0.25">
      <c r="A11" s="218" t="s">
        <v>276</v>
      </c>
      <c r="B11" s="198">
        <v>217069.42345415612</v>
      </c>
      <c r="C11" s="114">
        <v>0</v>
      </c>
      <c r="D11" s="114">
        <v>215797.01220673398</v>
      </c>
      <c r="E11" s="114"/>
      <c r="F11" s="58">
        <v>5.8963339409127697E-3</v>
      </c>
      <c r="G11" s="58"/>
      <c r="H11" s="362">
        <v>79716.569333254098</v>
      </c>
      <c r="I11" s="58"/>
      <c r="J11" s="20">
        <v>87757.314689548424</v>
      </c>
      <c r="K11" s="115"/>
      <c r="L11" s="60">
        <v>-9.162478802752097E-2</v>
      </c>
      <c r="M11" s="364"/>
      <c r="N11" s="114">
        <v>137352.85412090202</v>
      </c>
      <c r="O11" s="58"/>
      <c r="P11" s="20">
        <v>128039.69751718556</v>
      </c>
      <c r="Q11" s="115"/>
      <c r="R11" s="58">
        <v>7.2736477704240451E-2</v>
      </c>
      <c r="S11" s="60"/>
      <c r="T11" s="4"/>
    </row>
    <row r="12" spans="1:20" s="219" customFormat="1" ht="11.5" x14ac:dyDescent="0.25">
      <c r="A12" s="218" t="s">
        <v>277</v>
      </c>
      <c r="B12" s="199">
        <v>2.1555524488218119</v>
      </c>
      <c r="C12" s="155" t="e">
        <v>#DIV/0!</v>
      </c>
      <c r="D12" s="157">
        <v>2.1713013934878695</v>
      </c>
      <c r="E12" s="157"/>
      <c r="F12" s="58">
        <v>-7.2532282774246193E-3</v>
      </c>
      <c r="G12" s="58"/>
      <c r="H12" s="363">
        <v>2.0492874020886518</v>
      </c>
      <c r="I12" s="58"/>
      <c r="J12" s="131">
        <v>2.0700313870877936</v>
      </c>
      <c r="K12" s="115"/>
      <c r="L12" s="60">
        <v>-1.0021096843524322E-2</v>
      </c>
      <c r="M12" s="364"/>
      <c r="N12" s="155">
        <v>2.228826405724583</v>
      </c>
      <c r="O12" s="58"/>
      <c r="P12" s="97">
        <v>2.2516747515617723</v>
      </c>
      <c r="Q12" s="115"/>
      <c r="R12" s="58">
        <v>-1.0147267415660983E-2</v>
      </c>
      <c r="S12" s="60"/>
      <c r="T12" s="4"/>
    </row>
    <row r="13" spans="1:20" s="23" customFormat="1" ht="11.5" x14ac:dyDescent="0.25">
      <c r="A13" s="505" t="s">
        <v>278</v>
      </c>
      <c r="B13" s="458"/>
      <c r="C13" s="474"/>
      <c r="D13" s="474"/>
      <c r="E13" s="474"/>
      <c r="F13" s="474"/>
      <c r="G13" s="474"/>
      <c r="H13" s="458"/>
      <c r="I13" s="474"/>
      <c r="J13" s="474"/>
      <c r="K13" s="474"/>
      <c r="L13" s="475"/>
      <c r="M13" s="458"/>
      <c r="N13" s="474"/>
      <c r="O13" s="474"/>
      <c r="P13" s="474"/>
      <c r="Q13" s="474"/>
      <c r="R13" s="474"/>
      <c r="S13" s="475"/>
      <c r="T13" s="4"/>
    </row>
    <row r="14" spans="1:20" s="26" customFormat="1" ht="11.5" x14ac:dyDescent="0.25">
      <c r="A14" s="9" t="s">
        <v>279</v>
      </c>
      <c r="B14" s="198">
        <v>181130.62935251446</v>
      </c>
      <c r="C14" s="114">
        <v>0</v>
      </c>
      <c r="D14" s="114">
        <v>179541.14758984235</v>
      </c>
      <c r="E14" s="114"/>
      <c r="F14" s="58">
        <v>8.8530221846595293E-3</v>
      </c>
      <c r="G14" s="58"/>
      <c r="H14" s="362">
        <v>78062.949332641118</v>
      </c>
      <c r="I14" s="58"/>
      <c r="J14" s="130">
        <v>81777.972635188344</v>
      </c>
      <c r="K14" s="115"/>
      <c r="L14" s="60">
        <v>-4.5428165835315469E-2</v>
      </c>
      <c r="M14" s="364"/>
      <c r="N14" s="114">
        <v>103067.68001987335</v>
      </c>
      <c r="O14" s="58"/>
      <c r="P14" s="20">
        <v>97763.174954654009</v>
      </c>
      <c r="Q14" s="115"/>
      <c r="R14" s="58">
        <v>5.4258723365722947E-2</v>
      </c>
      <c r="S14" s="60"/>
      <c r="T14" s="4"/>
    </row>
    <row r="15" spans="1:20" s="26" customFormat="1" ht="11.5" x14ac:dyDescent="0.25">
      <c r="A15" s="9" t="s">
        <v>280</v>
      </c>
      <c r="B15" s="198">
        <v>343434.05359774403</v>
      </c>
      <c r="C15" s="114">
        <v>0</v>
      </c>
      <c r="D15" s="114">
        <v>337469.40722616046</v>
      </c>
      <c r="E15" s="114"/>
      <c r="F15" s="58">
        <v>1.767462840738707E-2</v>
      </c>
      <c r="G15" s="58"/>
      <c r="H15" s="198">
        <v>125469.73361761635</v>
      </c>
      <c r="I15" s="58"/>
      <c r="J15" s="130">
        <v>136318.58218077518</v>
      </c>
      <c r="K15" s="115"/>
      <c r="L15" s="60">
        <v>-7.9584517309400429E-2</v>
      </c>
      <c r="M15" s="364"/>
      <c r="N15" s="114">
        <v>217964.31998012768</v>
      </c>
      <c r="O15" s="58"/>
      <c r="P15" s="20">
        <v>201150.82504538528</v>
      </c>
      <c r="Q15" s="115">
        <v>0</v>
      </c>
      <c r="R15" s="58">
        <v>8.3586507442605817E-2</v>
      </c>
      <c r="S15" s="60"/>
      <c r="T15" s="4"/>
    </row>
    <row r="16" spans="1:20" s="26" customFormat="1" ht="11.5" x14ac:dyDescent="0.25">
      <c r="A16" s="34" t="s">
        <v>665</v>
      </c>
      <c r="B16" s="199">
        <v>4.0091853663114474</v>
      </c>
      <c r="C16" s="155" t="e">
        <v>#DIV/0!</v>
      </c>
      <c r="D16" s="157">
        <v>3.9556515808205979</v>
      </c>
      <c r="E16" s="157"/>
      <c r="F16" s="58">
        <v>1.353349363488277E-2</v>
      </c>
      <c r="G16" s="58"/>
      <c r="H16" s="363">
        <v>4.2119091415070358</v>
      </c>
      <c r="I16" s="58"/>
      <c r="J16" s="131">
        <v>4.1439680187363832</v>
      </c>
      <c r="K16" s="115"/>
      <c r="L16" s="60">
        <v>1.639518511326972E-2</v>
      </c>
      <c r="M16" s="364"/>
      <c r="N16" s="155">
        <v>3.8806595063866962</v>
      </c>
      <c r="O16" s="58"/>
      <c r="P16" s="97">
        <v>3.8182503004368025</v>
      </c>
      <c r="Q16" s="115"/>
      <c r="R16" s="58">
        <v>1.6344975064299536E-2</v>
      </c>
      <c r="S16" s="60"/>
      <c r="T16" s="4"/>
    </row>
    <row r="17" spans="1:20" s="10" customFormat="1" ht="11.5" x14ac:dyDescent="0.25">
      <c r="A17" s="706" t="s">
        <v>281</v>
      </c>
      <c r="B17" s="458"/>
      <c r="C17" s="474"/>
      <c r="D17" s="474"/>
      <c r="E17" s="474"/>
      <c r="F17" s="474"/>
      <c r="G17" s="474"/>
      <c r="H17" s="458"/>
      <c r="I17" s="474"/>
      <c r="J17" s="474"/>
      <c r="K17" s="474"/>
      <c r="L17" s="475"/>
      <c r="M17" s="458"/>
      <c r="N17" s="474"/>
      <c r="O17" s="474"/>
      <c r="P17" s="474"/>
      <c r="Q17" s="474"/>
      <c r="R17" s="474"/>
      <c r="S17" s="475"/>
      <c r="T17" s="4"/>
    </row>
    <row r="18" spans="1:20" s="26" customFormat="1" ht="11.5" x14ac:dyDescent="0.25">
      <c r="A18" s="9" t="s">
        <v>282</v>
      </c>
      <c r="B18" s="198">
        <v>11598.081728989731</v>
      </c>
      <c r="C18" s="114">
        <v>0</v>
      </c>
      <c r="D18" s="114">
        <v>9850.8283353798506</v>
      </c>
      <c r="E18" s="114"/>
      <c r="F18" s="58">
        <v>0.17737121530526662</v>
      </c>
      <c r="G18" s="58"/>
      <c r="H18" s="362">
        <v>6283.8631066301432</v>
      </c>
      <c r="I18" s="58"/>
      <c r="J18" s="130">
        <v>5128.9024722209306</v>
      </c>
      <c r="K18" s="115"/>
      <c r="L18" s="60">
        <v>0.22518670235292826</v>
      </c>
      <c r="M18" s="364"/>
      <c r="N18" s="114">
        <v>5314.2186223595872</v>
      </c>
      <c r="O18" s="58"/>
      <c r="P18" s="20">
        <v>4721.92586315892</v>
      </c>
      <c r="Q18" s="115"/>
      <c r="R18" s="58">
        <v>0.12543457402027686</v>
      </c>
      <c r="S18" s="60"/>
      <c r="T18" s="4"/>
    </row>
    <row r="19" spans="1:20" s="26" customFormat="1" ht="11.5" x14ac:dyDescent="0.25">
      <c r="A19" s="9" t="s">
        <v>283</v>
      </c>
      <c r="B19" s="198">
        <v>111675.44157021087</v>
      </c>
      <c r="C19" s="114">
        <v>0</v>
      </c>
      <c r="D19" s="114">
        <v>119626.17302231889</v>
      </c>
      <c r="E19" s="114"/>
      <c r="F19" s="58">
        <v>-6.646314306673208E-2</v>
      </c>
      <c r="G19" s="58"/>
      <c r="H19" s="362">
        <v>44040.569421891676</v>
      </c>
      <c r="I19" s="58"/>
      <c r="J19" s="130">
        <v>48199.042502713826</v>
      </c>
      <c r="K19" s="115"/>
      <c r="L19" s="60">
        <v>-8.6277089022837108E-2</v>
      </c>
      <c r="M19" s="364"/>
      <c r="N19" s="114">
        <v>67634.872148319191</v>
      </c>
      <c r="O19" s="58"/>
      <c r="P19" s="20">
        <v>71427.130519605067</v>
      </c>
      <c r="Q19" s="115"/>
      <c r="R19" s="58">
        <v>-5.3092688222229373E-2</v>
      </c>
      <c r="S19" s="60"/>
      <c r="T19" s="4"/>
    </row>
    <row r="20" spans="1:20" s="26" customFormat="1" ht="11.5" x14ac:dyDescent="0.25">
      <c r="A20" s="9" t="s">
        <v>284</v>
      </c>
      <c r="B20" s="198">
        <v>7880.703517578937</v>
      </c>
      <c r="C20" s="114">
        <v>0</v>
      </c>
      <c r="D20" s="114">
        <v>6858.8752295459235</v>
      </c>
      <c r="E20" s="114"/>
      <c r="F20" s="58">
        <v>0.14897898763798642</v>
      </c>
      <c r="G20" s="58"/>
      <c r="H20" s="362">
        <v>4311.577210026112</v>
      </c>
      <c r="I20" s="58"/>
      <c r="J20" s="130">
        <v>3425.5289060769451</v>
      </c>
      <c r="K20" s="115"/>
      <c r="L20" s="60">
        <v>0.25866029108010224</v>
      </c>
      <c r="M20" s="364"/>
      <c r="N20" s="114">
        <v>3569.1263075528254</v>
      </c>
      <c r="O20" s="58"/>
      <c r="P20" s="20">
        <v>3433.3463234689789</v>
      </c>
      <c r="Q20" s="115"/>
      <c r="R20" s="58">
        <v>3.9547418550732572E-2</v>
      </c>
      <c r="S20" s="60"/>
      <c r="T20" s="4"/>
    </row>
    <row r="21" spans="1:20" s="26" customFormat="1" ht="11.5" x14ac:dyDescent="0.25">
      <c r="A21" s="9" t="s">
        <v>285</v>
      </c>
      <c r="B21" s="198">
        <v>409171.86316859128</v>
      </c>
      <c r="C21" s="114">
        <v>0</v>
      </c>
      <c r="D21" s="114">
        <v>394392.42868791067</v>
      </c>
      <c r="E21" s="114"/>
      <c r="F21" s="58">
        <v>3.7473930546409732E-2</v>
      </c>
      <c r="G21" s="58"/>
      <c r="H21" s="362">
        <v>157519.82763172401</v>
      </c>
      <c r="I21" s="58"/>
      <c r="J21" s="130">
        <v>168194.13874714202</v>
      </c>
      <c r="K21" s="115"/>
      <c r="L21" s="60">
        <v>-6.3464227677192994E-2</v>
      </c>
      <c r="M21" s="364"/>
      <c r="N21" s="114">
        <v>251652.0355368673</v>
      </c>
      <c r="O21" s="58"/>
      <c r="P21" s="20">
        <v>226198.28994076862</v>
      </c>
      <c r="Q21" s="115"/>
      <c r="R21" s="58">
        <v>0.11252846165531977</v>
      </c>
      <c r="S21" s="60"/>
      <c r="T21" s="4"/>
    </row>
    <row r="22" spans="1:20" s="10" customFormat="1" ht="11.5" x14ac:dyDescent="0.25">
      <c r="A22" s="706" t="s">
        <v>286</v>
      </c>
      <c r="B22" s="458"/>
      <c r="C22" s="474"/>
      <c r="D22" s="474"/>
      <c r="E22" s="474"/>
      <c r="F22" s="474"/>
      <c r="G22" s="474"/>
      <c r="H22" s="458"/>
      <c r="I22" s="474"/>
      <c r="J22" s="474"/>
      <c r="K22" s="474"/>
      <c r="L22" s="475"/>
      <c r="M22" s="458"/>
      <c r="N22" s="474"/>
      <c r="O22" s="474"/>
      <c r="P22" s="474"/>
      <c r="Q22" s="474"/>
      <c r="R22" s="474"/>
      <c r="S22" s="475"/>
      <c r="T22" s="4"/>
    </row>
    <row r="23" spans="1:20" s="26" customFormat="1" ht="11.5" x14ac:dyDescent="0.25">
      <c r="A23" s="9" t="s">
        <v>583</v>
      </c>
      <c r="B23" s="198">
        <v>210306.74047767307</v>
      </c>
      <c r="C23" s="114">
        <v>0</v>
      </c>
      <c r="D23" s="114">
        <v>218828.37535473064</v>
      </c>
      <c r="E23" s="114"/>
      <c r="F23" s="58">
        <v>-3.8942092693617168E-2</v>
      </c>
      <c r="G23" s="58"/>
      <c r="H23" s="362">
        <v>90461.628586899824</v>
      </c>
      <c r="I23" s="58"/>
      <c r="J23" s="130">
        <v>101752.69537790157</v>
      </c>
      <c r="K23" s="115"/>
      <c r="L23" s="60">
        <v>-0.110965775885028</v>
      </c>
      <c r="M23" s="364"/>
      <c r="N23" s="114">
        <v>119845.11189077326</v>
      </c>
      <c r="O23" s="58"/>
      <c r="P23" s="20">
        <v>117075.67997682908</v>
      </c>
      <c r="Q23" s="115"/>
      <c r="R23" s="58">
        <v>2.36550572628943E-2</v>
      </c>
      <c r="S23" s="60"/>
      <c r="T23" s="4"/>
    </row>
    <row r="24" spans="1:20" s="26" customFormat="1" ht="11.5" x14ac:dyDescent="0.25">
      <c r="A24" s="9" t="s">
        <v>287</v>
      </c>
      <c r="B24" s="198">
        <v>274719.51776881213</v>
      </c>
      <c r="C24" s="114">
        <v>0</v>
      </c>
      <c r="D24" s="114">
        <v>269071.01341622754</v>
      </c>
      <c r="E24" s="114"/>
      <c r="F24" s="58">
        <v>2.0992615595671366E-2</v>
      </c>
      <c r="G24" s="58"/>
      <c r="H24" s="362">
        <v>90954.240609557892</v>
      </c>
      <c r="I24" s="58"/>
      <c r="J24" s="130">
        <v>94723.211903823481</v>
      </c>
      <c r="K24" s="115"/>
      <c r="L24" s="60">
        <v>-3.9789310545047682E-2</v>
      </c>
      <c r="M24" s="364"/>
      <c r="N24" s="114">
        <v>183765.27715925424</v>
      </c>
      <c r="O24" s="58"/>
      <c r="P24" s="20">
        <v>174347.80151240405</v>
      </c>
      <c r="Q24" s="115"/>
      <c r="R24" s="58">
        <v>5.4015453967053186E-2</v>
      </c>
      <c r="S24" s="60"/>
      <c r="T24" s="4"/>
    </row>
    <row r="25" spans="1:20" s="26" customFormat="1" ht="11.5" x14ac:dyDescent="0.25">
      <c r="A25" s="9" t="s">
        <v>288</v>
      </c>
      <c r="B25" s="198">
        <v>272875.69054341834</v>
      </c>
      <c r="C25" s="114">
        <v>0</v>
      </c>
      <c r="D25" s="114">
        <v>267155.82230789511</v>
      </c>
      <c r="E25" s="114"/>
      <c r="F25" s="58">
        <v>2.1410232373416608E-2</v>
      </c>
      <c r="G25" s="58"/>
      <c r="H25" s="362">
        <v>89950.833521213252</v>
      </c>
      <c r="I25" s="58"/>
      <c r="J25" s="130">
        <v>93661.010784668688</v>
      </c>
      <c r="K25" s="115"/>
      <c r="L25" s="60">
        <v>-3.9612825362149016E-2</v>
      </c>
      <c r="M25" s="364"/>
      <c r="N25" s="114">
        <v>182924.85702220508</v>
      </c>
      <c r="O25" s="58"/>
      <c r="P25" s="20">
        <v>173494.81152322644</v>
      </c>
      <c r="Q25" s="115"/>
      <c r="R25" s="58">
        <v>5.4353472684203007E-2</v>
      </c>
      <c r="S25" s="60"/>
      <c r="T25" s="4"/>
    </row>
    <row r="26" spans="1:20" s="26" customFormat="1" ht="11.5" x14ac:dyDescent="0.25">
      <c r="A26" s="9" t="s">
        <v>584</v>
      </c>
      <c r="B26" s="198">
        <v>5384.9814807246639</v>
      </c>
      <c r="C26" s="114">
        <v>0</v>
      </c>
      <c r="D26" s="114">
        <v>4592.5443573867788</v>
      </c>
      <c r="E26" s="114"/>
      <c r="F26" s="58">
        <v>0.17254860523302443</v>
      </c>
      <c r="G26" s="58"/>
      <c r="H26" s="362">
        <v>1954.3462747469785</v>
      </c>
      <c r="I26" s="58"/>
      <c r="J26" s="130">
        <v>1780.4346175930978</v>
      </c>
      <c r="K26" s="115"/>
      <c r="L26" s="60">
        <v>9.7679328089556747E-2</v>
      </c>
      <c r="M26" s="364"/>
      <c r="N26" s="114">
        <v>3430.6352059776859</v>
      </c>
      <c r="O26" s="58"/>
      <c r="P26" s="20">
        <v>2812.109739793681</v>
      </c>
      <c r="Q26" s="115"/>
      <c r="R26" s="58">
        <v>0.2199506859321162</v>
      </c>
      <c r="S26" s="60"/>
      <c r="T26" s="4"/>
    </row>
    <row r="27" spans="1:20" s="26" customFormat="1" ht="11.5" x14ac:dyDescent="0.25">
      <c r="A27" s="9" t="s">
        <v>585</v>
      </c>
      <c r="B27" s="198">
        <v>5116.2123294778303</v>
      </c>
      <c r="C27" s="114">
        <v>0</v>
      </c>
      <c r="D27" s="20">
        <v>6401.0808140221525</v>
      </c>
      <c r="E27" s="20"/>
      <c r="F27" s="58">
        <v>-0.20072680253148817</v>
      </c>
      <c r="G27" s="58"/>
      <c r="H27" s="362">
        <v>1996.3519693948215</v>
      </c>
      <c r="I27" s="58"/>
      <c r="J27" s="130">
        <v>2097.6214463689089</v>
      </c>
      <c r="K27" s="115"/>
      <c r="L27" s="60">
        <v>-4.827824255391272E-2</v>
      </c>
      <c r="M27" s="364"/>
      <c r="N27" s="114">
        <v>3119.8603600830083</v>
      </c>
      <c r="O27" s="58"/>
      <c r="P27" s="20">
        <v>4303.4593676532431</v>
      </c>
      <c r="Q27" s="115"/>
      <c r="R27" s="58">
        <v>-0.27503431691878005</v>
      </c>
      <c r="S27" s="60"/>
      <c r="T27" s="4"/>
    </row>
    <row r="28" spans="1:20" s="26" customFormat="1" ht="11.5" x14ac:dyDescent="0.25">
      <c r="A28" s="9" t="s">
        <v>253</v>
      </c>
      <c r="B28" s="198">
        <v>78025.320586539456</v>
      </c>
      <c r="C28" s="114">
        <v>0</v>
      </c>
      <c r="D28" s="20">
        <v>69475.688002292329</v>
      </c>
      <c r="E28" s="20"/>
      <c r="F28" s="58">
        <v>0.1230593439242377</v>
      </c>
      <c r="G28" s="58"/>
      <c r="H28" s="362">
        <v>36324.027023885785</v>
      </c>
      <c r="I28" s="58"/>
      <c r="J28" s="130">
        <v>36279.973011414048</v>
      </c>
      <c r="K28" s="115"/>
      <c r="L28" s="60">
        <v>1.2142790860918608E-3</v>
      </c>
      <c r="M28" s="364"/>
      <c r="N28" s="114">
        <v>41701.293562653671</v>
      </c>
      <c r="O28" s="58"/>
      <c r="P28" s="20">
        <v>33195.714990878289</v>
      </c>
      <c r="Q28" s="115"/>
      <c r="R28" s="58">
        <v>0.25622519575531344</v>
      </c>
      <c r="S28" s="60"/>
      <c r="T28" s="4"/>
    </row>
    <row r="29" spans="1:20" s="26" customFormat="1" ht="11.5" x14ac:dyDescent="0.25">
      <c r="A29" s="9" t="s">
        <v>0</v>
      </c>
      <c r="B29" s="198">
        <v>105947.32298528304</v>
      </c>
      <c r="C29" s="114">
        <v>0</v>
      </c>
      <c r="D29" s="20">
        <v>97816.787835135416</v>
      </c>
      <c r="E29" s="20"/>
      <c r="F29" s="58">
        <v>8.3120038288838266E-2</v>
      </c>
      <c r="G29" s="58"/>
      <c r="H29" s="362">
        <v>50071.439172972343</v>
      </c>
      <c r="I29" s="58"/>
      <c r="J29" s="130">
        <v>47681.388232138874</v>
      </c>
      <c r="K29" s="115"/>
      <c r="L29" s="60">
        <v>5.0125447883299964E-2</v>
      </c>
      <c r="M29" s="364"/>
      <c r="N29" s="114">
        <v>55875.883812310691</v>
      </c>
      <c r="O29" s="58"/>
      <c r="P29" s="20">
        <v>50135.399602996542</v>
      </c>
      <c r="Q29" s="115"/>
      <c r="R29" s="58">
        <v>0.11449962012412175</v>
      </c>
      <c r="S29" s="60"/>
      <c r="T29" s="4"/>
    </row>
    <row r="30" spans="1:20" s="26" customFormat="1" ht="11.5" x14ac:dyDescent="0.25">
      <c r="A30" s="9" t="s">
        <v>260</v>
      </c>
      <c r="B30" s="198">
        <v>35402.129456318929</v>
      </c>
      <c r="C30" s="114">
        <v>0</v>
      </c>
      <c r="D30" s="20">
        <v>31600.091188067021</v>
      </c>
      <c r="E30" s="20"/>
      <c r="F30" s="58">
        <v>0.12031731951734534</v>
      </c>
      <c r="G30" s="58"/>
      <c r="H30" s="362">
        <v>17316.909062172308</v>
      </c>
      <c r="I30" s="58"/>
      <c r="J30" s="130">
        <v>15759.852369117414</v>
      </c>
      <c r="K30" s="115"/>
      <c r="L30" s="60">
        <v>9.8798939012021497E-2</v>
      </c>
      <c r="M30" s="364"/>
      <c r="N30" s="114">
        <v>18085.220394146618</v>
      </c>
      <c r="O30" s="58"/>
      <c r="P30" s="20">
        <v>15840.238818949607</v>
      </c>
      <c r="Q30" s="115"/>
      <c r="R30" s="58">
        <v>0.14172649799391596</v>
      </c>
      <c r="S30" s="60"/>
      <c r="T30" s="4"/>
    </row>
    <row r="31" spans="1:20" s="26" customFormat="1" ht="11.5" x14ac:dyDescent="0.25">
      <c r="A31" s="9" t="s">
        <v>269</v>
      </c>
      <c r="B31" s="198">
        <v>97352.6480358587</v>
      </c>
      <c r="C31" s="114">
        <v>0</v>
      </c>
      <c r="D31" s="20">
        <v>89286.747940977031</v>
      </c>
      <c r="E31" s="20"/>
      <c r="F31" s="58">
        <v>9.0337035236333491E-2</v>
      </c>
      <c r="G31" s="58"/>
      <c r="H31" s="362">
        <v>45636.840484352972</v>
      </c>
      <c r="I31" s="58"/>
      <c r="J31" s="130">
        <v>43310.306279086115</v>
      </c>
      <c r="K31" s="115"/>
      <c r="L31" s="60">
        <v>5.3717796181697849E-2</v>
      </c>
      <c r="M31" s="364"/>
      <c r="N31" s="114">
        <v>51715.807551505728</v>
      </c>
      <c r="O31" s="58"/>
      <c r="P31" s="20">
        <v>45976.441661890916</v>
      </c>
      <c r="Q31" s="115"/>
      <c r="R31" s="58">
        <v>0.12483275525804934</v>
      </c>
      <c r="S31" s="60"/>
      <c r="T31" s="4"/>
    </row>
    <row r="32" spans="1:20" s="10" customFormat="1" ht="11.5" x14ac:dyDescent="0.25">
      <c r="A32" s="472" t="s">
        <v>143</v>
      </c>
      <c r="B32" s="458"/>
      <c r="C32" s="474"/>
      <c r="D32" s="474"/>
      <c r="E32" s="474"/>
      <c r="F32" s="474"/>
      <c r="G32" s="474"/>
      <c r="H32" s="458"/>
      <c r="I32" s="474"/>
      <c r="J32" s="474"/>
      <c r="K32" s="474"/>
      <c r="L32" s="475"/>
      <c r="M32" s="458"/>
      <c r="N32" s="474"/>
      <c r="O32" s="474"/>
      <c r="P32" s="474"/>
      <c r="Q32" s="474"/>
      <c r="R32" s="474"/>
      <c r="S32" s="475"/>
      <c r="T32" s="4"/>
    </row>
    <row r="33" spans="1:20" s="10" customFormat="1" ht="11.5" x14ac:dyDescent="0.25">
      <c r="A33" s="33" t="s">
        <v>586</v>
      </c>
      <c r="B33" s="200">
        <v>8.9852400154272019</v>
      </c>
      <c r="C33" s="157" t="e">
        <v>#DIV/0!</v>
      </c>
      <c r="D33" s="97">
        <v>9.1207523642089452</v>
      </c>
      <c r="E33" s="97"/>
      <c r="F33" s="58">
        <v>-1.4857584481025048E-2</v>
      </c>
      <c r="G33" s="58"/>
      <c r="H33" s="363">
        <v>8.4448221912450752</v>
      </c>
      <c r="I33" s="58"/>
      <c r="J33" s="97">
        <v>8.7011203712436203</v>
      </c>
      <c r="K33" s="54"/>
      <c r="L33" s="60">
        <v>-2.9455767655575289E-2</v>
      </c>
      <c r="M33" s="364"/>
      <c r="N33" s="157">
        <v>9.3931588343228736</v>
      </c>
      <c r="O33" s="58"/>
      <c r="P33" s="97">
        <v>9.485462493242343</v>
      </c>
      <c r="Q33" s="91"/>
      <c r="R33" s="58">
        <v>-9.7310657213845568E-3</v>
      </c>
      <c r="S33" s="7"/>
      <c r="T33" s="4"/>
    </row>
    <row r="34" spans="1:20" s="10" customFormat="1" ht="11.5" x14ac:dyDescent="0.25">
      <c r="A34" s="33" t="s">
        <v>292</v>
      </c>
      <c r="B34" s="200">
        <v>11.115986486800061</v>
      </c>
      <c r="C34" s="157" t="e">
        <v>#DIV/0!</v>
      </c>
      <c r="D34" s="97">
        <v>11.055311431656452</v>
      </c>
      <c r="E34" s="97"/>
      <c r="F34" s="58">
        <v>5.4883171332349764E-3</v>
      </c>
      <c r="G34" s="58"/>
      <c r="H34" s="363">
        <v>10.637347617334033</v>
      </c>
      <c r="I34" s="58"/>
      <c r="J34" s="97">
        <v>10.583380501124703</v>
      </c>
      <c r="K34" s="54"/>
      <c r="L34" s="60">
        <v>5.0992323486427739E-3</v>
      </c>
      <c r="M34" s="364"/>
      <c r="N34" s="157">
        <v>11.351350701182879</v>
      </c>
      <c r="O34" s="58"/>
      <c r="P34" s="97">
        <v>11.310082900532542</v>
      </c>
      <c r="Q34" s="91"/>
      <c r="R34" s="58">
        <v>3.6487619952275964E-3</v>
      </c>
      <c r="S34" s="7"/>
      <c r="T34" s="4"/>
    </row>
    <row r="35" spans="1:20" s="10" customFormat="1" ht="11.5" x14ac:dyDescent="0.25">
      <c r="A35" s="33" t="s">
        <v>587</v>
      </c>
      <c r="B35" s="200">
        <v>4.5416203380594897</v>
      </c>
      <c r="C35" s="157" t="e">
        <v>#DIV/0!</v>
      </c>
      <c r="D35" s="97">
        <v>5.3455054634541916</v>
      </c>
      <c r="E35" s="97"/>
      <c r="F35" s="58">
        <v>-0.15038524062703745</v>
      </c>
      <c r="G35" s="58"/>
      <c r="H35" s="363">
        <v>5.9304237792611216</v>
      </c>
      <c r="I35" s="58"/>
      <c r="J35" s="97">
        <v>6.345999450100769</v>
      </c>
      <c r="K35" s="54"/>
      <c r="L35" s="60">
        <v>-6.5486244382364139E-2</v>
      </c>
      <c r="M35" s="364"/>
      <c r="N35" s="157">
        <v>3.7504540762142056</v>
      </c>
      <c r="O35" s="58"/>
      <c r="P35" s="97">
        <v>4.7120614326924395</v>
      </c>
      <c r="Q35" s="91"/>
      <c r="R35" s="58">
        <v>-0.20407360349900577</v>
      </c>
      <c r="S35" s="7"/>
      <c r="T35" s="4"/>
    </row>
    <row r="36" spans="1:20" s="10" customFormat="1" ht="11.5" x14ac:dyDescent="0.25">
      <c r="A36" s="33" t="s">
        <v>588</v>
      </c>
      <c r="B36" s="200">
        <v>2.8180878965063649</v>
      </c>
      <c r="C36" s="157" t="e">
        <v>#DIV/0!</v>
      </c>
      <c r="D36" s="97">
        <v>3.029148821193425</v>
      </c>
      <c r="E36" s="97"/>
      <c r="F36" s="58">
        <v>-6.9676644214497929E-2</v>
      </c>
      <c r="G36" s="58"/>
      <c r="H36" s="363">
        <v>3.2846756333926148</v>
      </c>
      <c r="I36" s="58"/>
      <c r="J36" s="97">
        <v>3.5457124561875619</v>
      </c>
      <c r="K36" s="54"/>
      <c r="L36" s="60">
        <v>-7.3620415084538579E-2</v>
      </c>
      <c r="M36" s="364"/>
      <c r="N36" s="157">
        <v>2.5195253841112413</v>
      </c>
      <c r="O36" s="58"/>
      <c r="P36" s="97">
        <v>2.777361859447609</v>
      </c>
      <c r="Q36" s="91"/>
      <c r="R36" s="58">
        <v>-9.2835031365934073E-2</v>
      </c>
      <c r="S36" s="7"/>
      <c r="T36" s="4"/>
    </row>
    <row r="37" spans="1:20" s="10" customFormat="1" ht="11.5" x14ac:dyDescent="0.25">
      <c r="A37" s="1545" t="s">
        <v>589</v>
      </c>
      <c r="B37" s="200">
        <v>9.1346887297704438</v>
      </c>
      <c r="C37" s="157" t="e">
        <v>#DIV/0!</v>
      </c>
      <c r="D37" s="97">
        <v>9.0527636361485673</v>
      </c>
      <c r="E37" s="97"/>
      <c r="F37" s="58">
        <v>9.0497329781970247E-3</v>
      </c>
      <c r="G37" s="58"/>
      <c r="H37" s="363">
        <v>9.0093627178508111</v>
      </c>
      <c r="I37" s="58"/>
      <c r="J37" s="97">
        <v>9.3576758511561771</v>
      </c>
      <c r="K37" s="54"/>
      <c r="L37" s="60">
        <v>-3.7222184102725736E-2</v>
      </c>
      <c r="M37" s="364"/>
      <c r="N37" s="157">
        <v>9.2438542988654397</v>
      </c>
      <c r="O37" s="58"/>
      <c r="P37" s="97">
        <v>8.7195216217992346</v>
      </c>
      <c r="Q37" s="91"/>
      <c r="R37" s="58">
        <v>6.0133193059048969E-2</v>
      </c>
      <c r="S37" s="7"/>
      <c r="T37" s="4"/>
    </row>
    <row r="38" spans="1:20" s="10" customFormat="1" ht="11.5" x14ac:dyDescent="0.25">
      <c r="A38" s="1545" t="s">
        <v>1</v>
      </c>
      <c r="B38" s="200">
        <v>10.397317625994752</v>
      </c>
      <c r="C38" s="157" t="e">
        <v>#DIV/0!</v>
      </c>
      <c r="D38" s="97">
        <v>10.004818842574101</v>
      </c>
      <c r="E38" s="97"/>
      <c r="F38" s="58">
        <v>3.9230973553506771E-2</v>
      </c>
      <c r="G38" s="58"/>
      <c r="H38" s="363">
        <v>10.40808152190281</v>
      </c>
      <c r="I38" s="58"/>
      <c r="J38" s="97">
        <v>10.355628318854643</v>
      </c>
      <c r="K38" s="54"/>
      <c r="L38" s="60">
        <v>5.0651878797797591E-3</v>
      </c>
      <c r="M38" s="364"/>
      <c r="N38" s="157">
        <v>10.387671894733748</v>
      </c>
      <c r="O38" s="58"/>
      <c r="P38" s="97">
        <v>9.6711806754007803</v>
      </c>
      <c r="Q38" s="91"/>
      <c r="R38" s="58">
        <v>7.4085186016160889E-2</v>
      </c>
      <c r="S38" s="7"/>
      <c r="T38" s="4"/>
    </row>
    <row r="39" spans="1:20" s="10" customFormat="1" ht="11.5" x14ac:dyDescent="0.25">
      <c r="A39" s="33" t="s">
        <v>144</v>
      </c>
      <c r="B39" s="200">
        <v>4.0088022077005361</v>
      </c>
      <c r="C39" s="157" t="e">
        <v>#DIV/0!</v>
      </c>
      <c r="D39" s="97">
        <v>3.7717454010011018</v>
      </c>
      <c r="E39" s="97"/>
      <c r="F39" s="58">
        <v>6.285069152242205E-2</v>
      </c>
      <c r="G39" s="58"/>
      <c r="H39" s="363">
        <v>4.4696254615297777</v>
      </c>
      <c r="I39" s="58"/>
      <c r="J39" s="97">
        <v>4.2790285349470665</v>
      </c>
      <c r="K39" s="54"/>
      <c r="L39" s="60">
        <v>4.4542102261318287E-2</v>
      </c>
      <c r="M39" s="364"/>
      <c r="N39" s="157">
        <v>3.5675560295296531</v>
      </c>
      <c r="O39" s="58"/>
      <c r="P39" s="97">
        <v>3.2670366405013809</v>
      </c>
      <c r="Q39" s="91"/>
      <c r="R39" s="58">
        <v>9.1985313327294843E-2</v>
      </c>
      <c r="S39" s="7"/>
      <c r="T39" s="4"/>
    </row>
    <row r="40" spans="1:20" s="10" customFormat="1" ht="11.5" x14ac:dyDescent="0.25">
      <c r="A40" s="33" t="s">
        <v>145</v>
      </c>
      <c r="B40" s="200">
        <v>9.8574394568760066</v>
      </c>
      <c r="C40" s="157" t="e">
        <v>#DIV/0!</v>
      </c>
      <c r="D40" s="97">
        <v>9.6257480898660219</v>
      </c>
      <c r="E40" s="97"/>
      <c r="F40" s="58">
        <v>2.4069959534252634E-2</v>
      </c>
      <c r="G40" s="58"/>
      <c r="H40" s="363">
        <v>9.7234497055978135</v>
      </c>
      <c r="I40" s="58"/>
      <c r="J40" s="97">
        <v>9.8437049490663</v>
      </c>
      <c r="K40" s="54"/>
      <c r="L40" s="60">
        <v>-1.2216461595579721E-2</v>
      </c>
      <c r="M40" s="364"/>
      <c r="N40" s="157">
        <v>9.975679298718001</v>
      </c>
      <c r="O40" s="58"/>
      <c r="P40" s="97">
        <v>9.4204303665630427</v>
      </c>
      <c r="Q40" s="91"/>
      <c r="R40" s="58">
        <v>5.8940930567860643E-2</v>
      </c>
      <c r="S40" s="7"/>
      <c r="T40" s="4"/>
    </row>
    <row r="41" spans="1:20" s="10" customFormat="1" ht="11.5" x14ac:dyDescent="0.25">
      <c r="A41" s="33" t="s">
        <v>308</v>
      </c>
      <c r="B41" s="200">
        <v>12.91760332273172</v>
      </c>
      <c r="C41" s="157" t="e">
        <v>#DIV/0!</v>
      </c>
      <c r="D41" s="97">
        <v>12.767429403771938</v>
      </c>
      <c r="E41" s="97"/>
      <c r="F41" s="58">
        <v>1.1762267423653439E-2</v>
      </c>
      <c r="G41" s="58"/>
      <c r="H41" s="363">
        <v>12.71207179913144</v>
      </c>
      <c r="I41" s="58"/>
      <c r="J41" s="97">
        <v>12.511044611965939</v>
      </c>
      <c r="K41" s="54"/>
      <c r="L41" s="60">
        <v>1.6067977806843745E-2</v>
      </c>
      <c r="M41" s="364"/>
      <c r="N41" s="157">
        <v>13.047909281107266</v>
      </c>
      <c r="O41" s="58"/>
      <c r="P41" s="97">
        <v>12.954495381946561</v>
      </c>
      <c r="Q41" s="91"/>
      <c r="R41" s="58">
        <v>7.2109253511245964E-3</v>
      </c>
      <c r="S41" s="7"/>
      <c r="T41" s="4"/>
    </row>
    <row r="42" spans="1:20" s="10" customFormat="1" ht="11.5" x14ac:dyDescent="0.25">
      <c r="A42" s="707" t="s">
        <v>309</v>
      </c>
      <c r="B42" s="458"/>
      <c r="C42" s="474"/>
      <c r="D42" s="708"/>
      <c r="E42" s="708"/>
      <c r="F42" s="709"/>
      <c r="G42" s="709"/>
      <c r="H42" s="458"/>
      <c r="I42" s="709"/>
      <c r="J42" s="710"/>
      <c r="K42" s="710"/>
      <c r="L42" s="711"/>
      <c r="M42" s="712"/>
      <c r="N42" s="474"/>
      <c r="O42" s="709"/>
      <c r="P42" s="710"/>
      <c r="Q42" s="710"/>
      <c r="R42" s="709"/>
      <c r="S42" s="711"/>
      <c r="T42" s="4"/>
    </row>
    <row r="43" spans="1:20" s="26" customFormat="1" ht="11.5" x14ac:dyDescent="0.25">
      <c r="A43" s="12" t="s">
        <v>310</v>
      </c>
      <c r="B43" s="198">
        <v>235551.89142349432</v>
      </c>
      <c r="C43" s="114">
        <v>0</v>
      </c>
      <c r="D43" s="20">
        <v>235438.00527440163</v>
      </c>
      <c r="E43" s="20"/>
      <c r="F43" s="58">
        <v>4.8372032782031162E-4</v>
      </c>
      <c r="G43" s="58"/>
      <c r="H43" s="362">
        <v>95473.806527719848</v>
      </c>
      <c r="I43" s="58"/>
      <c r="J43" s="130">
        <v>102493.38277982698</v>
      </c>
      <c r="K43" s="115"/>
      <c r="L43" s="60">
        <v>-6.8488092223342456E-2</v>
      </c>
      <c r="M43" s="364"/>
      <c r="N43" s="114">
        <v>140078.08489577449</v>
      </c>
      <c r="O43" s="58"/>
      <c r="P43" s="20">
        <v>132944.62249457467</v>
      </c>
      <c r="Q43" s="115"/>
      <c r="R43" s="58">
        <v>5.3657397097734684E-2</v>
      </c>
      <c r="S43" s="60"/>
      <c r="T43" s="4"/>
    </row>
    <row r="44" spans="1:20" s="26" customFormat="1" ht="11.5" x14ac:dyDescent="0.25">
      <c r="A44" s="12" t="s">
        <v>327</v>
      </c>
      <c r="B44" s="198">
        <v>176797.86523591974</v>
      </c>
      <c r="C44" s="114">
        <v>0</v>
      </c>
      <c r="D44" s="20">
        <v>180595.5025014102</v>
      </c>
      <c r="E44" s="20"/>
      <c r="F44" s="58">
        <v>-2.1028415508081665E-2</v>
      </c>
      <c r="G44" s="58"/>
      <c r="H44" s="362">
        <v>70574.456314151059</v>
      </c>
      <c r="I44" s="58"/>
      <c r="J44" s="130">
        <v>77091.45991196025</v>
      </c>
      <c r="K44" s="115"/>
      <c r="L44" s="60">
        <v>-8.4535999256619601E-2</v>
      </c>
      <c r="M44" s="364"/>
      <c r="N44" s="114">
        <v>106223.40892176869</v>
      </c>
      <c r="O44" s="58"/>
      <c r="P44" s="20">
        <v>103504.04258944993</v>
      </c>
      <c r="Q44" s="115"/>
      <c r="R44" s="58">
        <v>2.6273044649136559E-2</v>
      </c>
      <c r="S44" s="60"/>
      <c r="T44" s="4"/>
    </row>
    <row r="45" spans="1:20" s="26" customFormat="1" ht="11.5" x14ac:dyDescent="0.25">
      <c r="A45" s="12" t="s">
        <v>312</v>
      </c>
      <c r="B45" s="198">
        <v>207540.4217402889</v>
      </c>
      <c r="C45" s="114">
        <v>0</v>
      </c>
      <c r="D45" s="20">
        <v>209990.73892877856</v>
      </c>
      <c r="E45" s="20"/>
      <c r="F45" s="58">
        <v>-1.166869168130657E-2</v>
      </c>
      <c r="G45" s="58"/>
      <c r="H45" s="362">
        <v>71453.145717950028</v>
      </c>
      <c r="I45" s="58"/>
      <c r="J45" s="130">
        <v>78637.680907157905</v>
      </c>
      <c r="K45" s="115"/>
      <c r="L45" s="60">
        <v>-9.1362500856175574E-2</v>
      </c>
      <c r="M45" s="364"/>
      <c r="N45" s="114">
        <v>136087.27602233886</v>
      </c>
      <c r="O45" s="58"/>
      <c r="P45" s="20">
        <v>131353.05802162067</v>
      </c>
      <c r="Q45" s="115"/>
      <c r="R45" s="58">
        <v>3.6041932118085429E-2</v>
      </c>
      <c r="S45" s="60"/>
      <c r="T45" s="4"/>
    </row>
    <row r="46" spans="1:20" s="26" customFormat="1" ht="11.5" x14ac:dyDescent="0.25">
      <c r="A46" s="12" t="s">
        <v>313</v>
      </c>
      <c r="B46" s="106">
        <v>169198.37726895389</v>
      </c>
      <c r="C46" s="114">
        <v>0</v>
      </c>
      <c r="D46" s="20">
        <v>170508.27660120098</v>
      </c>
      <c r="E46" s="20"/>
      <c r="F46" s="58">
        <v>-7.6823211069735609E-3</v>
      </c>
      <c r="G46" s="58"/>
      <c r="H46" s="362">
        <v>56974.058138852102</v>
      </c>
      <c r="I46" s="58"/>
      <c r="J46" s="130">
        <v>63257.234985283802</v>
      </c>
      <c r="K46" s="115"/>
      <c r="L46" s="60">
        <v>-9.9327402595029979E-2</v>
      </c>
      <c r="M46" s="364"/>
      <c r="N46" s="114">
        <v>112224.31913010179</v>
      </c>
      <c r="O46" s="58"/>
      <c r="P46" s="20">
        <v>107251.04161591719</v>
      </c>
      <c r="Q46" s="115"/>
      <c r="R46" s="58">
        <v>4.6370435561779381E-2</v>
      </c>
      <c r="S46" s="60"/>
      <c r="T46" s="4"/>
    </row>
    <row r="47" spans="1:20" s="26" customFormat="1" ht="11.5" x14ac:dyDescent="0.25">
      <c r="A47" s="12" t="s">
        <v>643</v>
      </c>
      <c r="B47" s="198">
        <v>52106.391330308303</v>
      </c>
      <c r="C47" s="114">
        <v>0</v>
      </c>
      <c r="D47" s="20">
        <v>48196.375378110184</v>
      </c>
      <c r="E47" s="20"/>
      <c r="F47" s="58">
        <v>8.1126763610816444E-2</v>
      </c>
      <c r="G47" s="58"/>
      <c r="H47" s="362">
        <v>20273.909898315411</v>
      </c>
      <c r="I47" s="58"/>
      <c r="J47" s="130">
        <v>21498.573814577245</v>
      </c>
      <c r="K47" s="115"/>
      <c r="L47" s="60">
        <v>-5.6964891105076132E-2</v>
      </c>
      <c r="M47" s="364"/>
      <c r="N47" s="114">
        <v>31832.481431992892</v>
      </c>
      <c r="O47" s="58"/>
      <c r="P47" s="20">
        <v>26697.801563532939</v>
      </c>
      <c r="Q47" s="115"/>
      <c r="R47" s="58">
        <v>0.19232594325195354</v>
      </c>
      <c r="S47" s="60"/>
      <c r="T47" s="4"/>
    </row>
    <row r="48" spans="1:20" s="26" customFormat="1" ht="11.5" x14ac:dyDescent="0.25">
      <c r="A48" s="34" t="s">
        <v>198</v>
      </c>
      <c r="B48" s="198">
        <v>36908.359225458626</v>
      </c>
      <c r="C48" s="114">
        <v>0</v>
      </c>
      <c r="D48" s="20">
        <v>35114.517331164236</v>
      </c>
      <c r="E48" s="20"/>
      <c r="F48" s="58">
        <v>5.1085477763419235E-2</v>
      </c>
      <c r="G48" s="58"/>
      <c r="H48" s="362">
        <v>14526.609775731838</v>
      </c>
      <c r="I48" s="58"/>
      <c r="J48" s="130">
        <v>15755.232018947179</v>
      </c>
      <c r="K48" s="115"/>
      <c r="L48" s="60">
        <v>-7.7981856550116468E-2</v>
      </c>
      <c r="M48" s="364"/>
      <c r="N48" s="114">
        <v>22381.749449726783</v>
      </c>
      <c r="O48" s="58"/>
      <c r="P48" s="20">
        <v>19359.285312217056</v>
      </c>
      <c r="Q48" s="115"/>
      <c r="R48" s="58">
        <v>0.15612477882137218</v>
      </c>
      <c r="S48" s="60"/>
      <c r="T48" s="4"/>
    </row>
    <row r="49" spans="1:20" s="26" customFormat="1" ht="11.5" x14ac:dyDescent="0.25">
      <c r="A49" s="12" t="s">
        <v>187</v>
      </c>
      <c r="B49" s="198">
        <v>57352.089115629096</v>
      </c>
      <c r="C49" s="114">
        <v>0</v>
      </c>
      <c r="D49" s="20">
        <v>49255.702418170375</v>
      </c>
      <c r="E49" s="20"/>
      <c r="F49" s="58">
        <v>0.16437460639018261</v>
      </c>
      <c r="G49" s="58"/>
      <c r="H49" s="362">
        <v>23592.352008379035</v>
      </c>
      <c r="I49" s="58"/>
      <c r="J49" s="130">
        <v>22533.088825917504</v>
      </c>
      <c r="K49" s="115"/>
      <c r="L49" s="60">
        <v>4.7009231208602391E-2</v>
      </c>
      <c r="M49" s="364"/>
      <c r="N49" s="114">
        <v>33759.737107250061</v>
      </c>
      <c r="O49" s="58"/>
      <c r="P49" s="20">
        <v>26722.61359225287</v>
      </c>
      <c r="Q49" s="115"/>
      <c r="R49" s="58">
        <v>0.26333964268514953</v>
      </c>
      <c r="S49" s="60"/>
      <c r="T49" s="4"/>
    </row>
    <row r="50" spans="1:20" s="26" customFormat="1" ht="11.5" x14ac:dyDescent="0.25">
      <c r="A50" s="12" t="s">
        <v>316</v>
      </c>
      <c r="B50" s="198">
        <v>7789.8203127603065</v>
      </c>
      <c r="C50" s="114">
        <v>0</v>
      </c>
      <c r="D50" s="20">
        <v>7529.5286043921487</v>
      </c>
      <c r="E50" s="20"/>
      <c r="F50" s="58">
        <v>3.4569456076748759E-2</v>
      </c>
      <c r="G50" s="58"/>
      <c r="H50" s="362">
        <v>3520.239552072625</v>
      </c>
      <c r="I50" s="58"/>
      <c r="J50" s="130">
        <v>3603.1962240714333</v>
      </c>
      <c r="K50" s="115"/>
      <c r="L50" s="60">
        <v>-2.3023079188585358E-2</v>
      </c>
      <c r="M50" s="364"/>
      <c r="N50" s="114">
        <v>4269.5807606876815</v>
      </c>
      <c r="O50" s="58"/>
      <c r="P50" s="20">
        <v>3926.3323803207154</v>
      </c>
      <c r="Q50" s="115"/>
      <c r="R50" s="58">
        <v>8.7422140338238113E-2</v>
      </c>
      <c r="S50" s="60"/>
      <c r="T50" s="4"/>
    </row>
    <row r="51" spans="1:20" s="26" customFormat="1" ht="11.5" x14ac:dyDescent="0.25">
      <c r="A51" s="12" t="s">
        <v>317</v>
      </c>
      <c r="B51" s="198">
        <v>10936.297655582168</v>
      </c>
      <c r="C51" s="114">
        <v>0</v>
      </c>
      <c r="D51" s="20">
        <v>9471.8036462505042</v>
      </c>
      <c r="E51" s="20"/>
      <c r="F51" s="58">
        <v>0.1546161706921993</v>
      </c>
      <c r="G51" s="58"/>
      <c r="H51" s="362">
        <v>7064.0752055139328</v>
      </c>
      <c r="I51" s="58"/>
      <c r="J51" s="130">
        <v>6235.7339266343979</v>
      </c>
      <c r="K51" s="115"/>
      <c r="L51" s="60">
        <v>0.13283781646639534</v>
      </c>
      <c r="M51" s="364"/>
      <c r="N51" s="114">
        <v>3872.2224500682346</v>
      </c>
      <c r="O51" s="58"/>
      <c r="P51" s="20">
        <v>3236.0697196161072</v>
      </c>
      <c r="Q51" s="115"/>
      <c r="R51" s="58">
        <v>0.19658189889913549</v>
      </c>
      <c r="S51" s="60"/>
      <c r="T51" s="4"/>
    </row>
    <row r="52" spans="1:20" s="26" customFormat="1" ht="11.5" x14ac:dyDescent="0.25">
      <c r="A52" s="12" t="s">
        <v>318</v>
      </c>
      <c r="B52" s="198">
        <v>24980.105546186693</v>
      </c>
      <c r="C52" s="114">
        <v>0</v>
      </c>
      <c r="D52" s="20">
        <v>22933.402069541484</v>
      </c>
      <c r="E52" s="20"/>
      <c r="F52" s="58">
        <v>8.9245523644461588E-2</v>
      </c>
      <c r="G52" s="58"/>
      <c r="H52" s="362">
        <v>11190.216529492953</v>
      </c>
      <c r="I52" s="58"/>
      <c r="J52" s="130">
        <v>11784.32011959684</v>
      </c>
      <c r="K52" s="115"/>
      <c r="L52" s="60">
        <v>-5.0414753169842771E-2</v>
      </c>
      <c r="M52" s="364"/>
      <c r="N52" s="114">
        <v>13789.889016693742</v>
      </c>
      <c r="O52" s="58"/>
      <c r="P52" s="20">
        <v>11149.081949944644</v>
      </c>
      <c r="Q52" s="115"/>
      <c r="R52" s="58">
        <v>0.23686318556140931</v>
      </c>
      <c r="S52" s="60"/>
      <c r="T52" s="4"/>
    </row>
    <row r="53" spans="1:20" s="10" customFormat="1" ht="11.5" x14ac:dyDescent="0.25">
      <c r="A53" s="707" t="s">
        <v>319</v>
      </c>
      <c r="B53" s="458"/>
      <c r="C53" s="474"/>
      <c r="D53" s="708"/>
      <c r="E53" s="708"/>
      <c r="F53" s="474"/>
      <c r="G53" s="474"/>
      <c r="H53" s="458"/>
      <c r="I53" s="474"/>
      <c r="J53" s="710"/>
      <c r="K53" s="474"/>
      <c r="L53" s="475"/>
      <c r="M53" s="458"/>
      <c r="N53" s="474"/>
      <c r="O53" s="713"/>
      <c r="P53" s="710"/>
      <c r="Q53" s="474"/>
      <c r="R53" s="474"/>
      <c r="S53" s="475"/>
      <c r="T53" s="4"/>
    </row>
    <row r="54" spans="1:20" s="26" customFormat="1" ht="11.5" x14ac:dyDescent="0.25">
      <c r="A54" s="34" t="s">
        <v>320</v>
      </c>
      <c r="B54" s="198">
        <v>488005.55908185558</v>
      </c>
      <c r="C54" s="114">
        <v>0</v>
      </c>
      <c r="D54" s="20">
        <v>485635.11989578709</v>
      </c>
      <c r="E54" s="20"/>
      <c r="F54" s="58">
        <v>4.8811115361202858E-3</v>
      </c>
      <c r="G54" s="58"/>
      <c r="H54" s="362">
        <v>187350.98920434559</v>
      </c>
      <c r="I54" s="58"/>
      <c r="J54" s="130">
        <v>203072.01500529866</v>
      </c>
      <c r="K54" s="115"/>
      <c r="L54" s="60">
        <v>-7.7416013233250605E-2</v>
      </c>
      <c r="M54" s="364"/>
      <c r="N54" s="132">
        <v>300654.56987751002</v>
      </c>
      <c r="O54" s="58"/>
      <c r="P54" s="20">
        <v>282563.10489048844</v>
      </c>
      <c r="Q54" s="115"/>
      <c r="R54" s="58">
        <v>6.4026281824844752E-2</v>
      </c>
      <c r="S54" s="60"/>
      <c r="T54" s="4"/>
    </row>
    <row r="55" spans="1:20" s="26" customFormat="1" ht="11.5" x14ac:dyDescent="0.25">
      <c r="A55" s="34" t="s">
        <v>196</v>
      </c>
      <c r="B55" s="198">
        <v>472760.79285817285</v>
      </c>
      <c r="C55" s="114">
        <v>0</v>
      </c>
      <c r="D55" s="20">
        <v>472839.6170946596</v>
      </c>
      <c r="E55" s="20"/>
      <c r="F55" s="58">
        <v>-1.6670395972968413E-4</v>
      </c>
      <c r="G55" s="58"/>
      <c r="H55" s="362">
        <v>180699.31442096806</v>
      </c>
      <c r="I55" s="58"/>
      <c r="J55" s="130">
        <v>196398.4483925245</v>
      </c>
      <c r="K55" s="115"/>
      <c r="L55" s="60">
        <v>-7.9935122196993863E-2</v>
      </c>
      <c r="M55" s="364"/>
      <c r="N55" s="132">
        <v>292061.47843720479</v>
      </c>
      <c r="O55" s="58"/>
      <c r="P55" s="20">
        <v>276441.1687021351</v>
      </c>
      <c r="Q55" s="115"/>
      <c r="R55" s="58">
        <v>5.6505005417266739E-2</v>
      </c>
      <c r="S55" s="60"/>
      <c r="T55" s="4"/>
    </row>
    <row r="56" spans="1:20" s="26" customFormat="1" ht="11.5" x14ac:dyDescent="0.25">
      <c r="A56" s="34" t="s">
        <v>197</v>
      </c>
      <c r="B56" s="198">
        <v>15704.140478275011</v>
      </c>
      <c r="C56" s="114">
        <v>0</v>
      </c>
      <c r="D56" s="20">
        <v>13082.413920114368</v>
      </c>
      <c r="E56" s="20"/>
      <c r="F56" s="58">
        <v>0.20040082619077712</v>
      </c>
      <c r="G56" s="58"/>
      <c r="H56" s="362">
        <v>7294.3554382652283</v>
      </c>
      <c r="I56" s="58"/>
      <c r="J56" s="130">
        <v>6983.6611741655634</v>
      </c>
      <c r="K56" s="115"/>
      <c r="L56" s="60">
        <v>4.4488736831764741E-2</v>
      </c>
      <c r="M56" s="364"/>
      <c r="N56" s="132">
        <v>8409.7850400097814</v>
      </c>
      <c r="O56" s="58"/>
      <c r="P56" s="20">
        <v>6098.7527459488047</v>
      </c>
      <c r="Q56" s="115"/>
      <c r="R56" s="58">
        <v>0.37893523320749761</v>
      </c>
      <c r="S56" s="60"/>
      <c r="T56" s="4"/>
    </row>
    <row r="57" spans="1:20" s="26" customFormat="1" ht="11.5" x14ac:dyDescent="0.25">
      <c r="A57" s="34" t="s">
        <v>667</v>
      </c>
      <c r="B57" s="198">
        <v>4561.3588806028383</v>
      </c>
      <c r="C57" s="114">
        <v>0</v>
      </c>
      <c r="D57" s="20">
        <v>3136.9940423631137</v>
      </c>
      <c r="E57" s="20"/>
      <c r="F57" s="58">
        <v>0.45405404632733803</v>
      </c>
      <c r="G57" s="58"/>
      <c r="H57" s="362">
        <v>1827.4752520436946</v>
      </c>
      <c r="I57" s="58"/>
      <c r="J57" s="130">
        <v>1592.2688419204596</v>
      </c>
      <c r="K57" s="115"/>
      <c r="L57" s="60">
        <v>0.14771777474433834</v>
      </c>
      <c r="M57" s="364"/>
      <c r="N57" s="132">
        <v>2733.8836285591433</v>
      </c>
      <c r="O57" s="58"/>
      <c r="P57" s="20">
        <v>1544.7252004426541</v>
      </c>
      <c r="Q57" s="115"/>
      <c r="R57" s="58">
        <v>0.76981875337809325</v>
      </c>
      <c r="S57" s="60"/>
      <c r="T57" s="4"/>
    </row>
    <row r="58" spans="1:20" s="26" customFormat="1" ht="11.5" x14ac:dyDescent="0.25">
      <c r="A58" s="34" t="s">
        <v>250</v>
      </c>
      <c r="B58" s="198">
        <v>21101.450426244995</v>
      </c>
      <c r="C58" s="114">
        <v>0</v>
      </c>
      <c r="D58" s="20">
        <v>15143.435281250509</v>
      </c>
      <c r="E58" s="20"/>
      <c r="F58" s="58">
        <v>0.39343880924899938</v>
      </c>
      <c r="G58" s="58"/>
      <c r="H58" s="362">
        <v>9992.2971442856833</v>
      </c>
      <c r="I58" s="58"/>
      <c r="J58" s="130">
        <v>7329.140764281151</v>
      </c>
      <c r="K58" s="115"/>
      <c r="L58" s="60">
        <v>0.36336542927153581</v>
      </c>
      <c r="M58" s="364"/>
      <c r="N58" s="132">
        <v>11109.153281959312</v>
      </c>
      <c r="O58" s="58"/>
      <c r="P58" s="20">
        <v>7814.2945169693576</v>
      </c>
      <c r="Q58" s="115"/>
      <c r="R58" s="58">
        <v>0.42164507081668201</v>
      </c>
      <c r="S58" s="60"/>
      <c r="T58" s="4"/>
    </row>
    <row r="59" spans="1:20" s="26" customFormat="1" ht="11.5" x14ac:dyDescent="0.25">
      <c r="A59" s="34" t="s">
        <v>321</v>
      </c>
      <c r="B59" s="198">
        <v>14448.625592382085</v>
      </c>
      <c r="C59" s="114">
        <v>0</v>
      </c>
      <c r="D59" s="20">
        <v>10810.132983720559</v>
      </c>
      <c r="E59" s="20"/>
      <c r="F59" s="58">
        <v>0.33658166963726405</v>
      </c>
      <c r="G59" s="58"/>
      <c r="H59" s="362">
        <v>6829.5415773075983</v>
      </c>
      <c r="I59" s="58"/>
      <c r="J59" s="130">
        <v>5191.1190657053248</v>
      </c>
      <c r="K59" s="115"/>
      <c r="L59" s="60">
        <v>0.31562029128292757</v>
      </c>
      <c r="M59" s="364"/>
      <c r="N59" s="132">
        <v>7619.0840150744862</v>
      </c>
      <c r="O59" s="58"/>
      <c r="P59" s="20">
        <v>5619.0139180152346</v>
      </c>
      <c r="Q59" s="115"/>
      <c r="R59" s="58">
        <v>0.35594681313153298</v>
      </c>
      <c r="S59" s="60"/>
      <c r="T59" s="4"/>
    </row>
    <row r="60" spans="1:20" s="26" customFormat="1" ht="11.5" x14ac:dyDescent="0.25">
      <c r="A60" s="34" t="s">
        <v>322</v>
      </c>
      <c r="B60" s="198">
        <v>4023.4835172939893</v>
      </c>
      <c r="C60" s="114">
        <v>0</v>
      </c>
      <c r="D60" s="20">
        <v>1808.2854866399107</v>
      </c>
      <c r="E60" s="20"/>
      <c r="F60" s="58">
        <v>1.2250267156489087</v>
      </c>
      <c r="G60" s="58"/>
      <c r="H60" s="362">
        <v>1798.1911995696948</v>
      </c>
      <c r="I60" s="58"/>
      <c r="J60" s="130">
        <v>906.12787801156935</v>
      </c>
      <c r="K60" s="115"/>
      <c r="L60" s="60">
        <v>0.98447839781256097</v>
      </c>
      <c r="M60" s="364"/>
      <c r="N60" s="132">
        <v>2225.2923177242947</v>
      </c>
      <c r="O60" s="58"/>
      <c r="P60" s="20">
        <v>902.15760862834134</v>
      </c>
      <c r="Q60" s="115"/>
      <c r="R60" s="58">
        <v>1.4666336529685475</v>
      </c>
      <c r="S60" s="60"/>
      <c r="T60" s="4"/>
    </row>
    <row r="61" spans="1:20" s="26" customFormat="1" ht="11.5" x14ac:dyDescent="0.25">
      <c r="A61" s="34" t="s">
        <v>323</v>
      </c>
      <c r="B61" s="198">
        <v>3861.2520869368359</v>
      </c>
      <c r="C61" s="114">
        <v>0</v>
      </c>
      <c r="D61" s="20">
        <v>2973.1506751030456</v>
      </c>
      <c r="E61" s="20"/>
      <c r="F61" s="58">
        <v>0.29870716585966833</v>
      </c>
      <c r="G61" s="58"/>
      <c r="H61" s="362">
        <v>1967.4039780327637</v>
      </c>
      <c r="I61" s="58"/>
      <c r="J61" s="130">
        <v>1449.2957962100959</v>
      </c>
      <c r="K61" s="115"/>
      <c r="L61" s="60">
        <v>0.35748960507407745</v>
      </c>
      <c r="M61" s="364"/>
      <c r="N61" s="132">
        <v>1893.8481089040722</v>
      </c>
      <c r="O61" s="58"/>
      <c r="P61" s="20">
        <v>1523.85487889295</v>
      </c>
      <c r="Q61" s="115"/>
      <c r="R61" s="58">
        <v>0.24280083040447717</v>
      </c>
      <c r="S61" s="60"/>
      <c r="T61" s="4"/>
    </row>
    <row r="62" spans="1:20" s="26" customFormat="1" ht="11.5" x14ac:dyDescent="0.25">
      <c r="A62" s="34" t="s">
        <v>243</v>
      </c>
      <c r="B62" s="198">
        <v>6171.2213822812446</v>
      </c>
      <c r="C62" s="114">
        <v>0</v>
      </c>
      <c r="D62" s="20">
        <v>3885.890734617511</v>
      </c>
      <c r="E62" s="20"/>
      <c r="F62" s="58">
        <v>0.58810985787758618</v>
      </c>
      <c r="G62" s="58"/>
      <c r="H62" s="362">
        <v>3316.5139552669998</v>
      </c>
      <c r="I62" s="58"/>
      <c r="J62" s="130">
        <v>2117.2325762877413</v>
      </c>
      <c r="K62" s="115"/>
      <c r="L62" s="60">
        <v>0.56643818558753878</v>
      </c>
      <c r="M62" s="364"/>
      <c r="N62" s="132">
        <v>2854.7074270142443</v>
      </c>
      <c r="O62" s="58"/>
      <c r="P62" s="20">
        <v>1768.6581583297695</v>
      </c>
      <c r="Q62" s="115"/>
      <c r="R62" s="58">
        <v>0.61405267240000982</v>
      </c>
      <c r="S62" s="60"/>
      <c r="T62" s="4"/>
    </row>
    <row r="63" spans="1:20" s="26" customFormat="1" ht="11.5" x14ac:dyDescent="0.25">
      <c r="A63" s="34" t="s">
        <v>267</v>
      </c>
      <c r="B63" s="198">
        <v>20183.526067392704</v>
      </c>
      <c r="C63" s="114">
        <v>0</v>
      </c>
      <c r="D63" s="20">
        <v>18324.50965273636</v>
      </c>
      <c r="E63" s="20"/>
      <c r="F63" s="58">
        <v>0.10144972225102573</v>
      </c>
      <c r="G63" s="58"/>
      <c r="H63" s="362">
        <v>9173.9389877591075</v>
      </c>
      <c r="I63" s="58"/>
      <c r="J63" s="130">
        <v>9517.356172163647</v>
      </c>
      <c r="K63" s="115"/>
      <c r="L63" s="60">
        <v>-3.6083254445070129E-2</v>
      </c>
      <c r="M63" s="364"/>
      <c r="N63" s="132">
        <v>11009.587079633597</v>
      </c>
      <c r="O63" s="58"/>
      <c r="P63" s="20">
        <v>8807.1534805727133</v>
      </c>
      <c r="Q63" s="115"/>
      <c r="R63" s="58">
        <v>0.25007326191363966</v>
      </c>
      <c r="S63" s="60"/>
      <c r="T63" s="4"/>
    </row>
    <row r="64" spans="1:20" s="26" customFormat="1" ht="11.5" x14ac:dyDescent="0.25">
      <c r="A64" s="34" t="s">
        <v>324</v>
      </c>
      <c r="B64" s="198">
        <v>1465.5791320321437</v>
      </c>
      <c r="C64" s="114">
        <v>0</v>
      </c>
      <c r="D64" s="20">
        <v>471.3201618242918</v>
      </c>
      <c r="E64" s="20"/>
      <c r="F64" s="58">
        <v>2.109519283791029</v>
      </c>
      <c r="G64" s="58"/>
      <c r="H64" s="362">
        <v>915.00275656913368</v>
      </c>
      <c r="I64" s="58"/>
      <c r="J64" s="130">
        <v>380.11773819516532</v>
      </c>
      <c r="K64" s="115"/>
      <c r="L64" s="60">
        <v>1.4071561640707761</v>
      </c>
      <c r="M64" s="364"/>
      <c r="N64" s="156">
        <v>550.57637546300998</v>
      </c>
      <c r="O64" s="58"/>
      <c r="P64" s="20">
        <v>91.202423629126471</v>
      </c>
      <c r="Q64" s="115"/>
      <c r="R64" s="58">
        <v>5.0368612319111383</v>
      </c>
      <c r="S64" s="60"/>
      <c r="T64" s="4"/>
    </row>
    <row r="65" spans="1:20" s="26" customFormat="1" ht="11.5" x14ac:dyDescent="0.25">
      <c r="A65" s="34" t="s">
        <v>325</v>
      </c>
      <c r="B65" s="198">
        <v>937.52364878451579</v>
      </c>
      <c r="C65" s="114">
        <v>0</v>
      </c>
      <c r="D65" s="20">
        <v>483.91699058187777</v>
      </c>
      <c r="E65" s="20"/>
      <c r="F65" s="58">
        <v>0.93736460391110965</v>
      </c>
      <c r="G65" s="58"/>
      <c r="H65" s="362">
        <v>517.31754801691909</v>
      </c>
      <c r="I65" s="58"/>
      <c r="J65" s="130">
        <v>365.11517669444828</v>
      </c>
      <c r="K65" s="115"/>
      <c r="L65" s="60">
        <v>0.41686125649562766</v>
      </c>
      <c r="M65" s="364"/>
      <c r="N65" s="156">
        <v>420.20610076759669</v>
      </c>
      <c r="O65" s="58"/>
      <c r="P65" s="20">
        <v>118.80181388742947</v>
      </c>
      <c r="Q65" s="115"/>
      <c r="R65" s="58">
        <v>2.5370343853988837</v>
      </c>
      <c r="S65" s="60"/>
      <c r="T65" s="4"/>
    </row>
    <row r="66" spans="1:20" s="26" customFormat="1" ht="11.5" x14ac:dyDescent="0.25">
      <c r="A66" s="34" t="s">
        <v>668</v>
      </c>
      <c r="B66" s="198">
        <v>5384.7716199958859</v>
      </c>
      <c r="C66" s="114">
        <v>0</v>
      </c>
      <c r="D66" s="20">
        <v>3886.5249456588572</v>
      </c>
      <c r="E66" s="20"/>
      <c r="F66" s="58">
        <v>0.38549776349963472</v>
      </c>
      <c r="G66" s="60"/>
      <c r="H66" s="362">
        <v>2531.8852495229385</v>
      </c>
      <c r="I66" s="116"/>
      <c r="J66" s="130">
        <v>2330.6922773065771</v>
      </c>
      <c r="K66" s="115"/>
      <c r="L66" s="60">
        <v>8.6323267200621778E-2</v>
      </c>
      <c r="M66" s="364"/>
      <c r="N66" s="156">
        <v>2852.8863704729474</v>
      </c>
      <c r="O66" s="116"/>
      <c r="P66" s="20">
        <v>1555.8326683522798</v>
      </c>
      <c r="Q66" s="115"/>
      <c r="R66" s="58">
        <v>0.8336717235114528</v>
      </c>
      <c r="S66" s="60"/>
      <c r="T66" s="4"/>
    </row>
    <row r="67" spans="1:20" s="26" customFormat="1" ht="11.5" x14ac:dyDescent="0.25">
      <c r="A67" s="34" t="s">
        <v>1092</v>
      </c>
      <c r="B67" s="114">
        <v>47.55728611295423</v>
      </c>
      <c r="C67" s="20"/>
      <c r="D67" s="20">
        <v>47.799202870432204</v>
      </c>
      <c r="E67" s="59"/>
      <c r="F67" s="58">
        <v>-5.0611044316728384E-3</v>
      </c>
      <c r="G67" s="58"/>
      <c r="H67" s="217">
        <v>46.325570059316284</v>
      </c>
      <c r="I67" s="116"/>
      <c r="J67" s="130">
        <v>46.360890011190463</v>
      </c>
      <c r="K67" s="115"/>
      <c r="L67" s="60">
        <v>-7.6184801166788386E-4</v>
      </c>
      <c r="M67" s="116"/>
      <c r="N67" s="130">
        <v>49.047990457947215</v>
      </c>
      <c r="O67" s="116"/>
      <c r="P67" s="20">
        <v>49.809567144439953</v>
      </c>
      <c r="Q67" s="115"/>
      <c r="R67" s="58">
        <v>-1.5289767210469523E-2</v>
      </c>
      <c r="S67" s="60"/>
      <c r="T67" s="4"/>
    </row>
    <row r="68" spans="1:20" s="10" customFormat="1" ht="11.5" x14ac:dyDescent="0.25">
      <c r="A68" s="707" t="s">
        <v>498</v>
      </c>
      <c r="B68" s="715"/>
      <c r="C68" s="708"/>
      <c r="D68" s="708"/>
      <c r="E68" s="708"/>
      <c r="F68" s="474"/>
      <c r="G68" s="474"/>
      <c r="H68" s="716"/>
      <c r="I68" s="474"/>
      <c r="J68" s="710"/>
      <c r="K68" s="474"/>
      <c r="L68" s="475"/>
      <c r="M68" s="458"/>
      <c r="N68" s="474"/>
      <c r="O68" s="713"/>
      <c r="P68" s="710"/>
      <c r="Q68" s="474"/>
      <c r="R68" s="474"/>
      <c r="S68" s="475"/>
      <c r="T68" s="4"/>
    </row>
    <row r="69" spans="1:20" s="10" customFormat="1" ht="11.5" x14ac:dyDescent="0.25">
      <c r="A69" s="34" t="s">
        <v>634</v>
      </c>
      <c r="B69" s="736">
        <v>1076.9162155622321</v>
      </c>
      <c r="C69" s="737">
        <v>905.95370624715088</v>
      </c>
      <c r="D69" s="737">
        <v>1082.9573639107107</v>
      </c>
      <c r="E69" s="737"/>
      <c r="F69" s="58">
        <v>-5.5783805990876388E-3</v>
      </c>
      <c r="G69" s="58"/>
      <c r="H69" s="736"/>
      <c r="I69" s="737"/>
      <c r="J69" s="737"/>
      <c r="K69" s="737"/>
      <c r="L69" s="60"/>
      <c r="M69" s="739"/>
      <c r="N69" s="117"/>
      <c r="O69" s="351"/>
      <c r="P69" s="117"/>
      <c r="Q69" s="115"/>
      <c r="R69" s="58"/>
      <c r="S69" s="60"/>
      <c r="T69" s="108"/>
    </row>
    <row r="70" spans="1:20" s="10" customFormat="1" ht="11.5" x14ac:dyDescent="0.25">
      <c r="A70" s="34" t="s">
        <v>632</v>
      </c>
      <c r="B70" s="717">
        <v>158.92818534956089</v>
      </c>
      <c r="C70" s="737">
        <v>149.98447727618799</v>
      </c>
      <c r="D70" s="737">
        <v>164.06218236861488</v>
      </c>
      <c r="E70" s="737"/>
      <c r="F70" s="58">
        <v>-3.1292994795832529E-2</v>
      </c>
      <c r="G70" s="58"/>
      <c r="H70" s="736"/>
      <c r="I70" s="737"/>
      <c r="J70" s="737"/>
      <c r="K70" s="737"/>
      <c r="L70" s="60"/>
      <c r="M70" s="739"/>
      <c r="N70" s="117"/>
      <c r="O70" s="351"/>
      <c r="P70" s="117"/>
      <c r="Q70" s="115"/>
      <c r="R70" s="58"/>
      <c r="S70" s="60"/>
      <c r="T70" s="108"/>
    </row>
    <row r="71" spans="1:20" ht="11.5" x14ac:dyDescent="0.25">
      <c r="A71" s="230" t="s">
        <v>633</v>
      </c>
      <c r="B71" s="718">
        <v>2052.9712551472035</v>
      </c>
      <c r="C71" s="740">
        <v>1897.0298718874958</v>
      </c>
      <c r="D71" s="740">
        <v>2094.6523312200479</v>
      </c>
      <c r="E71" s="740"/>
      <c r="F71" s="22">
        <v>-1.9898803945458083E-2</v>
      </c>
      <c r="G71" s="22"/>
      <c r="H71" s="741"/>
      <c r="I71" s="740"/>
      <c r="J71" s="740"/>
      <c r="K71" s="740"/>
      <c r="L71" s="98"/>
      <c r="M71" s="742"/>
      <c r="N71" s="118"/>
      <c r="O71" s="352"/>
      <c r="P71" s="118"/>
      <c r="Q71" s="174"/>
      <c r="R71" s="22"/>
      <c r="S71" s="98"/>
      <c r="T71" s="108"/>
    </row>
    <row r="72" spans="1:20" s="10" customFormat="1" ht="11.5" x14ac:dyDescent="0.25">
      <c r="A72" s="137"/>
      <c r="B72" s="719"/>
      <c r="C72" s="26"/>
      <c r="D72" s="719"/>
      <c r="E72" s="59"/>
      <c r="F72" s="58"/>
      <c r="G72" s="58"/>
      <c r="H72" s="720"/>
      <c r="I72" s="110"/>
      <c r="J72" s="721"/>
      <c r="K72" s="169"/>
      <c r="L72" s="110"/>
      <c r="M72" s="110"/>
      <c r="N72" s="722"/>
      <c r="O72" s="110"/>
      <c r="P72" s="723"/>
      <c r="Q72" s="169"/>
      <c r="R72" s="110"/>
      <c r="S72" s="58"/>
      <c r="T72" s="108"/>
    </row>
    <row r="73" spans="1:20" s="10" customFormat="1" ht="11.5" x14ac:dyDescent="0.25">
      <c r="A73" s="137" t="s">
        <v>724</v>
      </c>
      <c r="B73" s="719"/>
      <c r="C73" s="26"/>
      <c r="D73" s="719"/>
      <c r="E73" s="59"/>
      <c r="F73" s="58"/>
      <c r="G73" s="58"/>
      <c r="H73" s="719"/>
      <c r="I73" s="58"/>
      <c r="J73" s="725"/>
      <c r="K73" s="59"/>
      <c r="L73" s="58"/>
      <c r="M73" s="58"/>
      <c r="N73" s="482"/>
      <c r="O73" s="58"/>
      <c r="P73" s="726"/>
      <c r="Q73" s="59"/>
      <c r="R73" s="58"/>
      <c r="S73" s="58"/>
      <c r="T73" s="108"/>
    </row>
    <row r="74" spans="1:20" s="10" customFormat="1" ht="11.5" x14ac:dyDescent="0.25">
      <c r="A74" s="137"/>
      <c r="B74" s="724"/>
      <c r="C74" s="26"/>
      <c r="D74" s="719"/>
      <c r="E74" s="59"/>
      <c r="F74" s="58"/>
      <c r="G74" s="58"/>
      <c r="H74" s="719"/>
      <c r="I74" s="58"/>
      <c r="J74" s="725"/>
      <c r="K74" s="59"/>
      <c r="L74" s="58"/>
      <c r="M74" s="58"/>
      <c r="N74" s="482"/>
      <c r="O74" s="58"/>
      <c r="P74" s="726"/>
      <c r="Q74" s="59"/>
      <c r="R74" s="58"/>
      <c r="S74" s="58"/>
      <c r="T74" s="108"/>
    </row>
    <row r="75" spans="1:20" s="10" customFormat="1" ht="11.5" x14ac:dyDescent="0.25">
      <c r="A75" s="30"/>
      <c r="B75" s="119"/>
      <c r="D75" s="119"/>
      <c r="E75" s="6"/>
      <c r="F75" s="21"/>
      <c r="G75" s="21"/>
      <c r="H75" s="36"/>
      <c r="I75" s="21"/>
      <c r="J75" s="120"/>
      <c r="K75" s="6"/>
      <c r="L75" s="21"/>
      <c r="M75" s="21"/>
      <c r="N75" s="76"/>
      <c r="O75" s="21"/>
      <c r="P75" s="353"/>
      <c r="Q75" s="6"/>
      <c r="R75" s="21"/>
      <c r="S75" s="21"/>
      <c r="T75" s="108"/>
    </row>
    <row r="76" spans="1:20" s="10" customFormat="1" ht="11.5" x14ac:dyDescent="0.25">
      <c r="A76" s="30"/>
      <c r="B76" s="119"/>
      <c r="D76" s="119"/>
      <c r="E76" s="6"/>
      <c r="F76" s="21"/>
      <c r="G76" s="21"/>
      <c r="H76" s="36"/>
      <c r="I76" s="21"/>
      <c r="J76" s="120"/>
      <c r="K76" s="6"/>
      <c r="L76" s="21"/>
      <c r="M76" s="21"/>
      <c r="N76" s="76"/>
      <c r="O76" s="21"/>
      <c r="P76" s="353"/>
      <c r="Q76" s="6"/>
      <c r="R76" s="21"/>
      <c r="S76" s="21"/>
      <c r="T76" s="4"/>
    </row>
    <row r="77" spans="1:20" s="10" customFormat="1" ht="11.5" x14ac:dyDescent="0.25">
      <c r="A77" s="30"/>
      <c r="B77" s="141"/>
      <c r="C77" s="142"/>
      <c r="D77" s="141"/>
      <c r="E77" s="143"/>
      <c r="F77" s="143"/>
      <c r="G77" s="143"/>
      <c r="H77" s="158"/>
      <c r="I77" s="143"/>
      <c r="J77" s="144"/>
      <c r="K77" s="143"/>
      <c r="L77" s="143"/>
      <c r="M77" s="143"/>
      <c r="N77" s="159"/>
      <c r="O77" s="21"/>
      <c r="P77" s="353"/>
      <c r="Q77" s="6"/>
      <c r="R77" s="21"/>
      <c r="S77" s="21"/>
      <c r="T77" s="4"/>
    </row>
    <row r="78" spans="1:20" s="10" customFormat="1" ht="11.5" x14ac:dyDescent="0.25">
      <c r="A78" s="30"/>
      <c r="B78" s="141"/>
      <c r="C78" s="142"/>
      <c r="D78" s="141"/>
      <c r="E78" s="143"/>
      <c r="F78" s="143"/>
      <c r="G78" s="143"/>
      <c r="H78" s="158"/>
      <c r="I78" s="143"/>
      <c r="J78" s="144"/>
      <c r="K78" s="143"/>
      <c r="L78" s="143"/>
      <c r="M78" s="143"/>
      <c r="N78" s="159"/>
      <c r="O78" s="21"/>
      <c r="P78" s="353"/>
      <c r="Q78" s="6"/>
      <c r="R78" s="21"/>
      <c r="S78" s="21"/>
      <c r="T78" s="4"/>
    </row>
    <row r="79" spans="1:20" s="10" customFormat="1" ht="11.5" x14ac:dyDescent="0.25">
      <c r="A79" s="25"/>
      <c r="B79" s="141"/>
      <c r="C79" s="142"/>
      <c r="D79" s="141"/>
      <c r="E79" s="143"/>
      <c r="F79" s="143"/>
      <c r="G79" s="143"/>
      <c r="H79" s="731"/>
      <c r="I79" s="143"/>
      <c r="J79" s="144"/>
      <c r="K79" s="143"/>
      <c r="L79" s="143"/>
      <c r="M79" s="143"/>
      <c r="N79" s="141"/>
      <c r="O79" s="21"/>
      <c r="P79" s="353"/>
      <c r="Q79" s="6"/>
      <c r="R79" s="21"/>
      <c r="S79" s="21"/>
      <c r="T79" s="4"/>
    </row>
    <row r="80" spans="1:20" ht="11.5" x14ac:dyDescent="0.25">
      <c r="A80" s="25"/>
      <c r="B80" s="119"/>
      <c r="C80" s="10"/>
      <c r="D80" s="119"/>
      <c r="E80" s="6"/>
      <c r="F80" s="21"/>
      <c r="G80" s="21"/>
      <c r="H80" s="719"/>
      <c r="I80" s="21"/>
      <c r="J80" s="120"/>
      <c r="K80" s="6"/>
      <c r="L80" s="21"/>
      <c r="M80" s="21"/>
      <c r="N80" s="119"/>
      <c r="O80" s="21"/>
      <c r="P80" s="353"/>
      <c r="Q80" s="6"/>
      <c r="R80" s="21"/>
      <c r="S80" s="21"/>
      <c r="T80" s="4"/>
    </row>
    <row r="81" spans="1:20" ht="11.5" x14ac:dyDescent="0.25">
      <c r="A81" s="32"/>
      <c r="B81" s="119"/>
      <c r="C81" s="10"/>
      <c r="D81" s="119"/>
      <c r="E81" s="6"/>
      <c r="F81" s="21"/>
      <c r="G81" s="21"/>
      <c r="H81" s="119"/>
      <c r="I81" s="21"/>
      <c r="J81" s="120"/>
      <c r="K81" s="6"/>
      <c r="L81" s="21"/>
      <c r="M81" s="21"/>
      <c r="N81" s="40"/>
      <c r="O81" s="21"/>
      <c r="P81" s="353"/>
      <c r="Q81" s="6"/>
      <c r="R81" s="21"/>
      <c r="S81" s="21"/>
      <c r="T81" s="4"/>
    </row>
    <row r="82" spans="1:20" ht="11.5" x14ac:dyDescent="0.25">
      <c r="A82" s="25"/>
      <c r="C82" s="10"/>
      <c r="D82" s="35"/>
      <c r="E82" s="4"/>
      <c r="F82" s="4"/>
      <c r="G82" s="10"/>
      <c r="I82" s="10"/>
      <c r="J82" s="35"/>
      <c r="K82" s="4"/>
      <c r="L82" s="4"/>
      <c r="M82" s="10"/>
      <c r="N82" s="36"/>
      <c r="O82" s="10"/>
      <c r="P82" s="35"/>
      <c r="Q82" s="4"/>
      <c r="R82" s="10"/>
      <c r="S82" s="10"/>
      <c r="T82" s="4"/>
    </row>
    <row r="83" spans="1:20" ht="11.5" x14ac:dyDescent="0.25">
      <c r="A83" s="25"/>
      <c r="C83" s="10"/>
      <c r="D83" s="4"/>
      <c r="E83" s="4"/>
      <c r="F83" s="36"/>
      <c r="G83" s="36"/>
      <c r="I83" s="10"/>
      <c r="K83" s="4"/>
      <c r="L83" s="36"/>
      <c r="M83" s="36"/>
      <c r="O83" s="10"/>
      <c r="Q83" s="4"/>
      <c r="R83" s="36"/>
      <c r="S83" s="36"/>
      <c r="T83" s="4"/>
    </row>
    <row r="84" spans="1:20" ht="11.5" x14ac:dyDescent="0.25">
      <c r="A84" s="25"/>
      <c r="B84" s="100"/>
      <c r="C84" s="10"/>
      <c r="D84" s="100"/>
      <c r="E84" s="4"/>
      <c r="F84" s="36"/>
      <c r="G84" s="36"/>
      <c r="I84" s="10"/>
      <c r="K84" s="4"/>
      <c r="L84" s="36"/>
      <c r="M84" s="36"/>
      <c r="O84" s="10"/>
      <c r="Q84" s="4"/>
      <c r="R84" s="36"/>
      <c r="S84" s="36"/>
      <c r="T84" s="4"/>
    </row>
    <row r="85" spans="1:20" ht="11.5" x14ac:dyDescent="0.25">
      <c r="A85" s="25"/>
      <c r="B85" s="100"/>
      <c r="C85" s="10"/>
      <c r="D85" s="100"/>
      <c r="E85" s="4"/>
      <c r="F85" s="36"/>
      <c r="G85" s="36"/>
      <c r="I85" s="10"/>
      <c r="K85" s="4"/>
      <c r="L85" s="36"/>
      <c r="M85" s="36"/>
      <c r="O85" s="10"/>
      <c r="Q85" s="4"/>
      <c r="R85" s="36"/>
      <c r="S85" s="36"/>
      <c r="T85" s="4"/>
    </row>
    <row r="86" spans="1:20" ht="11.5" x14ac:dyDescent="0.25">
      <c r="A86" s="25"/>
      <c r="B86" s="354"/>
      <c r="C86" s="10"/>
      <c r="D86" s="4"/>
      <c r="E86" s="4"/>
      <c r="F86" s="10"/>
      <c r="G86" s="10"/>
      <c r="H86" s="82"/>
      <c r="I86" s="10"/>
      <c r="K86" s="4"/>
      <c r="L86" s="10"/>
      <c r="M86" s="10"/>
      <c r="N86" s="82"/>
      <c r="O86" s="10"/>
      <c r="Q86" s="4"/>
      <c r="R86" s="10"/>
      <c r="S86" s="10"/>
      <c r="T86" s="4"/>
    </row>
    <row r="87" spans="1:20" x14ac:dyDescent="0.25">
      <c r="B87" s="355"/>
    </row>
    <row r="88" spans="1:20" x14ac:dyDescent="0.25">
      <c r="B88" s="734"/>
    </row>
    <row r="89" spans="1:20" x14ac:dyDescent="0.25">
      <c r="B89" s="356"/>
    </row>
    <row r="90" spans="1:20" x14ac:dyDescent="0.25">
      <c r="B90" s="356"/>
    </row>
  </sheetData>
  <mergeCells count="6">
    <mergeCell ref="A4:A5"/>
    <mergeCell ref="A2:S2"/>
    <mergeCell ref="A1:S1"/>
    <mergeCell ref="B4:G4"/>
    <mergeCell ref="H4:L4"/>
    <mergeCell ref="M4:S4"/>
  </mergeCells>
  <phoneticPr fontId="43" type="noConversion"/>
  <printOptions horizontalCentered="1"/>
  <pageMargins left="0.25" right="0.25" top="0.25" bottom="0.5" header="0.3" footer="0.3"/>
  <pageSetup scale="85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P67"/>
  <sheetViews>
    <sheetView showGridLines="0" topLeftCell="A19" zoomScaleNormal="100" workbookViewId="0">
      <selection activeCell="R32" sqref="R32"/>
    </sheetView>
  </sheetViews>
  <sheetFormatPr defaultColWidth="8.81640625" defaultRowHeight="11.5" x14ac:dyDescent="0.25"/>
  <cols>
    <col min="1" max="1" width="24.7265625" style="4" customWidth="1"/>
    <col min="2" max="15" width="12.7265625" style="4" customWidth="1"/>
    <col min="16" max="16" width="8.81640625" style="4"/>
    <col min="17" max="16384" width="8.81640625" style="214"/>
  </cols>
  <sheetData>
    <row r="1" spans="1:16" ht="15.65" customHeight="1" x14ac:dyDescent="0.35">
      <c r="A1" s="1685" t="str">
        <f>CONCATENATE('List of Tables'!A28,":  ",'List of Tables'!C28)</f>
        <v xml:space="preserve">TABLE 23:  Canada MMA Visitor Characteristics by Region 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883"/>
    </row>
    <row r="2" spans="1:16" ht="15.5" x14ac:dyDescent="0.35">
      <c r="A2" s="1685" t="s">
        <v>696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883"/>
    </row>
    <row r="4" spans="1:16" s="438" customFormat="1" x14ac:dyDescent="0.25">
      <c r="A4" s="1745"/>
      <c r="B4" s="1745" t="s">
        <v>655</v>
      </c>
      <c r="C4" s="1745" t="s">
        <v>801</v>
      </c>
      <c r="D4" s="1745" t="s">
        <v>802</v>
      </c>
      <c r="E4" s="1745" t="s">
        <v>803</v>
      </c>
      <c r="F4" s="1745" t="s">
        <v>804</v>
      </c>
      <c r="G4" s="1745" t="s">
        <v>805</v>
      </c>
      <c r="H4" s="1745" t="s">
        <v>806</v>
      </c>
      <c r="I4" s="1745" t="s">
        <v>807</v>
      </c>
      <c r="J4" s="1745" t="s">
        <v>808</v>
      </c>
      <c r="K4" s="1745" t="s">
        <v>809</v>
      </c>
      <c r="L4" s="1745" t="s">
        <v>810</v>
      </c>
      <c r="M4" s="1745" t="s">
        <v>811</v>
      </c>
      <c r="N4" s="1745" t="s">
        <v>812</v>
      </c>
      <c r="O4" s="1745" t="s">
        <v>813</v>
      </c>
      <c r="P4" s="4"/>
    </row>
    <row r="5" spans="1:16" s="438" customFormat="1" x14ac:dyDescent="0.25">
      <c r="A5" s="1746"/>
      <c r="B5" s="1746"/>
      <c r="C5" s="1746"/>
      <c r="D5" s="1746"/>
      <c r="E5" s="1746"/>
      <c r="F5" s="1746"/>
      <c r="G5" s="1746"/>
      <c r="H5" s="1746"/>
      <c r="I5" s="1746"/>
      <c r="J5" s="1746"/>
      <c r="K5" s="1746"/>
      <c r="L5" s="1746"/>
      <c r="M5" s="1746"/>
      <c r="N5" s="1746"/>
      <c r="O5" s="1746"/>
      <c r="P5" s="4"/>
    </row>
    <row r="6" spans="1:16" s="350" customFormat="1" x14ac:dyDescent="0.25">
      <c r="A6" s="441" t="s">
        <v>515</v>
      </c>
      <c r="B6" s="884">
        <v>524564.68295023171</v>
      </c>
      <c r="C6" s="884">
        <v>118821.607853209</v>
      </c>
      <c r="D6" s="884">
        <v>237672.19358350133</v>
      </c>
      <c r="E6" s="884">
        <v>12478.679056897996</v>
      </c>
      <c r="F6" s="884">
        <v>2396.8184074656347</v>
      </c>
      <c r="G6" s="884">
        <v>1483.7801820656098</v>
      </c>
      <c r="H6" s="884">
        <v>1428.9163626579693</v>
      </c>
      <c r="I6" s="884">
        <v>3209.2264173467606</v>
      </c>
      <c r="J6" s="884">
        <v>96125.555320289481</v>
      </c>
      <c r="K6" s="884">
        <v>545.11944563271743</v>
      </c>
      <c r="L6" s="884">
        <v>29269.19042750122</v>
      </c>
      <c r="M6" s="884">
        <v>18464.914090685739</v>
      </c>
      <c r="N6" s="884">
        <v>2043.3095582680307</v>
      </c>
      <c r="O6" s="884">
        <v>625.3722447804231</v>
      </c>
      <c r="P6" s="4"/>
    </row>
    <row r="7" spans="1:16" s="438" customFormat="1" x14ac:dyDescent="0.25">
      <c r="A7" s="458" t="s">
        <v>273</v>
      </c>
      <c r="B7" s="505"/>
      <c r="C7" s="505"/>
      <c r="D7" s="505"/>
      <c r="E7" s="505"/>
      <c r="F7" s="505"/>
      <c r="G7" s="505"/>
      <c r="H7" s="505"/>
      <c r="I7" s="505"/>
      <c r="J7" s="505"/>
      <c r="K7" s="505"/>
      <c r="L7" s="505"/>
      <c r="M7" s="505"/>
      <c r="N7" s="505"/>
      <c r="O7" s="472"/>
      <c r="P7" s="4"/>
    </row>
    <row r="8" spans="1:16" x14ac:dyDescent="0.25">
      <c r="A8" s="8" t="s">
        <v>274</v>
      </c>
      <c r="B8" s="885">
        <v>68581.726894793726</v>
      </c>
      <c r="C8" s="885">
        <v>13814.334307804083</v>
      </c>
      <c r="D8" s="885">
        <v>27240.198315953534</v>
      </c>
      <c r="E8" s="885">
        <v>1441.832233980876</v>
      </c>
      <c r="F8" s="885">
        <v>381.99721262765945</v>
      </c>
      <c r="G8" s="885">
        <v>158.47506738290159</v>
      </c>
      <c r="H8" s="885">
        <v>107.19772466634221</v>
      </c>
      <c r="I8" s="885">
        <v>703.42174661806007</v>
      </c>
      <c r="J8" s="885">
        <v>16025.181136274699</v>
      </c>
      <c r="K8" s="885">
        <v>43.142697465097342</v>
      </c>
      <c r="L8" s="885">
        <v>6403.1842526757355</v>
      </c>
      <c r="M8" s="885">
        <v>1953.3040000273152</v>
      </c>
      <c r="N8" s="885">
        <v>272.82604715111825</v>
      </c>
      <c r="O8" s="885">
        <v>36.63215219760469</v>
      </c>
    </row>
    <row r="9" spans="1:16" x14ac:dyDescent="0.25">
      <c r="A9" s="8" t="s">
        <v>275</v>
      </c>
      <c r="B9" s="885">
        <v>238913.53260138835</v>
      </c>
      <c r="C9" s="885">
        <v>51784.14216491596</v>
      </c>
      <c r="D9" s="885">
        <v>104064.11043502208</v>
      </c>
      <c r="E9" s="885">
        <v>6487.6846341971368</v>
      </c>
      <c r="F9" s="885">
        <v>1381.9719285686388</v>
      </c>
      <c r="G9" s="885">
        <v>976.94117517120628</v>
      </c>
      <c r="H9" s="885">
        <v>711.5895305562899</v>
      </c>
      <c r="I9" s="885">
        <v>1759.6731153388375</v>
      </c>
      <c r="J9" s="885">
        <v>45946.657488492659</v>
      </c>
      <c r="K9" s="885">
        <v>318.03670129367765</v>
      </c>
      <c r="L9" s="885">
        <v>14413.93656267239</v>
      </c>
      <c r="M9" s="885">
        <v>9647.0998016908015</v>
      </c>
      <c r="N9" s="885">
        <v>937.68081429053962</v>
      </c>
      <c r="O9" s="885">
        <v>484.00824904519237</v>
      </c>
    </row>
    <row r="10" spans="1:16" x14ac:dyDescent="0.25">
      <c r="A10" s="8" t="s">
        <v>276</v>
      </c>
      <c r="B10" s="885">
        <v>217069.42345418513</v>
      </c>
      <c r="C10" s="885">
        <v>53223.131380494793</v>
      </c>
      <c r="D10" s="885">
        <v>106367.8848324565</v>
      </c>
      <c r="E10" s="885">
        <v>4549.1621887200363</v>
      </c>
      <c r="F10" s="885">
        <v>632.84926626932929</v>
      </c>
      <c r="G10" s="885">
        <v>348.36393951150319</v>
      </c>
      <c r="H10" s="885">
        <v>610.12910743533553</v>
      </c>
      <c r="I10" s="885">
        <v>746.13155538985939</v>
      </c>
      <c r="J10" s="885">
        <v>34153.716695524658</v>
      </c>
      <c r="K10" s="885">
        <v>183.94004687394266</v>
      </c>
      <c r="L10" s="885">
        <v>8452.0696121519231</v>
      </c>
      <c r="M10" s="885">
        <v>6864.5102889673499</v>
      </c>
      <c r="N10" s="885">
        <v>832.80269682637277</v>
      </c>
      <c r="O10" s="885">
        <v>104.73184353762585</v>
      </c>
    </row>
    <row r="11" spans="1:16" s="438" customFormat="1" x14ac:dyDescent="0.25">
      <c r="A11" s="8" t="s">
        <v>277</v>
      </c>
      <c r="B11" s="886">
        <v>2.1555524488218119</v>
      </c>
      <c r="C11" s="886">
        <v>2.2357293899703885</v>
      </c>
      <c r="D11" s="886">
        <v>2.2370344028785443</v>
      </c>
      <c r="E11" s="886">
        <v>2.1323357383458652</v>
      </c>
      <c r="F11" s="886">
        <v>1.9734004249773156</v>
      </c>
      <c r="G11" s="886">
        <v>2.0221869447107932</v>
      </c>
      <c r="H11" s="886">
        <v>2.28682183135182</v>
      </c>
      <c r="I11" s="886">
        <v>1.7945607713819467</v>
      </c>
      <c r="J11" s="886">
        <v>2.0098345199485754</v>
      </c>
      <c r="K11" s="886">
        <v>2.2079735982553927</v>
      </c>
      <c r="L11" s="886">
        <v>1.8483742235549403</v>
      </c>
      <c r="M11" s="886">
        <v>2.1569313733675197</v>
      </c>
      <c r="N11" s="886">
        <v>2.1127337096000325</v>
      </c>
      <c r="O11" s="886">
        <v>1.9976486591127072</v>
      </c>
      <c r="P11" s="4"/>
    </row>
    <row r="12" spans="1:16" s="438" customFormat="1" x14ac:dyDescent="0.25">
      <c r="A12" s="458" t="s">
        <v>278</v>
      </c>
      <c r="B12" s="505"/>
      <c r="C12" s="505"/>
      <c r="D12" s="505"/>
      <c r="E12" s="505"/>
      <c r="F12" s="505"/>
      <c r="G12" s="505"/>
      <c r="H12" s="505"/>
      <c r="I12" s="505"/>
      <c r="J12" s="505"/>
      <c r="K12" s="505"/>
      <c r="L12" s="505"/>
      <c r="M12" s="505"/>
      <c r="N12" s="505"/>
      <c r="O12" s="472"/>
      <c r="P12" s="4"/>
    </row>
    <row r="13" spans="1:16" x14ac:dyDescent="0.25">
      <c r="A13" s="9" t="s">
        <v>279</v>
      </c>
      <c r="B13" s="885">
        <v>181130.62935253294</v>
      </c>
      <c r="C13" s="885">
        <v>37989.25486287778</v>
      </c>
      <c r="D13" s="885">
        <v>54426.339724578553</v>
      </c>
      <c r="E13" s="885">
        <v>5722.5330227006498</v>
      </c>
      <c r="F13" s="885">
        <v>1618.5450022512341</v>
      </c>
      <c r="G13" s="885">
        <v>987.14160292932411</v>
      </c>
      <c r="H13" s="885">
        <v>508.4307362490369</v>
      </c>
      <c r="I13" s="885">
        <v>1638.4671016392531</v>
      </c>
      <c r="J13" s="885">
        <v>50943.078706096152</v>
      </c>
      <c r="K13" s="885">
        <v>281.38171530111578</v>
      </c>
      <c r="L13" s="885">
        <v>19401.371008190177</v>
      </c>
      <c r="M13" s="885">
        <v>6532.9374821343945</v>
      </c>
      <c r="N13" s="885">
        <v>723.1622111076382</v>
      </c>
      <c r="O13" s="885">
        <v>357.98617645821338</v>
      </c>
    </row>
    <row r="14" spans="1:16" x14ac:dyDescent="0.25">
      <c r="A14" s="9" t="s">
        <v>280</v>
      </c>
      <c r="B14" s="885">
        <v>343434.05359778146</v>
      </c>
      <c r="C14" s="885">
        <v>80832.352990331259</v>
      </c>
      <c r="D14" s="885">
        <v>183245.85385888998</v>
      </c>
      <c r="E14" s="885">
        <v>6756.1460341973643</v>
      </c>
      <c r="F14" s="885">
        <v>778.27340521439544</v>
      </c>
      <c r="G14" s="885">
        <v>496.63857913628641</v>
      </c>
      <c r="H14" s="885">
        <v>920.48562640893044</v>
      </c>
      <c r="I14" s="885">
        <v>1570.7593157075053</v>
      </c>
      <c r="J14" s="885">
        <v>45182.47661419506</v>
      </c>
      <c r="K14" s="885">
        <v>263.73773033160199</v>
      </c>
      <c r="L14" s="885">
        <v>9867.8194193108084</v>
      </c>
      <c r="M14" s="885">
        <v>11931.976608551098</v>
      </c>
      <c r="N14" s="885">
        <v>1320.1473471603913</v>
      </c>
      <c r="O14" s="885">
        <v>267.38606832220955</v>
      </c>
    </row>
    <row r="15" spans="1:16" s="215" customFormat="1" x14ac:dyDescent="0.25">
      <c r="A15" s="34" t="s">
        <v>665</v>
      </c>
      <c r="B15" s="886">
        <v>4.009185366311466</v>
      </c>
      <c r="C15" s="886">
        <v>4.0461680397423008</v>
      </c>
      <c r="D15" s="886">
        <v>4.8636982552046266</v>
      </c>
      <c r="E15" s="886">
        <v>3.5141477789521511</v>
      </c>
      <c r="F15" s="886">
        <v>1.9343836391411782</v>
      </c>
      <c r="G15" s="886">
        <v>2.0291037158367371</v>
      </c>
      <c r="H15" s="886">
        <v>3.8254401172414609</v>
      </c>
      <c r="I15" s="886">
        <v>3.1529119059761985</v>
      </c>
      <c r="J15" s="886">
        <v>2.6780180130240363</v>
      </c>
      <c r="K15" s="886">
        <v>3.2133155384609564</v>
      </c>
      <c r="L15" s="886">
        <v>2.1619115377244169</v>
      </c>
      <c r="M15" s="886">
        <v>3.6499062159973303</v>
      </c>
      <c r="N15" s="886">
        <v>3.8840327136254977</v>
      </c>
      <c r="O15" s="886">
        <v>2.3487686753390657</v>
      </c>
      <c r="P15" s="4"/>
    </row>
    <row r="16" spans="1:16" s="438" customFormat="1" x14ac:dyDescent="0.25">
      <c r="A16" s="458" t="s">
        <v>281</v>
      </c>
      <c r="B16" s="505"/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472"/>
      <c r="P16" s="4"/>
    </row>
    <row r="17" spans="1:16" x14ac:dyDescent="0.25">
      <c r="A17" s="9" t="s">
        <v>282</v>
      </c>
      <c r="B17" s="885">
        <v>11598.081728989673</v>
      </c>
      <c r="C17" s="885">
        <v>1579.2402861874893</v>
      </c>
      <c r="D17" s="885">
        <v>3521.1609509767031</v>
      </c>
      <c r="E17" s="885">
        <v>346.65434518333279</v>
      </c>
      <c r="F17" s="885">
        <v>149.84070702470865</v>
      </c>
      <c r="G17" s="885">
        <v>73.272155765548916</v>
      </c>
      <c r="H17" s="885">
        <v>12.375705243344267</v>
      </c>
      <c r="I17" s="885">
        <v>189.94785105270566</v>
      </c>
      <c r="J17" s="885">
        <v>4126.4331938652558</v>
      </c>
      <c r="K17" s="885">
        <v>28.615031861997551</v>
      </c>
      <c r="L17" s="885">
        <v>1212.3009911254835</v>
      </c>
      <c r="M17" s="885">
        <v>353.7811910381937</v>
      </c>
      <c r="N17" s="885">
        <v>4.4593196650729787</v>
      </c>
      <c r="O17" s="885">
        <v>0</v>
      </c>
    </row>
    <row r="18" spans="1:16" x14ac:dyDescent="0.25">
      <c r="A18" s="9" t="s">
        <v>283</v>
      </c>
      <c r="B18" s="885">
        <v>111675.44157020707</v>
      </c>
      <c r="C18" s="885">
        <v>23432.227130350439</v>
      </c>
      <c r="D18" s="885">
        <v>48126.249089592457</v>
      </c>
      <c r="E18" s="885">
        <v>2298.6122595777006</v>
      </c>
      <c r="F18" s="885">
        <v>499.23690281091814</v>
      </c>
      <c r="G18" s="885">
        <v>406.7715868729872</v>
      </c>
      <c r="H18" s="885">
        <v>331.31618124783665</v>
      </c>
      <c r="I18" s="885">
        <v>468.62087936421455</v>
      </c>
      <c r="J18" s="885">
        <v>23781.784994973594</v>
      </c>
      <c r="K18" s="885">
        <v>91.49572650777273</v>
      </c>
      <c r="L18" s="885">
        <v>7034.0398595572906</v>
      </c>
      <c r="M18" s="885">
        <v>4465.332381176936</v>
      </c>
      <c r="N18" s="885">
        <v>534.89715463781783</v>
      </c>
      <c r="O18" s="885">
        <v>204.85742354485103</v>
      </c>
    </row>
    <row r="19" spans="1:16" x14ac:dyDescent="0.25">
      <c r="A19" s="8" t="s">
        <v>717</v>
      </c>
      <c r="B19" s="885">
        <v>409171.86316865275</v>
      </c>
      <c r="C19" s="885">
        <v>94697.083134404777</v>
      </c>
      <c r="D19" s="885">
        <v>188405.21109304228</v>
      </c>
      <c r="E19" s="885">
        <v>10075.130633703957</v>
      </c>
      <c r="F19" s="885">
        <v>1861.6461481653225</v>
      </c>
      <c r="G19" s="885">
        <v>1029.0805609371316</v>
      </c>
      <c r="H19" s="885">
        <v>1092.8057765962462</v>
      </c>
      <c r="I19" s="885">
        <v>2641.9964833953068</v>
      </c>
      <c r="J19" s="885">
        <v>71175.641031078849</v>
      </c>
      <c r="K19" s="885">
        <v>433.16399403319235</v>
      </c>
      <c r="L19" s="885">
        <v>21948.072438909236</v>
      </c>
      <c r="M19" s="885">
        <v>13883.104649517583</v>
      </c>
      <c r="N19" s="885">
        <v>1508.4124036302119</v>
      </c>
      <c r="O19" s="885">
        <v>420.5148212355719</v>
      </c>
    </row>
    <row r="20" spans="1:16" s="438" customFormat="1" x14ac:dyDescent="0.25">
      <c r="A20" s="458" t="s">
        <v>286</v>
      </c>
      <c r="B20" s="505"/>
      <c r="C20" s="505"/>
      <c r="D20" s="505"/>
      <c r="E20" s="505"/>
      <c r="F20" s="505"/>
      <c r="G20" s="505"/>
      <c r="H20" s="505"/>
      <c r="I20" s="505"/>
      <c r="J20" s="505"/>
      <c r="K20" s="505"/>
      <c r="L20" s="505"/>
      <c r="M20" s="505"/>
      <c r="N20" s="505"/>
      <c r="O20" s="472"/>
      <c r="P20" s="4"/>
    </row>
    <row r="21" spans="1:16" x14ac:dyDescent="0.25">
      <c r="A21" s="8" t="s">
        <v>583</v>
      </c>
      <c r="B21" s="885">
        <v>210306.74047771547</v>
      </c>
      <c r="C21" s="885">
        <v>44269.514446706868</v>
      </c>
      <c r="D21" s="885">
        <v>86996.957386377238</v>
      </c>
      <c r="E21" s="885">
        <v>6815.282719088219</v>
      </c>
      <c r="F21" s="885">
        <v>1267.2788089838612</v>
      </c>
      <c r="G21" s="885">
        <v>1042.7665544143736</v>
      </c>
      <c r="H21" s="885">
        <v>623.30413647583123</v>
      </c>
      <c r="I21" s="885">
        <v>1529.249701847426</v>
      </c>
      <c r="J21" s="885">
        <v>43457.870746962573</v>
      </c>
      <c r="K21" s="885">
        <v>301.23909294551004</v>
      </c>
      <c r="L21" s="885">
        <v>14543.98707732991</v>
      </c>
      <c r="M21" s="885">
        <v>8160.6747079188626</v>
      </c>
      <c r="N21" s="885">
        <v>908.21419540142142</v>
      </c>
      <c r="O21" s="885">
        <v>390.40090322251092</v>
      </c>
    </row>
    <row r="22" spans="1:16" x14ac:dyDescent="0.25">
      <c r="A22" s="8" t="s">
        <v>287</v>
      </c>
      <c r="B22" s="885">
        <v>274719.51776886056</v>
      </c>
      <c r="C22" s="885">
        <v>54354.305709197281</v>
      </c>
      <c r="D22" s="885">
        <v>129637.05707015326</v>
      </c>
      <c r="E22" s="885">
        <v>6072.9539983634913</v>
      </c>
      <c r="F22" s="885">
        <v>1226.0047888742347</v>
      </c>
      <c r="G22" s="885">
        <v>729.93727035600591</v>
      </c>
      <c r="H22" s="885">
        <v>496.17931351067642</v>
      </c>
      <c r="I22" s="885">
        <v>1524.6998587059531</v>
      </c>
      <c r="J22" s="885">
        <v>53808.693776125074</v>
      </c>
      <c r="K22" s="885">
        <v>183.49621063654837</v>
      </c>
      <c r="L22" s="885">
        <v>17114.358166624628</v>
      </c>
      <c r="M22" s="885">
        <v>8662.1211384508151</v>
      </c>
      <c r="N22" s="885">
        <v>780.60997326362906</v>
      </c>
      <c r="O22" s="885">
        <v>129.10049457041757</v>
      </c>
    </row>
    <row r="23" spans="1:16" x14ac:dyDescent="0.25">
      <c r="A23" s="8" t="s">
        <v>288</v>
      </c>
      <c r="B23" s="885">
        <v>272875.69054346508</v>
      </c>
      <c r="C23" s="885">
        <v>54042.683296556752</v>
      </c>
      <c r="D23" s="885">
        <v>128776.92838174697</v>
      </c>
      <c r="E23" s="885">
        <v>6034.6592827476225</v>
      </c>
      <c r="F23" s="885">
        <v>1211.0376206915307</v>
      </c>
      <c r="G23" s="885">
        <v>727.72933389770515</v>
      </c>
      <c r="H23" s="885">
        <v>441.75963489281344</v>
      </c>
      <c r="I23" s="885">
        <v>1509.7781083183456</v>
      </c>
      <c r="J23" s="885">
        <v>53435.872914084008</v>
      </c>
      <c r="K23" s="885">
        <v>179.07005418801697</v>
      </c>
      <c r="L23" s="885">
        <v>17016.666649273815</v>
      </c>
      <c r="M23" s="885">
        <v>8594.1215806301789</v>
      </c>
      <c r="N23" s="885">
        <v>776.28319184159295</v>
      </c>
      <c r="O23" s="885">
        <v>129.10049457041757</v>
      </c>
    </row>
    <row r="24" spans="1:16" x14ac:dyDescent="0.25">
      <c r="A24" s="8" t="s">
        <v>584</v>
      </c>
      <c r="B24" s="885">
        <v>5384.981480724653</v>
      </c>
      <c r="C24" s="885">
        <v>1022.6526219645314</v>
      </c>
      <c r="D24" s="885">
        <v>2234.4975788747943</v>
      </c>
      <c r="E24" s="885">
        <v>165.08421618174933</v>
      </c>
      <c r="F24" s="885">
        <v>14.855365239697457</v>
      </c>
      <c r="G24" s="885">
        <v>8.6716224115056573</v>
      </c>
      <c r="H24" s="885">
        <v>53.886134251540916</v>
      </c>
      <c r="I24" s="885">
        <v>43.306418300391002</v>
      </c>
      <c r="J24" s="885">
        <v>1027.7675397099831</v>
      </c>
      <c r="K24" s="885">
        <v>6.5895471595495296</v>
      </c>
      <c r="L24" s="885">
        <v>646.35658892911465</v>
      </c>
      <c r="M24" s="885">
        <v>148.23837225874337</v>
      </c>
      <c r="N24" s="885">
        <v>13.075475443064379</v>
      </c>
      <c r="O24" s="885">
        <v>0</v>
      </c>
    </row>
    <row r="25" spans="1:16" x14ac:dyDescent="0.25">
      <c r="A25" s="8" t="s">
        <v>585</v>
      </c>
      <c r="B25" s="885">
        <v>5116.212329477823</v>
      </c>
      <c r="C25" s="885">
        <v>814.52357417373355</v>
      </c>
      <c r="D25" s="885">
        <v>1879.4207959930309</v>
      </c>
      <c r="E25" s="885">
        <v>310.6029277233813</v>
      </c>
      <c r="F25" s="885">
        <v>55.167977684126882</v>
      </c>
      <c r="G25" s="885">
        <v>66.75371617317721</v>
      </c>
      <c r="H25" s="885">
        <v>8.6633479863281746</v>
      </c>
      <c r="I25" s="885">
        <v>33.364618833736664</v>
      </c>
      <c r="J25" s="885">
        <v>1466.8242247204853</v>
      </c>
      <c r="K25" s="885">
        <v>0</v>
      </c>
      <c r="L25" s="885">
        <v>405.8144262918201</v>
      </c>
      <c r="M25" s="885">
        <v>64.725396048502574</v>
      </c>
      <c r="N25" s="885">
        <v>10.351323849507365</v>
      </c>
      <c r="O25" s="885">
        <v>0</v>
      </c>
    </row>
    <row r="26" spans="1:16" x14ac:dyDescent="0.25">
      <c r="A26" s="8" t="s">
        <v>253</v>
      </c>
      <c r="B26" s="885">
        <v>78025.320586527931</v>
      </c>
      <c r="C26" s="885">
        <v>18018.373078600274</v>
      </c>
      <c r="D26" s="885">
        <v>26027.269620471387</v>
      </c>
      <c r="E26" s="885">
        <v>1842.7276774804538</v>
      </c>
      <c r="F26" s="885">
        <v>453.6187244537735</v>
      </c>
      <c r="G26" s="885">
        <v>280.74466798989101</v>
      </c>
      <c r="H26" s="885">
        <v>115.79400626739756</v>
      </c>
      <c r="I26" s="885">
        <v>595.27657049009429</v>
      </c>
      <c r="J26" s="885">
        <v>19982.920587626857</v>
      </c>
      <c r="K26" s="885">
        <v>191.98794367579831</v>
      </c>
      <c r="L26" s="885">
        <v>7637.131204378743</v>
      </c>
      <c r="M26" s="885">
        <v>2423.4285567421625</v>
      </c>
      <c r="N26" s="885">
        <v>275.81209279292312</v>
      </c>
      <c r="O26" s="885">
        <v>180.23585556992671</v>
      </c>
    </row>
    <row r="27" spans="1:16" x14ac:dyDescent="0.25">
      <c r="A27" s="8" t="s">
        <v>0</v>
      </c>
      <c r="B27" s="885">
        <v>105947.32298528118</v>
      </c>
      <c r="C27" s="885">
        <v>27327.666301366698</v>
      </c>
      <c r="D27" s="885">
        <v>35896.348844163986</v>
      </c>
      <c r="E27" s="885">
        <v>2565.7588381837613</v>
      </c>
      <c r="F27" s="885">
        <v>515.59383161833068</v>
      </c>
      <c r="G27" s="885">
        <v>366.22702581193647</v>
      </c>
      <c r="H27" s="885">
        <v>387.28855948900087</v>
      </c>
      <c r="I27" s="885">
        <v>832.0828575688962</v>
      </c>
      <c r="J27" s="885">
        <v>25177.026188083728</v>
      </c>
      <c r="K27" s="885">
        <v>87.387717080561544</v>
      </c>
      <c r="L27" s="885">
        <v>9073.4538067867052</v>
      </c>
      <c r="M27" s="885">
        <v>3268.3076098821803</v>
      </c>
      <c r="N27" s="885">
        <v>342.90026707152026</v>
      </c>
      <c r="O27" s="885">
        <v>107.28113817997463</v>
      </c>
    </row>
    <row r="28" spans="1:16" x14ac:dyDescent="0.25">
      <c r="A28" s="8" t="s">
        <v>516</v>
      </c>
      <c r="B28" s="885">
        <v>35402.129456321512</v>
      </c>
      <c r="C28" s="885">
        <v>6771.7657909476593</v>
      </c>
      <c r="D28" s="885">
        <v>10835.443124229003</v>
      </c>
      <c r="E28" s="885">
        <v>968.15296573630519</v>
      </c>
      <c r="F28" s="885">
        <v>261.73696101948929</v>
      </c>
      <c r="G28" s="885">
        <v>258.64678254091478</v>
      </c>
      <c r="H28" s="885">
        <v>94.159405627965555</v>
      </c>
      <c r="I28" s="885">
        <v>401.07689301892236</v>
      </c>
      <c r="J28" s="885">
        <v>9913.2304658568901</v>
      </c>
      <c r="K28" s="885">
        <v>23.746129819397577</v>
      </c>
      <c r="L28" s="885">
        <v>4649.6807258869949</v>
      </c>
      <c r="M28" s="885">
        <v>1072.4147752601386</v>
      </c>
      <c r="N28" s="885">
        <v>83.436196105976691</v>
      </c>
      <c r="O28" s="885">
        <v>68.639240269713611</v>
      </c>
    </row>
    <row r="29" spans="1:16" x14ac:dyDescent="0.25">
      <c r="A29" s="8" t="s">
        <v>289</v>
      </c>
      <c r="B29" s="885">
        <v>97352.648035856109</v>
      </c>
      <c r="C29" s="885">
        <v>25806.740751719299</v>
      </c>
      <c r="D29" s="885">
        <v>33269.099851962346</v>
      </c>
      <c r="E29" s="885">
        <v>2345.2080018212391</v>
      </c>
      <c r="F29" s="885">
        <v>470.76309337732312</v>
      </c>
      <c r="G29" s="885">
        <v>312.65015966134189</v>
      </c>
      <c r="H29" s="885">
        <v>370.81142122350747</v>
      </c>
      <c r="I29" s="885">
        <v>781.91625072611419</v>
      </c>
      <c r="J29" s="885">
        <v>22458.16974533601</v>
      </c>
      <c r="K29" s="885">
        <v>76.573031534062437</v>
      </c>
      <c r="L29" s="885">
        <v>7900.5228887265657</v>
      </c>
      <c r="M29" s="885">
        <v>3121.4668552054359</v>
      </c>
      <c r="N29" s="885">
        <v>331.44484638821325</v>
      </c>
      <c r="O29" s="885">
        <v>107.28113817997463</v>
      </c>
    </row>
    <row r="30" spans="1:16" s="438" customFormat="1" x14ac:dyDescent="0.25">
      <c r="A30" s="458" t="s">
        <v>143</v>
      </c>
      <c r="B30" s="881"/>
      <c r="C30" s="881"/>
      <c r="D30" s="881"/>
      <c r="E30" s="881"/>
      <c r="F30" s="881"/>
      <c r="G30" s="881"/>
      <c r="H30" s="881"/>
      <c r="I30" s="881"/>
      <c r="J30" s="881"/>
      <c r="K30" s="881"/>
      <c r="L30" s="881"/>
      <c r="M30" s="881"/>
      <c r="N30" s="881"/>
      <c r="O30" s="882"/>
      <c r="P30" s="4"/>
    </row>
    <row r="31" spans="1:16" x14ac:dyDescent="0.25">
      <c r="A31" s="33" t="s">
        <v>586</v>
      </c>
      <c r="B31" s="887">
        <v>8.9852400154274257</v>
      </c>
      <c r="C31" s="887">
        <v>9.8208506562505882</v>
      </c>
      <c r="D31" s="887">
        <v>9.2412261652369327</v>
      </c>
      <c r="E31" s="887">
        <v>10.425125231863833</v>
      </c>
      <c r="F31" s="887">
        <v>9.8786825619537773</v>
      </c>
      <c r="G31" s="887">
        <v>8.2246435488945089</v>
      </c>
      <c r="H31" s="887">
        <v>10.777678220006749</v>
      </c>
      <c r="I31" s="887">
        <v>10.281765077492437</v>
      </c>
      <c r="J31" s="887">
        <v>7.4913959741023488</v>
      </c>
      <c r="K31" s="887">
        <v>11.372919803204224</v>
      </c>
      <c r="L31" s="887">
        <v>7.3219080943187898</v>
      </c>
      <c r="M31" s="887">
        <v>10.714742411436367</v>
      </c>
      <c r="N31" s="887">
        <v>11.309244170802241</v>
      </c>
      <c r="O31" s="887">
        <v>8.0951739783473649</v>
      </c>
    </row>
    <row r="32" spans="1:16" x14ac:dyDescent="0.25">
      <c r="A32" s="33" t="s">
        <v>292</v>
      </c>
      <c r="B32" s="887">
        <v>11.115986486800008</v>
      </c>
      <c r="C32" s="887">
        <v>10.996049894111376</v>
      </c>
      <c r="D32" s="887">
        <v>11.946614214678529</v>
      </c>
      <c r="E32" s="887">
        <v>9.993838424926297</v>
      </c>
      <c r="F32" s="887">
        <v>10.776733924661977</v>
      </c>
      <c r="G32" s="887">
        <v>7.6165066503207814</v>
      </c>
      <c r="H32" s="887">
        <v>14.652187809088543</v>
      </c>
      <c r="I32" s="887">
        <v>10.332118331171181</v>
      </c>
      <c r="J32" s="887">
        <v>9.6388575890935186</v>
      </c>
      <c r="K32" s="887">
        <v>9.9834408587948147</v>
      </c>
      <c r="L32" s="887">
        <v>9.5047186276254028</v>
      </c>
      <c r="M32" s="887">
        <v>12.888779636749037</v>
      </c>
      <c r="N32" s="887">
        <v>11.608027813139264</v>
      </c>
      <c r="O32" s="887">
        <v>9.5818996865513437</v>
      </c>
    </row>
    <row r="33" spans="1:16" x14ac:dyDescent="0.25">
      <c r="A33" s="33" t="s">
        <v>587</v>
      </c>
      <c r="B33" s="887">
        <v>4.5416203380595048</v>
      </c>
      <c r="C33" s="887">
        <v>3.1941010960160305</v>
      </c>
      <c r="D33" s="887">
        <v>5.6242775337556692</v>
      </c>
      <c r="E33" s="887">
        <v>1.772170216505768</v>
      </c>
      <c r="F33" s="887">
        <v>24.465977086735684</v>
      </c>
      <c r="G33" s="887">
        <v>1</v>
      </c>
      <c r="H33" s="887">
        <v>6.1982923764991913</v>
      </c>
      <c r="I33" s="887">
        <v>4.0739627834695984</v>
      </c>
      <c r="J33" s="887">
        <v>3.6657655209054516</v>
      </c>
      <c r="K33" s="887">
        <v>10.403709963535125</v>
      </c>
      <c r="L33" s="887">
        <v>4.1970069118251869</v>
      </c>
      <c r="M33" s="887">
        <v>5.8281622667588309</v>
      </c>
      <c r="N33" s="887">
        <v>2.6545407625430499</v>
      </c>
      <c r="O33" s="885">
        <v>0</v>
      </c>
    </row>
    <row r="34" spans="1:16" x14ac:dyDescent="0.25">
      <c r="A34" s="33" t="s">
        <v>588</v>
      </c>
      <c r="B34" s="887">
        <v>2.8180878965063663</v>
      </c>
      <c r="C34" s="887">
        <v>2.959602925066585</v>
      </c>
      <c r="D34" s="887">
        <v>3.2018333919115003</v>
      </c>
      <c r="E34" s="887">
        <v>1.275684549009221</v>
      </c>
      <c r="F34" s="887">
        <v>1.322632317676123</v>
      </c>
      <c r="G34" s="887">
        <v>1.099227574952057</v>
      </c>
      <c r="H34" s="887">
        <v>4.4980372694506601</v>
      </c>
      <c r="I34" s="887">
        <v>2.6840564821973576</v>
      </c>
      <c r="J34" s="887">
        <v>2.7481385006214167</v>
      </c>
      <c r="K34" s="885">
        <v>0</v>
      </c>
      <c r="L34" s="887">
        <v>2.6044368537295428</v>
      </c>
      <c r="M34" s="887">
        <v>2.7648362549312591</v>
      </c>
      <c r="N34" s="887">
        <v>4.9917979364572593</v>
      </c>
      <c r="O34" s="885">
        <v>0</v>
      </c>
    </row>
    <row r="35" spans="1:16" x14ac:dyDescent="0.25">
      <c r="A35" s="824" t="s">
        <v>589</v>
      </c>
      <c r="B35" s="887">
        <v>9.1346887297703958</v>
      </c>
      <c r="C35" s="887">
        <v>10.173326359473391</v>
      </c>
      <c r="D35" s="887">
        <v>10.292502812241347</v>
      </c>
      <c r="E35" s="887">
        <v>8.5866988613379771</v>
      </c>
      <c r="F35" s="887">
        <v>6.9433285444565325</v>
      </c>
      <c r="G35" s="887">
        <v>4.7620601302512124</v>
      </c>
      <c r="H35" s="887">
        <v>10.928787106333351</v>
      </c>
      <c r="I35" s="887">
        <v>8.9972631270122729</v>
      </c>
      <c r="J35" s="887">
        <v>7.4390034180516835</v>
      </c>
      <c r="K35" s="887">
        <v>8.0138565878577843</v>
      </c>
      <c r="L35" s="887">
        <v>7.2445677474899499</v>
      </c>
      <c r="M35" s="887">
        <v>10.17793273172807</v>
      </c>
      <c r="N35" s="887">
        <v>11.75289004285313</v>
      </c>
      <c r="O35" s="887">
        <v>6.5872783166358824</v>
      </c>
    </row>
    <row r="36" spans="1:16" x14ac:dyDescent="0.25">
      <c r="A36" s="824" t="s">
        <v>1</v>
      </c>
      <c r="B36" s="887">
        <v>10.397317625994878</v>
      </c>
      <c r="C36" s="887">
        <v>11.80929856342304</v>
      </c>
      <c r="D36" s="887">
        <v>11.413255449201378</v>
      </c>
      <c r="E36" s="887">
        <v>11.085378006675182</v>
      </c>
      <c r="F36" s="887">
        <v>7.9373693415669004</v>
      </c>
      <c r="G36" s="887">
        <v>5.1318501813130508</v>
      </c>
      <c r="H36" s="887">
        <v>16.096820457021089</v>
      </c>
      <c r="I36" s="887">
        <v>9.1598267530245749</v>
      </c>
      <c r="J36" s="887">
        <v>7.9614030754610328</v>
      </c>
      <c r="K36" s="887">
        <v>14.27197712645656</v>
      </c>
      <c r="L36" s="887">
        <v>8.3797082865370029</v>
      </c>
      <c r="M36" s="887">
        <v>11.294690327212814</v>
      </c>
      <c r="N36" s="887">
        <v>13.228118600482942</v>
      </c>
      <c r="O36" s="887">
        <v>15.921433505298733</v>
      </c>
    </row>
    <row r="37" spans="1:16" x14ac:dyDescent="0.25">
      <c r="A37" s="33" t="s">
        <v>144</v>
      </c>
      <c r="B37" s="887">
        <v>9.857439456876147</v>
      </c>
      <c r="C37" s="887">
        <v>11.384487161082429</v>
      </c>
      <c r="D37" s="887">
        <v>10.86801219283322</v>
      </c>
      <c r="E37" s="887">
        <v>10.680534634664319</v>
      </c>
      <c r="F37" s="887">
        <v>7.2242265820478666</v>
      </c>
      <c r="G37" s="887">
        <v>3.3766982179050546</v>
      </c>
      <c r="H37" s="887">
        <v>14.290789774283784</v>
      </c>
      <c r="I37" s="887">
        <v>6.8622879618349204</v>
      </c>
      <c r="J37" s="887">
        <v>7.421862504956767</v>
      </c>
      <c r="K37" s="887">
        <v>15.371485466685725</v>
      </c>
      <c r="L37" s="887">
        <v>7.2064968228322961</v>
      </c>
      <c r="M37" s="887">
        <v>10.724302490276894</v>
      </c>
      <c r="N37" s="887">
        <v>12.684320712785238</v>
      </c>
      <c r="O37" s="887">
        <v>15.28162634595853</v>
      </c>
    </row>
    <row r="38" spans="1:16" x14ac:dyDescent="0.25">
      <c r="A38" s="33" t="s">
        <v>145</v>
      </c>
      <c r="B38" s="888">
        <v>4.0088022077005192</v>
      </c>
      <c r="C38" s="888">
        <v>4.2712731848710748</v>
      </c>
      <c r="D38" s="888">
        <v>4.4414626762005751</v>
      </c>
      <c r="E38" s="888">
        <v>3.5059865810664568</v>
      </c>
      <c r="F38" s="888">
        <v>2.6421924365252774</v>
      </c>
      <c r="G38" s="888">
        <v>3.1846403955488674</v>
      </c>
      <c r="H38" s="888">
        <v>9.9291869389898189</v>
      </c>
      <c r="I38" s="888">
        <v>5.6248574381605456</v>
      </c>
      <c r="J38" s="888">
        <v>3.4058530040426476</v>
      </c>
      <c r="K38" s="888">
        <v>2.9543449174533007</v>
      </c>
      <c r="L38" s="888">
        <v>4.1073364133569754</v>
      </c>
      <c r="M38" s="888">
        <v>3.2067513973421655</v>
      </c>
      <c r="N38" s="888">
        <v>3.9763638115765527</v>
      </c>
      <c r="O38" s="888">
        <v>1</v>
      </c>
    </row>
    <row r="39" spans="1:16" s="215" customFormat="1" x14ac:dyDescent="0.25">
      <c r="A39" s="33" t="s">
        <v>308</v>
      </c>
      <c r="B39" s="887">
        <v>12.917603322731678</v>
      </c>
      <c r="C39" s="887">
        <v>12.966705653847777</v>
      </c>
      <c r="D39" s="887">
        <v>12.784717336173008</v>
      </c>
      <c r="E39" s="887">
        <v>14.129198113558974</v>
      </c>
      <c r="F39" s="887">
        <v>13.871962792079447</v>
      </c>
      <c r="G39" s="887">
        <v>11.738620790024754</v>
      </c>
      <c r="H39" s="887">
        <v>14.740603180559265</v>
      </c>
      <c r="I39" s="887">
        <v>13.886888136879485</v>
      </c>
      <c r="J39" s="887">
        <v>12.457841646265836</v>
      </c>
      <c r="K39" s="887">
        <v>14.800459770470299</v>
      </c>
      <c r="L39" s="887">
        <v>13.780998069058796</v>
      </c>
      <c r="M39" s="887">
        <v>14.125719346957458</v>
      </c>
      <c r="N39" s="887">
        <v>13.285421470641788</v>
      </c>
      <c r="O39" s="887">
        <v>11.661413715426386</v>
      </c>
      <c r="P39" s="4"/>
    </row>
    <row r="40" spans="1:16" s="438" customFormat="1" x14ac:dyDescent="0.25">
      <c r="A40" s="458" t="s">
        <v>309</v>
      </c>
      <c r="B40" s="881"/>
      <c r="C40" s="881"/>
      <c r="D40" s="881"/>
      <c r="E40" s="881"/>
      <c r="F40" s="881"/>
      <c r="G40" s="881"/>
      <c r="H40" s="881"/>
      <c r="I40" s="881"/>
      <c r="J40" s="881"/>
      <c r="K40" s="881"/>
      <c r="L40" s="881"/>
      <c r="M40" s="881"/>
      <c r="N40" s="881"/>
      <c r="O40" s="882"/>
      <c r="P40" s="4"/>
    </row>
    <row r="41" spans="1:16" s="439" customFormat="1" x14ac:dyDescent="0.25">
      <c r="A41" s="12" t="s">
        <v>310</v>
      </c>
      <c r="B41" s="889">
        <v>235551.89142356583</v>
      </c>
      <c r="C41" s="889">
        <v>47267.828502322438</v>
      </c>
      <c r="D41" s="889">
        <v>95661.00418938107</v>
      </c>
      <c r="E41" s="889">
        <v>5738.6716879726</v>
      </c>
      <c r="F41" s="889">
        <v>1082.879497895118</v>
      </c>
      <c r="G41" s="889">
        <v>1064.4286936784149</v>
      </c>
      <c r="H41" s="889">
        <v>737.31907650788673</v>
      </c>
      <c r="I41" s="889">
        <v>1788.2490544139766</v>
      </c>
      <c r="J41" s="889">
        <v>57143.166002153637</v>
      </c>
      <c r="K41" s="889">
        <v>262.95826706180605</v>
      </c>
      <c r="L41" s="889">
        <v>16220.147995324924</v>
      </c>
      <c r="M41" s="889">
        <v>7429.5168396205381</v>
      </c>
      <c r="N41" s="889">
        <v>768.36474781499328</v>
      </c>
      <c r="O41" s="889">
        <v>387.35686934095963</v>
      </c>
      <c r="P41" s="4"/>
    </row>
    <row r="42" spans="1:16" s="439" customFormat="1" x14ac:dyDescent="0.25">
      <c r="A42" s="12" t="s">
        <v>327</v>
      </c>
      <c r="B42" s="889">
        <v>176797.86523593462</v>
      </c>
      <c r="C42" s="889">
        <v>35077.062903962433</v>
      </c>
      <c r="D42" s="889">
        <v>75353.483280357337</v>
      </c>
      <c r="E42" s="889">
        <v>4103.4834435661878</v>
      </c>
      <c r="F42" s="889">
        <v>729.17275081019386</v>
      </c>
      <c r="G42" s="889">
        <v>735.4053303292751</v>
      </c>
      <c r="H42" s="889">
        <v>511.60457756101323</v>
      </c>
      <c r="I42" s="889">
        <v>1315.2827330917396</v>
      </c>
      <c r="J42" s="889">
        <v>41827.667016121719</v>
      </c>
      <c r="K42" s="889">
        <v>183.34650799416511</v>
      </c>
      <c r="L42" s="889">
        <v>10568.817508881912</v>
      </c>
      <c r="M42" s="889">
        <v>5443.075746923535</v>
      </c>
      <c r="N42" s="889">
        <v>640.46845572511347</v>
      </c>
      <c r="O42" s="889">
        <v>308.99498059415214</v>
      </c>
      <c r="P42" s="4"/>
    </row>
    <row r="43" spans="1:16" s="439" customFormat="1" x14ac:dyDescent="0.25">
      <c r="A43" s="12" t="s">
        <v>312</v>
      </c>
      <c r="B43" s="889">
        <v>207540.42174033829</v>
      </c>
      <c r="C43" s="889">
        <v>50728.35365097483</v>
      </c>
      <c r="D43" s="889">
        <v>105989.57971527606</v>
      </c>
      <c r="E43" s="889">
        <v>5362.3440961169408</v>
      </c>
      <c r="F43" s="889">
        <v>817.53715536169557</v>
      </c>
      <c r="G43" s="889">
        <v>279.98874545404675</v>
      </c>
      <c r="H43" s="889">
        <v>403.98813062822211</v>
      </c>
      <c r="I43" s="889">
        <v>882.63920473483836</v>
      </c>
      <c r="J43" s="889">
        <v>24913.05755302935</v>
      </c>
      <c r="K43" s="889">
        <v>227.69395635319151</v>
      </c>
      <c r="L43" s="889">
        <v>8602.6638194655425</v>
      </c>
      <c r="M43" s="889">
        <v>8205.6005663501983</v>
      </c>
      <c r="N43" s="889">
        <v>976.05243485310939</v>
      </c>
      <c r="O43" s="889">
        <v>150.92271168300559</v>
      </c>
      <c r="P43" s="4"/>
    </row>
    <row r="44" spans="1:16" s="439" customFormat="1" x14ac:dyDescent="0.25">
      <c r="A44" s="12" t="s">
        <v>313</v>
      </c>
      <c r="B44" s="889">
        <v>169198.37726896087</v>
      </c>
      <c r="C44" s="889">
        <v>41391.56534047929</v>
      </c>
      <c r="D44" s="889">
        <v>91265.773554624437</v>
      </c>
      <c r="E44" s="889">
        <v>4288.2194369048611</v>
      </c>
      <c r="F44" s="889">
        <v>655.53291469457861</v>
      </c>
      <c r="G44" s="889">
        <v>155.70638260268535</v>
      </c>
      <c r="H44" s="889">
        <v>306.42537334896247</v>
      </c>
      <c r="I44" s="889">
        <v>671.23374064873315</v>
      </c>
      <c r="J44" s="889">
        <v>17026.191262448774</v>
      </c>
      <c r="K44" s="889">
        <v>171.43175173580454</v>
      </c>
      <c r="L44" s="889">
        <v>5512.0120030033859</v>
      </c>
      <c r="M44" s="889">
        <v>6814.8310048593567</v>
      </c>
      <c r="N44" s="889">
        <v>842.82190275990467</v>
      </c>
      <c r="O44" s="889">
        <v>96.632600845471842</v>
      </c>
      <c r="P44" s="4"/>
    </row>
    <row r="45" spans="1:16" s="439" customFormat="1" x14ac:dyDescent="0.25">
      <c r="A45" s="12" t="s">
        <v>643</v>
      </c>
      <c r="B45" s="889">
        <v>52106.391330310056</v>
      </c>
      <c r="C45" s="889">
        <v>14200.53370409681</v>
      </c>
      <c r="D45" s="889">
        <v>22072.405549310562</v>
      </c>
      <c r="E45" s="889">
        <v>983.13861473156157</v>
      </c>
      <c r="F45" s="889">
        <v>200.93039687779415</v>
      </c>
      <c r="G45" s="889">
        <v>116.27050711254398</v>
      </c>
      <c r="H45" s="889">
        <v>116.28711100028532</v>
      </c>
      <c r="I45" s="889">
        <v>217.53020015207321</v>
      </c>
      <c r="J45" s="889">
        <v>10247.972842733378</v>
      </c>
      <c r="K45" s="889">
        <v>35.044906740687807</v>
      </c>
      <c r="L45" s="889">
        <v>1526.4359067490159</v>
      </c>
      <c r="M45" s="889">
        <v>2230.865254027889</v>
      </c>
      <c r="N45" s="889">
        <v>43.319445629812115</v>
      </c>
      <c r="O45" s="889">
        <v>115.65689114502584</v>
      </c>
      <c r="P45" s="4"/>
    </row>
    <row r="46" spans="1:16" s="439" customFormat="1" x14ac:dyDescent="0.25">
      <c r="A46" s="34" t="s">
        <v>198</v>
      </c>
      <c r="B46" s="889">
        <v>36908.359225460357</v>
      </c>
      <c r="C46" s="889">
        <v>9703.7728817386887</v>
      </c>
      <c r="D46" s="889">
        <v>16620.046150855404</v>
      </c>
      <c r="E46" s="889">
        <v>726.80253749575047</v>
      </c>
      <c r="F46" s="889">
        <v>156.33912432055649</v>
      </c>
      <c r="G46" s="889">
        <v>81.693942748831319</v>
      </c>
      <c r="H46" s="889">
        <v>92.604511553217179</v>
      </c>
      <c r="I46" s="889">
        <v>122.06262502315913</v>
      </c>
      <c r="J46" s="889">
        <v>6768.9168098827759</v>
      </c>
      <c r="K46" s="889">
        <v>28.032431437666688</v>
      </c>
      <c r="L46" s="889">
        <v>879.84558742972411</v>
      </c>
      <c r="M46" s="889">
        <v>1601.6965774810396</v>
      </c>
      <c r="N46" s="889">
        <v>33.540738056992673</v>
      </c>
      <c r="O46" s="889">
        <v>93.005307434618601</v>
      </c>
      <c r="P46" s="4"/>
    </row>
    <row r="47" spans="1:16" s="439" customFormat="1" x14ac:dyDescent="0.25">
      <c r="A47" s="12" t="s">
        <v>187</v>
      </c>
      <c r="B47" s="889">
        <v>57352.089115629293</v>
      </c>
      <c r="C47" s="889">
        <v>15181.021838952423</v>
      </c>
      <c r="D47" s="889">
        <v>22762.159271836183</v>
      </c>
      <c r="E47" s="889">
        <v>1367.2159755303139</v>
      </c>
      <c r="F47" s="889">
        <v>390.35227139838059</v>
      </c>
      <c r="G47" s="889">
        <v>89.699316928996282</v>
      </c>
      <c r="H47" s="889">
        <v>316.33473946391803</v>
      </c>
      <c r="I47" s="889">
        <v>341.08210582753367</v>
      </c>
      <c r="J47" s="889">
        <v>10178.160618709384</v>
      </c>
      <c r="K47" s="889">
        <v>52.433915146540699</v>
      </c>
      <c r="L47" s="889">
        <v>4323.0288768980263</v>
      </c>
      <c r="M47" s="889">
        <v>2025.530713757943</v>
      </c>
      <c r="N47" s="889">
        <v>316.79422547291011</v>
      </c>
      <c r="O47" s="889">
        <v>8.2752457063578024</v>
      </c>
      <c r="P47" s="4"/>
    </row>
    <row r="48" spans="1:16" s="439" customFormat="1" x14ac:dyDescent="0.25">
      <c r="A48" s="12" t="s">
        <v>316</v>
      </c>
      <c r="B48" s="889">
        <v>7789.8203127602537</v>
      </c>
      <c r="C48" s="889">
        <v>1126.5702099513062</v>
      </c>
      <c r="D48" s="889">
        <v>2581.8248993569232</v>
      </c>
      <c r="E48" s="889">
        <v>177.19483205162655</v>
      </c>
      <c r="F48" s="889">
        <v>60.421835332313321</v>
      </c>
      <c r="G48" s="889">
        <v>25.133653797241674</v>
      </c>
      <c r="H48" s="889">
        <v>111.49655785044523</v>
      </c>
      <c r="I48" s="889">
        <v>58.687413892754833</v>
      </c>
      <c r="J48" s="889">
        <v>2127.5757900724302</v>
      </c>
      <c r="K48" s="889">
        <v>4.2269211662366795</v>
      </c>
      <c r="L48" s="889">
        <v>1364.8165300656758</v>
      </c>
      <c r="M48" s="889">
        <v>130.11091466621147</v>
      </c>
      <c r="N48" s="889">
        <v>21.760754557142757</v>
      </c>
      <c r="O48" s="889">
        <v>0</v>
      </c>
      <c r="P48" s="4"/>
    </row>
    <row r="49" spans="1:16" s="439" customFormat="1" x14ac:dyDescent="0.25">
      <c r="A49" s="12" t="s">
        <v>317</v>
      </c>
      <c r="B49" s="889">
        <v>10936.29765558183</v>
      </c>
      <c r="C49" s="889">
        <v>1201.6887064949553</v>
      </c>
      <c r="D49" s="889">
        <v>2275.6414564220536</v>
      </c>
      <c r="E49" s="889">
        <v>396.16122605510554</v>
      </c>
      <c r="F49" s="889">
        <v>161.35461955038173</v>
      </c>
      <c r="G49" s="889">
        <v>151.18364714865174</v>
      </c>
      <c r="H49" s="889">
        <v>8.2329252938676163</v>
      </c>
      <c r="I49" s="889">
        <v>181.60362214839648</v>
      </c>
      <c r="J49" s="889">
        <v>4762.1419223912426</v>
      </c>
      <c r="K49" s="889">
        <v>15.34909164542457</v>
      </c>
      <c r="L49" s="889">
        <v>1572.9293494712335</v>
      </c>
      <c r="M49" s="889">
        <v>206.75151976993814</v>
      </c>
      <c r="N49" s="889">
        <v>3.2595691909398159</v>
      </c>
      <c r="O49" s="889">
        <v>0</v>
      </c>
      <c r="P49" s="4"/>
    </row>
    <row r="50" spans="1:16" s="439" customFormat="1" x14ac:dyDescent="0.25">
      <c r="A50" s="12" t="s">
        <v>318</v>
      </c>
      <c r="B50" s="889">
        <v>24980.105546187278</v>
      </c>
      <c r="C50" s="889">
        <v>4929.7382458421052</v>
      </c>
      <c r="D50" s="889">
        <v>10884.461000993007</v>
      </c>
      <c r="E50" s="889">
        <v>510.37434757648191</v>
      </c>
      <c r="F50" s="889">
        <v>103.56228556028617</v>
      </c>
      <c r="G50" s="889">
        <v>102.21682958858595</v>
      </c>
      <c r="H50" s="889">
        <v>29.873512973604527</v>
      </c>
      <c r="I50" s="889">
        <v>303.84255573640218</v>
      </c>
      <c r="J50" s="889">
        <v>5468.9874133904186</v>
      </c>
      <c r="K50" s="889">
        <v>28.688008804788954</v>
      </c>
      <c r="L50" s="889">
        <v>1761.4884051011072</v>
      </c>
      <c r="M50" s="889">
        <v>712.640164102531</v>
      </c>
      <c r="N50" s="889">
        <v>95.60999622071779</v>
      </c>
      <c r="O50" s="889">
        <v>48.622780296421304</v>
      </c>
      <c r="P50" s="4"/>
    </row>
    <row r="51" spans="1:16" s="438" customFormat="1" x14ac:dyDescent="0.25">
      <c r="A51" s="458" t="s">
        <v>319</v>
      </c>
      <c r="B51" s="881"/>
      <c r="C51" s="881"/>
      <c r="D51" s="881"/>
      <c r="E51" s="881"/>
      <c r="F51" s="881"/>
      <c r="G51" s="881"/>
      <c r="H51" s="881"/>
      <c r="I51" s="881"/>
      <c r="J51" s="881"/>
      <c r="K51" s="881"/>
      <c r="L51" s="881"/>
      <c r="M51" s="881"/>
      <c r="N51" s="881"/>
      <c r="O51" s="882"/>
      <c r="P51" s="4"/>
    </row>
    <row r="52" spans="1:16" x14ac:dyDescent="0.25">
      <c r="A52" s="34" t="s">
        <v>320</v>
      </c>
      <c r="B52" s="889">
        <v>488005.55908183608</v>
      </c>
      <c r="C52" s="889">
        <v>111981.2318966477</v>
      </c>
      <c r="D52" s="889">
        <v>223293.347379082</v>
      </c>
      <c r="E52" s="889">
        <v>11658.097612772683</v>
      </c>
      <c r="F52" s="889">
        <v>2125.123368072163</v>
      </c>
      <c r="G52" s="889">
        <v>1280.2118468233652</v>
      </c>
      <c r="H52" s="889">
        <v>1347.1723658329449</v>
      </c>
      <c r="I52" s="889">
        <v>2684.1201004135469</v>
      </c>
      <c r="J52" s="889">
        <v>86484.969203466128</v>
      </c>
      <c r="K52" s="889">
        <v>486.91194597278144</v>
      </c>
      <c r="L52" s="889">
        <v>26539.325344882556</v>
      </c>
      <c r="M52" s="889">
        <v>17581.201243759373</v>
      </c>
      <c r="N52" s="889">
        <v>1949.8287281442824</v>
      </c>
      <c r="O52" s="889">
        <v>594.01804611357068</v>
      </c>
    </row>
    <row r="53" spans="1:16" s="440" customFormat="1" x14ac:dyDescent="0.25">
      <c r="A53" s="34" t="s">
        <v>196</v>
      </c>
      <c r="B53" s="889">
        <v>472760.79285815725</v>
      </c>
      <c r="C53" s="889">
        <v>109044.16654745361</v>
      </c>
      <c r="D53" s="889">
        <v>218016.634443444</v>
      </c>
      <c r="E53" s="889">
        <v>11164.431873357635</v>
      </c>
      <c r="F53" s="889">
        <v>2084.4587166502879</v>
      </c>
      <c r="G53" s="889">
        <v>1198.8081579521008</v>
      </c>
      <c r="H53" s="889">
        <v>1328.674836168082</v>
      </c>
      <c r="I53" s="889">
        <v>2610.5511961193865</v>
      </c>
      <c r="J53" s="889">
        <v>81738.244600478429</v>
      </c>
      <c r="K53" s="889">
        <v>472.37610902931186</v>
      </c>
      <c r="L53" s="889">
        <v>25474.397800517825</v>
      </c>
      <c r="M53" s="889">
        <v>17180.828449176548</v>
      </c>
      <c r="N53" s="889">
        <v>1855.9394095894374</v>
      </c>
      <c r="O53" s="889">
        <v>591.28071838640415</v>
      </c>
      <c r="P53" s="4"/>
    </row>
    <row r="54" spans="1:16" s="440" customFormat="1" x14ac:dyDescent="0.25">
      <c r="A54" s="34" t="s">
        <v>197</v>
      </c>
      <c r="B54" s="889">
        <v>15704.140478274512</v>
      </c>
      <c r="C54" s="889">
        <v>3057.2099972604547</v>
      </c>
      <c r="D54" s="889">
        <v>5335.3604139116214</v>
      </c>
      <c r="E54" s="889">
        <v>432.32463967519681</v>
      </c>
      <c r="F54" s="889">
        <v>53.308572443150254</v>
      </c>
      <c r="G54" s="889">
        <v>99.831360876383329</v>
      </c>
      <c r="H54" s="889">
        <v>23.222733721256731</v>
      </c>
      <c r="I54" s="889">
        <v>92.584099278200981</v>
      </c>
      <c r="J54" s="889">
        <v>5035.0927960979261</v>
      </c>
      <c r="K54" s="889">
        <v>14.53583694346961</v>
      </c>
      <c r="L54" s="889">
        <v>1081.2132237858693</v>
      </c>
      <c r="M54" s="889">
        <v>398.13958139071525</v>
      </c>
      <c r="N54" s="889">
        <v>81.317222890790745</v>
      </c>
      <c r="O54" s="889">
        <v>0</v>
      </c>
      <c r="P54" s="4"/>
    </row>
    <row r="55" spans="1:16" s="440" customFormat="1" x14ac:dyDescent="0.25">
      <c r="A55" s="34" t="s">
        <v>270</v>
      </c>
      <c r="B55" s="889">
        <v>4561.3588806028374</v>
      </c>
      <c r="C55" s="889">
        <v>1022.0110492591855</v>
      </c>
      <c r="D55" s="889">
        <v>2077.7643783251847</v>
      </c>
      <c r="E55" s="889">
        <v>194.23915356988823</v>
      </c>
      <c r="F55" s="889">
        <v>9.6890324649672497</v>
      </c>
      <c r="G55" s="889">
        <v>6.3165525170972305</v>
      </c>
      <c r="H55" s="889">
        <v>0</v>
      </c>
      <c r="I55" s="889">
        <v>5.1255086967119823</v>
      </c>
      <c r="J55" s="889">
        <v>821.74895095667341</v>
      </c>
      <c r="K55" s="889">
        <v>1.4184474762639039</v>
      </c>
      <c r="L55" s="889">
        <v>261.83174609211761</v>
      </c>
      <c r="M55" s="889">
        <v>145.9046378535204</v>
      </c>
      <c r="N55" s="889">
        <v>12.572095664054343</v>
      </c>
      <c r="O55" s="889">
        <v>2.7373277271665497</v>
      </c>
      <c r="P55" s="4"/>
    </row>
    <row r="56" spans="1:16" x14ac:dyDescent="0.25">
      <c r="A56" s="34" t="s">
        <v>250</v>
      </c>
      <c r="B56" s="889">
        <v>21101.450426245145</v>
      </c>
      <c r="C56" s="889">
        <v>3922.2345286812706</v>
      </c>
      <c r="D56" s="889">
        <v>6261.2292455007519</v>
      </c>
      <c r="E56" s="889">
        <v>517.60672350113339</v>
      </c>
      <c r="F56" s="889">
        <v>185.27006926426867</v>
      </c>
      <c r="G56" s="889">
        <v>82.11156375715133</v>
      </c>
      <c r="H56" s="889">
        <v>69.481362179219715</v>
      </c>
      <c r="I56" s="889">
        <v>355.038735033705</v>
      </c>
      <c r="J56" s="889">
        <v>6857.7037153071014</v>
      </c>
      <c r="K56" s="889">
        <v>35.027709378495139</v>
      </c>
      <c r="L56" s="889">
        <v>2094.5901195588704</v>
      </c>
      <c r="M56" s="889">
        <v>501.45367005292644</v>
      </c>
      <c r="N56" s="889">
        <v>150.14495382491427</v>
      </c>
      <c r="O56" s="889">
        <v>69.558030205089025</v>
      </c>
    </row>
    <row r="57" spans="1:16" x14ac:dyDescent="0.25">
      <c r="A57" s="34" t="s">
        <v>321</v>
      </c>
      <c r="B57" s="889">
        <v>14448.625592382141</v>
      </c>
      <c r="C57" s="889">
        <v>2886.965382929714</v>
      </c>
      <c r="D57" s="889">
        <v>4738.0035488805843</v>
      </c>
      <c r="E57" s="889">
        <v>395.71205344021968</v>
      </c>
      <c r="F57" s="889">
        <v>144.48978618655588</v>
      </c>
      <c r="G57" s="889">
        <v>49.475562305201883</v>
      </c>
      <c r="H57" s="889">
        <v>69.481362179219715</v>
      </c>
      <c r="I57" s="889">
        <v>257.62755789880504</v>
      </c>
      <c r="J57" s="889">
        <v>4026.874012000394</v>
      </c>
      <c r="K57" s="889">
        <v>32.29193562605893</v>
      </c>
      <c r="L57" s="889">
        <v>1307.7902476833667</v>
      </c>
      <c r="M57" s="889">
        <v>335.99627074237941</v>
      </c>
      <c r="N57" s="889">
        <v>134.35984230463768</v>
      </c>
      <c r="O57" s="889">
        <v>69.558030205089025</v>
      </c>
    </row>
    <row r="58" spans="1:16" x14ac:dyDescent="0.25">
      <c r="A58" s="34" t="s">
        <v>322</v>
      </c>
      <c r="B58" s="889">
        <v>4023.4835172940084</v>
      </c>
      <c r="C58" s="889">
        <v>498.41476930482071</v>
      </c>
      <c r="D58" s="889">
        <v>1238.7428528534388</v>
      </c>
      <c r="E58" s="889">
        <v>105.8307254420582</v>
      </c>
      <c r="F58" s="889">
        <v>21.903895364247866</v>
      </c>
      <c r="G58" s="889">
        <v>21.903895364247866</v>
      </c>
      <c r="H58" s="889">
        <v>0</v>
      </c>
      <c r="I58" s="889">
        <v>61.471772020351992</v>
      </c>
      <c r="J58" s="889">
        <v>1483.5700873774256</v>
      </c>
      <c r="K58" s="889">
        <v>1.4184474762639039</v>
      </c>
      <c r="L58" s="889">
        <v>449.5917422530419</v>
      </c>
      <c r="M58" s="889">
        <v>124.8502183178086</v>
      </c>
      <c r="N58" s="889">
        <v>15.785111520276601</v>
      </c>
      <c r="O58" s="889">
        <v>0</v>
      </c>
    </row>
    <row r="59" spans="1:16" x14ac:dyDescent="0.25">
      <c r="A59" s="34" t="s">
        <v>323</v>
      </c>
      <c r="B59" s="889">
        <v>3861.2520869368445</v>
      </c>
      <c r="C59" s="889">
        <v>710.51992681766478</v>
      </c>
      <c r="D59" s="889">
        <v>769.64003948713332</v>
      </c>
      <c r="E59" s="889">
        <v>73.992523977793354</v>
      </c>
      <c r="F59" s="889">
        <v>18.876387713464748</v>
      </c>
      <c r="G59" s="889">
        <v>10.732106087701593</v>
      </c>
      <c r="H59" s="889">
        <v>0</v>
      </c>
      <c r="I59" s="889">
        <v>54.497309470652155</v>
      </c>
      <c r="J59" s="889">
        <v>1711.5383416361524</v>
      </c>
      <c r="K59" s="889">
        <v>2.7357737524362111</v>
      </c>
      <c r="L59" s="889">
        <v>441.7569388513183</v>
      </c>
      <c r="M59" s="889">
        <v>66.962739142523318</v>
      </c>
      <c r="N59" s="889">
        <v>0</v>
      </c>
      <c r="O59" s="889">
        <v>0</v>
      </c>
    </row>
    <row r="60" spans="1:16" x14ac:dyDescent="0.25">
      <c r="A60" s="34" t="s">
        <v>243</v>
      </c>
      <c r="B60" s="889">
        <v>6171.2213822811282</v>
      </c>
      <c r="C60" s="889">
        <v>1079.2228163552734</v>
      </c>
      <c r="D60" s="889">
        <v>2587.6103934689336</v>
      </c>
      <c r="E60" s="889">
        <v>132.73209589197472</v>
      </c>
      <c r="F60" s="889">
        <v>24.67320087617734</v>
      </c>
      <c r="G60" s="889">
        <v>23.730653558658769</v>
      </c>
      <c r="H60" s="889">
        <v>1.0816953555090332</v>
      </c>
      <c r="I60" s="889">
        <v>52.738907384041291</v>
      </c>
      <c r="J60" s="889">
        <v>1685.8467729769627</v>
      </c>
      <c r="K60" s="889">
        <v>3.6211492077130298</v>
      </c>
      <c r="L60" s="889">
        <v>439.54524578587154</v>
      </c>
      <c r="M60" s="889">
        <v>136.79764543219133</v>
      </c>
      <c r="N60" s="889">
        <v>3.620805987922918</v>
      </c>
      <c r="O60" s="889">
        <v>0</v>
      </c>
    </row>
    <row r="61" spans="1:16" x14ac:dyDescent="0.25">
      <c r="A61" s="34" t="s">
        <v>267</v>
      </c>
      <c r="B61" s="889">
        <v>20183.526067393163</v>
      </c>
      <c r="C61" s="889">
        <v>3815.5338963493377</v>
      </c>
      <c r="D61" s="889">
        <v>8849.0410392417016</v>
      </c>
      <c r="E61" s="889">
        <v>544.29298573586971</v>
      </c>
      <c r="F61" s="889">
        <v>71.932793090970847</v>
      </c>
      <c r="G61" s="889">
        <v>107.26246896121565</v>
      </c>
      <c r="H61" s="889">
        <v>29.942838536750742</v>
      </c>
      <c r="I61" s="889">
        <v>274.92783777396528</v>
      </c>
      <c r="J61" s="889">
        <v>4560.2153870044112</v>
      </c>
      <c r="K61" s="889">
        <v>31.635669631597729</v>
      </c>
      <c r="L61" s="889">
        <v>1304.4213633362851</v>
      </c>
      <c r="M61" s="889">
        <v>538.82885370378631</v>
      </c>
      <c r="N61" s="889">
        <v>52.753606299633958</v>
      </c>
      <c r="O61" s="889">
        <v>2.7373277271665497</v>
      </c>
    </row>
    <row r="62" spans="1:16" x14ac:dyDescent="0.25">
      <c r="A62" s="34" t="s">
        <v>324</v>
      </c>
      <c r="B62" s="889">
        <v>1465.5791320321514</v>
      </c>
      <c r="C62" s="889">
        <v>166.22903863972246</v>
      </c>
      <c r="D62" s="889">
        <v>579.28975363248946</v>
      </c>
      <c r="E62" s="889">
        <v>13.132963063365306</v>
      </c>
      <c r="F62" s="889">
        <v>6.5490159399811674</v>
      </c>
      <c r="G62" s="889">
        <v>4.4112304023237368</v>
      </c>
      <c r="H62" s="889">
        <v>0</v>
      </c>
      <c r="I62" s="889">
        <v>61.195464161310106</v>
      </c>
      <c r="J62" s="889">
        <v>456.79763029832907</v>
      </c>
      <c r="K62" s="889">
        <v>3.6315257005296355</v>
      </c>
      <c r="L62" s="889">
        <v>80.709410069612858</v>
      </c>
      <c r="M62" s="889">
        <v>93.633100124478418</v>
      </c>
      <c r="N62" s="889">
        <v>0</v>
      </c>
      <c r="O62" s="889">
        <v>0</v>
      </c>
    </row>
    <row r="63" spans="1:16" x14ac:dyDescent="0.25">
      <c r="A63" s="34" t="s">
        <v>325</v>
      </c>
      <c r="B63" s="889">
        <v>937.5236487845176</v>
      </c>
      <c r="C63" s="889">
        <v>171.71469561027789</v>
      </c>
      <c r="D63" s="889">
        <v>384.07483770553347</v>
      </c>
      <c r="E63" s="889">
        <v>18.864015533444164</v>
      </c>
      <c r="F63" s="889">
        <v>5.986984771008272</v>
      </c>
      <c r="G63" s="889">
        <v>0</v>
      </c>
      <c r="H63" s="889">
        <v>0</v>
      </c>
      <c r="I63" s="889">
        <v>5.4888582572895981</v>
      </c>
      <c r="J63" s="889">
        <v>194.0949160312249</v>
      </c>
      <c r="K63" s="889">
        <v>0</v>
      </c>
      <c r="L63" s="889">
        <v>112.61543568812617</v>
      </c>
      <c r="M63" s="889">
        <v>41.540881271598494</v>
      </c>
      <c r="N63" s="889">
        <v>3.1430239160135858</v>
      </c>
      <c r="O63" s="889">
        <v>0</v>
      </c>
    </row>
    <row r="64" spans="1:16" x14ac:dyDescent="0.25">
      <c r="A64" s="34" t="s">
        <v>668</v>
      </c>
      <c r="B64" s="889">
        <v>5384.7716199958213</v>
      </c>
      <c r="C64" s="889">
        <v>1134.5187889042854</v>
      </c>
      <c r="D64" s="889">
        <v>2611.9032138348953</v>
      </c>
      <c r="E64" s="889">
        <v>105.5288691520613</v>
      </c>
      <c r="F64" s="889">
        <v>7.737465808145938</v>
      </c>
      <c r="G64" s="889">
        <v>9.9879819879962248</v>
      </c>
      <c r="H64" s="889">
        <v>10.505660802186345</v>
      </c>
      <c r="I64" s="889">
        <v>30.037012660711596</v>
      </c>
      <c r="J64" s="889">
        <v>893.79901643940775</v>
      </c>
      <c r="K64" s="889">
        <v>3.0441056976653744</v>
      </c>
      <c r="L64" s="889">
        <v>399.69412042497936</v>
      </c>
      <c r="M64" s="889">
        <v>158.59382243288303</v>
      </c>
      <c r="N64" s="889">
        <v>19.421561850670557</v>
      </c>
      <c r="O64" s="889">
        <v>0</v>
      </c>
    </row>
    <row r="65" spans="1:15" x14ac:dyDescent="0.25">
      <c r="A65" s="230" t="s">
        <v>1092</v>
      </c>
      <c r="B65" s="890">
        <v>47.55728611295423</v>
      </c>
      <c r="C65" s="890">
        <v>46.838583052831204</v>
      </c>
      <c r="D65" s="890">
        <v>48.104474546851478</v>
      </c>
      <c r="E65" s="890">
        <v>49.217208086400497</v>
      </c>
      <c r="F65" s="890">
        <v>52.086367079502438</v>
      </c>
      <c r="G65" s="890">
        <v>48.413497491958928</v>
      </c>
      <c r="H65" s="890">
        <v>51.177798061558846</v>
      </c>
      <c r="I65" s="890">
        <v>48.417215885289188</v>
      </c>
      <c r="J65" s="890">
        <v>47.357161198607251</v>
      </c>
      <c r="K65" s="890">
        <v>51.166265167218619</v>
      </c>
      <c r="L65" s="890">
        <v>44.338626610515398</v>
      </c>
      <c r="M65" s="890">
        <v>49.226714702071305</v>
      </c>
      <c r="N65" s="890">
        <v>45.607361814026589</v>
      </c>
      <c r="O65" s="890">
        <v>51.290858052274636</v>
      </c>
    </row>
    <row r="67" spans="1:15" x14ac:dyDescent="0.25">
      <c r="A67" s="4" t="s">
        <v>724</v>
      </c>
    </row>
  </sheetData>
  <sheetProtection formatCells="0" formatColumns="0" formatRows="0" insertColumns="0" insertRows="0" insertHyperlinks="0" deleteColumns="0" deleteRows="0" sort="0" autoFilter="0" pivotTables="0"/>
  <mergeCells count="17">
    <mergeCell ref="A1:O1"/>
    <mergeCell ref="A2:O2"/>
    <mergeCell ref="B4:B5"/>
    <mergeCell ref="C4:C5"/>
    <mergeCell ref="D4:D5"/>
    <mergeCell ref="E4:E5"/>
    <mergeCell ref="F4:F5"/>
    <mergeCell ref="G4:G5"/>
    <mergeCell ref="H4:H5"/>
    <mergeCell ref="K4:K5"/>
    <mergeCell ref="L4:L5"/>
    <mergeCell ref="M4:M5"/>
    <mergeCell ref="N4:N5"/>
    <mergeCell ref="O4:O5"/>
    <mergeCell ref="I4:I5"/>
    <mergeCell ref="J4:J5"/>
    <mergeCell ref="A4:A5"/>
  </mergeCells>
  <printOptions horizontalCentered="1"/>
  <pageMargins left="0.25" right="0.25" top="0.25" bottom="0.5" header="0.3" footer="0.3"/>
  <pageSetup scale="51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pageSetUpPr fitToPage="1"/>
  </sheetPr>
  <dimension ref="A1:T88"/>
  <sheetViews>
    <sheetView showGridLines="0" topLeftCell="A25" zoomScale="106" zoomScaleNormal="106" workbookViewId="0">
      <selection activeCell="W16" sqref="W16"/>
    </sheetView>
  </sheetViews>
  <sheetFormatPr defaultColWidth="9.1796875" defaultRowHeight="11.5" x14ac:dyDescent="0.25"/>
  <cols>
    <col min="1" max="1" width="24.7265625" style="25" customWidth="1"/>
    <col min="2" max="2" width="10.26953125" style="35" customWidth="1"/>
    <col min="3" max="3" width="0.54296875" style="10" customWidth="1"/>
    <col min="4" max="4" width="12.7265625" style="4" customWidth="1"/>
    <col min="5" max="5" width="0.7265625" style="4" customWidth="1"/>
    <col min="6" max="6" width="8.54296875" style="10" customWidth="1"/>
    <col min="7" max="7" width="0.54296875" style="10" customWidth="1"/>
    <col min="8" max="8" width="10.26953125" style="36" customWidth="1"/>
    <col min="9" max="9" width="0.54296875" style="10" customWidth="1"/>
    <col min="10" max="10" width="10.26953125" style="733" customWidth="1"/>
    <col min="11" max="11" width="0.54296875" style="4" customWidth="1"/>
    <col min="12" max="12" width="8.453125" style="10" customWidth="1"/>
    <col min="13" max="13" width="1.54296875" style="10" customWidth="1"/>
    <col min="14" max="14" width="10.26953125" style="76" customWidth="1"/>
    <col min="15" max="15" width="0.54296875" style="10" customWidth="1"/>
    <col min="16" max="16" width="10.26953125" style="733" customWidth="1"/>
    <col min="17" max="17" width="0.54296875" style="4" customWidth="1"/>
    <col min="18" max="18" width="8.26953125" style="10" customWidth="1"/>
    <col min="19" max="19" width="0.54296875" style="10" customWidth="1"/>
    <col min="20" max="16384" width="9.1796875" style="4"/>
  </cols>
  <sheetData>
    <row r="1" spans="1:20" ht="15.5" x14ac:dyDescent="0.35">
      <c r="A1" s="1685" t="str">
        <f>CONCATENATE('List of Tables'!A29,":  ",'List of Tables'!C29)</f>
        <v>TABLE 24:  Europe MMA Visitor Characteristics: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883"/>
    </row>
    <row r="2" spans="1:20" ht="15.5" x14ac:dyDescent="0.35">
      <c r="A2" s="1685" t="s">
        <v>1086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</row>
    <row r="3" spans="1:20" x14ac:dyDescent="0.25">
      <c r="A3" s="421"/>
      <c r="B3" s="36"/>
      <c r="D3" s="703"/>
      <c r="E3" s="10"/>
      <c r="H3" s="704"/>
      <c r="J3" s="703"/>
      <c r="K3" s="10"/>
      <c r="N3" s="704"/>
      <c r="P3" s="703"/>
      <c r="Q3" s="10"/>
      <c r="R3" s="704"/>
    </row>
    <row r="4" spans="1:20" x14ac:dyDescent="0.25">
      <c r="A4" s="1691" t="s">
        <v>629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</row>
    <row r="5" spans="1:20" ht="23" x14ac:dyDescent="0.25">
      <c r="A5" s="1692"/>
      <c r="B5" s="71">
        <v>2014</v>
      </c>
      <c r="C5" s="72"/>
      <c r="D5" s="73">
        <v>2013</v>
      </c>
      <c r="E5" s="70"/>
      <c r="F5" s="45" t="s">
        <v>637</v>
      </c>
      <c r="G5" s="70"/>
      <c r="H5" s="71">
        <v>2014</v>
      </c>
      <c r="I5" s="72"/>
      <c r="J5" s="73">
        <v>2013</v>
      </c>
      <c r="K5" s="73"/>
      <c r="L5" s="361" t="s">
        <v>637</v>
      </c>
      <c r="M5" s="71"/>
      <c r="N5" s="73">
        <v>2014</v>
      </c>
      <c r="O5" s="72"/>
      <c r="P5" s="73">
        <v>2013</v>
      </c>
      <c r="Q5" s="70"/>
      <c r="R5" s="45" t="s">
        <v>637</v>
      </c>
      <c r="S5" s="5"/>
    </row>
    <row r="6" spans="1:20" x14ac:dyDescent="0.25">
      <c r="A6" s="31" t="s">
        <v>517</v>
      </c>
      <c r="B6" s="198">
        <v>1881071.1816041663</v>
      </c>
      <c r="C6" s="133"/>
      <c r="D6" s="114">
        <v>1818056.4459580134</v>
      </c>
      <c r="E6" s="114"/>
      <c r="F6" s="58">
        <v>3.4660494610192175E-2</v>
      </c>
      <c r="G6" s="58"/>
      <c r="H6" s="417">
        <v>1635823.017794667</v>
      </c>
      <c r="I6" s="58"/>
      <c r="J6" s="20">
        <v>1567210.8912692466</v>
      </c>
      <c r="K6" s="115"/>
      <c r="L6" s="60">
        <v>4.37797662762879E-2</v>
      </c>
      <c r="M6" s="364"/>
      <c r="N6" s="705">
        <v>245248.16380949932</v>
      </c>
      <c r="O6" s="58"/>
      <c r="P6" s="20">
        <v>250845.55468876683</v>
      </c>
      <c r="Q6" s="115"/>
      <c r="R6" s="58">
        <v>-2.231409237533586E-2</v>
      </c>
      <c r="S6" s="7"/>
    </row>
    <row r="7" spans="1:20" s="10" customFormat="1" x14ac:dyDescent="0.25">
      <c r="A7" s="31" t="s">
        <v>272</v>
      </c>
      <c r="B7" s="198">
        <v>143057.46577595256</v>
      </c>
      <c r="C7" s="114"/>
      <c r="D7" s="114">
        <v>136805.31863321803</v>
      </c>
      <c r="E7" s="114"/>
      <c r="F7" s="58">
        <v>4.5701053184173682E-2</v>
      </c>
      <c r="G7" s="58"/>
      <c r="H7" s="362">
        <v>118728.4657759526</v>
      </c>
      <c r="I7" s="58"/>
      <c r="J7" s="20">
        <v>114934.31863321803</v>
      </c>
      <c r="K7" s="115"/>
      <c r="L7" s="60">
        <v>3.3011438079191713E-2</v>
      </c>
      <c r="M7" s="364"/>
      <c r="N7" s="114">
        <v>24328.999999999964</v>
      </c>
      <c r="O7" s="58"/>
      <c r="P7" s="20">
        <v>21870.999999999996</v>
      </c>
      <c r="Q7" s="115"/>
      <c r="R7" s="58">
        <v>0.11238626491701192</v>
      </c>
      <c r="S7" s="7"/>
      <c r="T7" s="4"/>
    </row>
    <row r="8" spans="1:20" s="10" customFormat="1" x14ac:dyDescent="0.25">
      <c r="A8" s="505" t="s">
        <v>273</v>
      </c>
      <c r="B8" s="458"/>
      <c r="C8" s="474"/>
      <c r="D8" s="474"/>
      <c r="E8" s="474"/>
      <c r="F8" s="474"/>
      <c r="G8" s="474"/>
      <c r="H8" s="458"/>
      <c r="I8" s="474"/>
      <c r="J8" s="474"/>
      <c r="K8" s="474"/>
      <c r="L8" s="475"/>
      <c r="M8" s="458"/>
      <c r="N8" s="474"/>
      <c r="O8" s="474"/>
      <c r="P8" s="474"/>
      <c r="Q8" s="474"/>
      <c r="R8" s="474"/>
      <c r="S8" s="475"/>
      <c r="T8" s="4"/>
    </row>
    <row r="9" spans="1:20" s="26" customFormat="1" x14ac:dyDescent="0.25">
      <c r="A9" s="218" t="s">
        <v>274</v>
      </c>
      <c r="B9" s="198">
        <v>36382.461267504317</v>
      </c>
      <c r="C9" s="114"/>
      <c r="D9" s="114">
        <v>34607.49890273231</v>
      </c>
      <c r="E9" s="114"/>
      <c r="F9" s="58">
        <v>5.1288374515613189E-2</v>
      </c>
      <c r="G9" s="58"/>
      <c r="H9" s="362">
        <v>30042.136414306409</v>
      </c>
      <c r="I9" s="58"/>
      <c r="J9" s="130">
        <v>29266.308343059791</v>
      </c>
      <c r="K9" s="115"/>
      <c r="L9" s="60">
        <v>2.6509256382880906E-2</v>
      </c>
      <c r="M9" s="364"/>
      <c r="N9" s="114">
        <v>6340.3248531979107</v>
      </c>
      <c r="O9" s="58"/>
      <c r="P9" s="20">
        <v>5341.190559672521</v>
      </c>
      <c r="Q9" s="115"/>
      <c r="R9" s="58">
        <v>0.18706209455793102</v>
      </c>
      <c r="S9" s="60"/>
      <c r="T9" s="4"/>
    </row>
    <row r="10" spans="1:20" s="26" customFormat="1" x14ac:dyDescent="0.25">
      <c r="A10" s="218" t="s">
        <v>275</v>
      </c>
      <c r="B10" s="198">
        <v>69595.1703921101</v>
      </c>
      <c r="C10" s="114"/>
      <c r="D10" s="114">
        <v>66454.420779307504</v>
      </c>
      <c r="E10" s="114"/>
      <c r="F10" s="58">
        <v>4.7261710748076502E-2</v>
      </c>
      <c r="G10" s="58"/>
      <c r="H10" s="362">
        <v>57327.126348904385</v>
      </c>
      <c r="I10" s="58"/>
      <c r="J10" s="130">
        <v>56050.211030748549</v>
      </c>
      <c r="K10" s="115"/>
      <c r="L10" s="60">
        <v>2.2781632658891039E-2</v>
      </c>
      <c r="M10" s="364"/>
      <c r="N10" s="114">
        <v>12268.044043205722</v>
      </c>
      <c r="O10" s="58"/>
      <c r="P10" s="20">
        <v>10404.209748558949</v>
      </c>
      <c r="Q10" s="115"/>
      <c r="R10" s="58">
        <v>0.1791423221648262</v>
      </c>
      <c r="S10" s="60"/>
      <c r="T10" s="4"/>
    </row>
    <row r="11" spans="1:20" s="26" customFormat="1" x14ac:dyDescent="0.25">
      <c r="A11" s="218" t="s">
        <v>276</v>
      </c>
      <c r="B11" s="198">
        <v>37079.834116334481</v>
      </c>
      <c r="C11" s="114"/>
      <c r="D11" s="114">
        <v>35743.398951181727</v>
      </c>
      <c r="E11" s="114"/>
      <c r="F11" s="58">
        <v>3.7389705634264241E-2</v>
      </c>
      <c r="G11" s="58"/>
      <c r="H11" s="362">
        <v>31359.203012738104</v>
      </c>
      <c r="I11" s="58"/>
      <c r="J11" s="20">
        <v>29617.799259413227</v>
      </c>
      <c r="K11" s="115"/>
      <c r="L11" s="60">
        <v>5.8795852388371456E-2</v>
      </c>
      <c r="M11" s="364"/>
      <c r="N11" s="114">
        <v>5720.631103596379</v>
      </c>
      <c r="O11" s="58"/>
      <c r="P11" s="20">
        <v>6125.5996917684988</v>
      </c>
      <c r="Q11" s="115"/>
      <c r="R11" s="58">
        <v>-6.6110847680156334E-2</v>
      </c>
      <c r="S11" s="60"/>
      <c r="T11" s="4"/>
    </row>
    <row r="12" spans="1:20" s="26" customFormat="1" x14ac:dyDescent="0.25">
      <c r="A12" s="218" t="s">
        <v>277</v>
      </c>
      <c r="B12" s="199">
        <v>1.7703199057217831</v>
      </c>
      <c r="C12" s="155"/>
      <c r="D12" s="157">
        <v>1.7705257383444515</v>
      </c>
      <c r="E12" s="157"/>
      <c r="F12" s="58">
        <v>-1.162550863908051E-4</v>
      </c>
      <c r="G12" s="58"/>
      <c r="H12" s="363">
        <v>1.7764208066467007</v>
      </c>
      <c r="I12" s="58"/>
      <c r="J12" s="131">
        <v>1.7629889289616807</v>
      </c>
      <c r="K12" s="115"/>
      <c r="L12" s="60">
        <v>7.6188100017909495E-3</v>
      </c>
      <c r="M12" s="364"/>
      <c r="N12" s="155">
        <v>1.7411381148260288</v>
      </c>
      <c r="O12" s="58"/>
      <c r="P12" s="97">
        <v>1.8112158844853827</v>
      </c>
      <c r="Q12" s="115"/>
      <c r="R12" s="58">
        <v>-3.8691008763577089E-2</v>
      </c>
      <c r="S12" s="60"/>
      <c r="T12" s="4"/>
    </row>
    <row r="13" spans="1:20" s="10" customFormat="1" x14ac:dyDescent="0.25">
      <c r="A13" s="505" t="s">
        <v>278</v>
      </c>
      <c r="B13" s="458"/>
      <c r="C13" s="474"/>
      <c r="D13" s="474"/>
      <c r="E13" s="474"/>
      <c r="F13" s="474"/>
      <c r="G13" s="474"/>
      <c r="H13" s="458"/>
      <c r="I13" s="474"/>
      <c r="J13" s="474"/>
      <c r="K13" s="474"/>
      <c r="L13" s="475"/>
      <c r="M13" s="458"/>
      <c r="N13" s="474"/>
      <c r="O13" s="474"/>
      <c r="P13" s="474"/>
      <c r="Q13" s="474"/>
      <c r="R13" s="474"/>
      <c r="S13" s="475"/>
      <c r="T13" s="4"/>
    </row>
    <row r="14" spans="1:20" s="26" customFormat="1" x14ac:dyDescent="0.25">
      <c r="A14" s="9" t="s">
        <v>279</v>
      </c>
      <c r="B14" s="198">
        <v>98737.22880950995</v>
      </c>
      <c r="C14" s="114"/>
      <c r="D14" s="114">
        <v>97039.691543301014</v>
      </c>
      <c r="E14" s="114"/>
      <c r="F14" s="58">
        <v>1.749322611409437E-2</v>
      </c>
      <c r="G14" s="58"/>
      <c r="H14" s="362">
        <v>82294.456118229704</v>
      </c>
      <c r="I14" s="58"/>
      <c r="J14" s="130">
        <v>80832.16842220987</v>
      </c>
      <c r="K14" s="115"/>
      <c r="L14" s="60">
        <v>1.8090417770087283E-2</v>
      </c>
      <c r="M14" s="364"/>
      <c r="N14" s="114">
        <v>16442.772691280239</v>
      </c>
      <c r="O14" s="58"/>
      <c r="P14" s="20">
        <v>16207.523121091144</v>
      </c>
      <c r="Q14" s="115"/>
      <c r="R14" s="58">
        <v>1.4514837858411584E-2</v>
      </c>
      <c r="S14" s="60"/>
      <c r="T14" s="4"/>
    </row>
    <row r="15" spans="1:20" s="26" customFormat="1" x14ac:dyDescent="0.25">
      <c r="A15" s="9" t="s">
        <v>280</v>
      </c>
      <c r="B15" s="198">
        <v>44320.236966442622</v>
      </c>
      <c r="C15" s="114"/>
      <c r="D15" s="114">
        <v>39765.627089917019</v>
      </c>
      <c r="E15" s="114"/>
      <c r="F15" s="58">
        <v>0.11453635236851252</v>
      </c>
      <c r="G15" s="58"/>
      <c r="H15" s="198">
        <v>36434.009657722898</v>
      </c>
      <c r="I15" s="58"/>
      <c r="J15" s="130">
        <v>34102.150211008164</v>
      </c>
      <c r="K15" s="115"/>
      <c r="L15" s="60">
        <v>6.8378663289155608E-2</v>
      </c>
      <c r="M15" s="364"/>
      <c r="N15" s="114">
        <v>7886.2273087197245</v>
      </c>
      <c r="O15" s="58"/>
      <c r="P15" s="20">
        <v>5663.4768789088521</v>
      </c>
      <c r="Q15" s="115"/>
      <c r="R15" s="58">
        <v>0.39247099923521123</v>
      </c>
      <c r="S15" s="60"/>
      <c r="T15" s="4"/>
    </row>
    <row r="16" spans="1:20" s="26" customFormat="1" x14ac:dyDescent="0.25">
      <c r="A16" s="34" t="s">
        <v>665</v>
      </c>
      <c r="B16" s="199">
        <v>2.3314195114078697</v>
      </c>
      <c r="C16" s="155"/>
      <c r="D16" s="157">
        <v>2.3593030559090491</v>
      </c>
      <c r="E16" s="157"/>
      <c r="F16" s="58">
        <v>-1.1818551428288518E-2</v>
      </c>
      <c r="G16" s="58"/>
      <c r="H16" s="363">
        <v>2.3933166131294721</v>
      </c>
      <c r="I16" s="58"/>
      <c r="J16" s="131">
        <v>2.3133938729834611</v>
      </c>
      <c r="K16" s="115"/>
      <c r="L16" s="60">
        <v>3.4547830820931012E-2</v>
      </c>
      <c r="M16" s="364"/>
      <c r="N16" s="155">
        <v>2.0293541604528791</v>
      </c>
      <c r="O16" s="58"/>
      <c r="P16" s="97">
        <v>2.6005604587969029</v>
      </c>
      <c r="Q16" s="115"/>
      <c r="R16" s="58">
        <v>-0.219647382706219</v>
      </c>
      <c r="S16" s="60"/>
      <c r="T16" s="4"/>
    </row>
    <row r="17" spans="1:20" s="10" customFormat="1" x14ac:dyDescent="0.25">
      <c r="A17" s="706" t="s">
        <v>281</v>
      </c>
      <c r="B17" s="458"/>
      <c r="C17" s="474"/>
      <c r="D17" s="474"/>
      <c r="E17" s="474"/>
      <c r="F17" s="474"/>
      <c r="G17" s="474"/>
      <c r="H17" s="458"/>
      <c r="I17" s="474"/>
      <c r="J17" s="474"/>
      <c r="K17" s="474"/>
      <c r="L17" s="475"/>
      <c r="M17" s="458"/>
      <c r="N17" s="474"/>
      <c r="O17" s="474"/>
      <c r="P17" s="474"/>
      <c r="Q17" s="474"/>
      <c r="R17" s="474"/>
      <c r="S17" s="475"/>
      <c r="T17" s="4"/>
    </row>
    <row r="18" spans="1:20" s="26" customFormat="1" x14ac:dyDescent="0.25">
      <c r="A18" s="9" t="s">
        <v>282</v>
      </c>
      <c r="B18" s="198">
        <v>7817.2879829054655</v>
      </c>
      <c r="C18" s="114"/>
      <c r="D18" s="114">
        <v>8189.8481906276593</v>
      </c>
      <c r="E18" s="114"/>
      <c r="F18" s="58">
        <v>-4.5490490061652934E-2</v>
      </c>
      <c r="G18" s="58"/>
      <c r="H18" s="362">
        <v>6862.6436979506543</v>
      </c>
      <c r="I18" s="58"/>
      <c r="J18" s="130">
        <v>6714.7028004141575</v>
      </c>
      <c r="K18" s="115"/>
      <c r="L18" s="60">
        <v>2.2032382062743255E-2</v>
      </c>
      <c r="M18" s="364"/>
      <c r="N18" s="114">
        <v>954.64428495481127</v>
      </c>
      <c r="O18" s="58"/>
      <c r="P18" s="20">
        <v>1475.1453902135017</v>
      </c>
      <c r="Q18" s="115"/>
      <c r="R18" s="58">
        <v>-0.35284732522762174</v>
      </c>
      <c r="S18" s="60"/>
      <c r="T18" s="4"/>
    </row>
    <row r="19" spans="1:20" s="26" customFormat="1" x14ac:dyDescent="0.25">
      <c r="A19" s="9" t="s">
        <v>283</v>
      </c>
      <c r="B19" s="198">
        <v>47031.840820271107</v>
      </c>
      <c r="C19" s="114"/>
      <c r="D19" s="114">
        <v>49170.858199668895</v>
      </c>
      <c r="E19" s="114"/>
      <c r="F19" s="58">
        <v>-4.3501729636522636E-2</v>
      </c>
      <c r="G19" s="58"/>
      <c r="H19" s="362">
        <v>42718.850228997391</v>
      </c>
      <c r="I19" s="58"/>
      <c r="J19" s="130">
        <v>43058.226667260817</v>
      </c>
      <c r="K19" s="115"/>
      <c r="L19" s="60">
        <v>-7.8818024923787474E-3</v>
      </c>
      <c r="M19" s="364"/>
      <c r="N19" s="114">
        <v>4312.9905912737167</v>
      </c>
      <c r="O19" s="58"/>
      <c r="P19" s="20">
        <v>6112.6315324080788</v>
      </c>
      <c r="Q19" s="115"/>
      <c r="R19" s="58">
        <v>-0.2944134505070341</v>
      </c>
      <c r="S19" s="60"/>
      <c r="T19" s="4"/>
    </row>
    <row r="20" spans="1:20" s="26" customFormat="1" x14ac:dyDescent="0.25">
      <c r="A20" s="9" t="s">
        <v>284</v>
      </c>
      <c r="B20" s="198">
        <v>4797.3358046549829</v>
      </c>
      <c r="C20" s="114"/>
      <c r="D20" s="114">
        <v>5984.3796754198647</v>
      </c>
      <c r="E20" s="114"/>
      <c r="F20" s="58">
        <v>-0.19835704536604268</v>
      </c>
      <c r="G20" s="58"/>
      <c r="H20" s="362">
        <v>4437.9014612206392</v>
      </c>
      <c r="I20" s="58"/>
      <c r="J20" s="130">
        <v>4509.234285206363</v>
      </c>
      <c r="K20" s="115"/>
      <c r="L20" s="60">
        <v>-1.5819276505491933E-2</v>
      </c>
      <c r="M20" s="364"/>
      <c r="N20" s="114">
        <v>359.43434343434342</v>
      </c>
      <c r="O20" s="58"/>
      <c r="P20" s="20">
        <v>1475.1453902135017</v>
      </c>
      <c r="Q20" s="115"/>
      <c r="R20" s="58">
        <v>-0.75633971687202883</v>
      </c>
      <c r="S20" s="60"/>
      <c r="T20" s="4"/>
    </row>
    <row r="21" spans="1:20" s="26" customFormat="1" x14ac:dyDescent="0.25">
      <c r="A21" s="9" t="s">
        <v>285</v>
      </c>
      <c r="B21" s="198">
        <v>93005.672777423766</v>
      </c>
      <c r="C21" s="114"/>
      <c r="D21" s="114">
        <v>85428.991918349187</v>
      </c>
      <c r="E21" s="114"/>
      <c r="F21" s="58">
        <v>8.8689807627791897E-2</v>
      </c>
      <c r="G21" s="58"/>
      <c r="H21" s="362">
        <v>73584.873310217954</v>
      </c>
      <c r="I21" s="58"/>
      <c r="J21" s="130">
        <v>69670.623450757281</v>
      </c>
      <c r="K21" s="115"/>
      <c r="L21" s="60">
        <v>5.6182213759393702E-2</v>
      </c>
      <c r="M21" s="364"/>
      <c r="N21" s="114">
        <v>19420.799467205808</v>
      </c>
      <c r="O21" s="58"/>
      <c r="P21" s="20">
        <v>15758.368467591907</v>
      </c>
      <c r="Q21" s="115"/>
      <c r="R21" s="58">
        <v>0.23241181389722709</v>
      </c>
      <c r="S21" s="60"/>
      <c r="T21" s="4"/>
    </row>
    <row r="22" spans="1:20" s="10" customFormat="1" x14ac:dyDescent="0.25">
      <c r="A22" s="706" t="s">
        <v>286</v>
      </c>
      <c r="B22" s="458"/>
      <c r="C22" s="474"/>
      <c r="D22" s="474"/>
      <c r="E22" s="474"/>
      <c r="F22" s="474"/>
      <c r="G22" s="474"/>
      <c r="H22" s="458"/>
      <c r="I22" s="474"/>
      <c r="J22" s="474"/>
      <c r="K22" s="474"/>
      <c r="L22" s="475"/>
      <c r="M22" s="458"/>
      <c r="N22" s="474"/>
      <c r="O22" s="474"/>
      <c r="P22" s="474"/>
      <c r="Q22" s="474"/>
      <c r="R22" s="474"/>
      <c r="S22" s="475"/>
      <c r="T22" s="4"/>
    </row>
    <row r="23" spans="1:20" s="26" customFormat="1" x14ac:dyDescent="0.25">
      <c r="A23" s="9" t="s">
        <v>583</v>
      </c>
      <c r="B23" s="198">
        <v>103863.7718632241</v>
      </c>
      <c r="C23" s="114"/>
      <c r="D23" s="114">
        <v>99091.58728301106</v>
      </c>
      <c r="E23" s="114"/>
      <c r="F23" s="58">
        <v>4.815933129200381E-2</v>
      </c>
      <c r="G23" s="58"/>
      <c r="H23" s="362">
        <v>83118.372791014874</v>
      </c>
      <c r="I23" s="58"/>
      <c r="J23" s="130">
        <v>80299.994570907191</v>
      </c>
      <c r="K23" s="115"/>
      <c r="L23" s="60">
        <v>3.5098112212435757E-2</v>
      </c>
      <c r="M23" s="364"/>
      <c r="N23" s="114">
        <v>20745.399072209224</v>
      </c>
      <c r="O23" s="58"/>
      <c r="P23" s="20">
        <v>18791.592712103866</v>
      </c>
      <c r="Q23" s="115"/>
      <c r="R23" s="58">
        <v>0.10397236626179593</v>
      </c>
      <c r="S23" s="60"/>
      <c r="T23" s="4"/>
    </row>
    <row r="24" spans="1:20" s="26" customFormat="1" x14ac:dyDescent="0.25">
      <c r="A24" s="9" t="s">
        <v>287</v>
      </c>
      <c r="B24" s="198">
        <v>59533.60452930419</v>
      </c>
      <c r="C24" s="114"/>
      <c r="D24" s="114">
        <v>58992.044295175299</v>
      </c>
      <c r="E24" s="114"/>
      <c r="F24" s="58">
        <v>9.1802249031939769E-3</v>
      </c>
      <c r="G24" s="58"/>
      <c r="H24" s="362">
        <v>53563.652567986843</v>
      </c>
      <c r="I24" s="58"/>
      <c r="J24" s="130">
        <v>49438.114917449493</v>
      </c>
      <c r="K24" s="115"/>
      <c r="L24" s="60">
        <v>8.3448522611067749E-2</v>
      </c>
      <c r="M24" s="364"/>
      <c r="N24" s="114">
        <v>5969.9519613173497</v>
      </c>
      <c r="O24" s="58"/>
      <c r="P24" s="20">
        <v>9553.9293777258081</v>
      </c>
      <c r="Q24" s="115"/>
      <c r="R24" s="58">
        <v>-0.3751312444033974</v>
      </c>
      <c r="S24" s="60"/>
      <c r="T24" s="4"/>
    </row>
    <row r="25" spans="1:20" s="26" customFormat="1" x14ac:dyDescent="0.25">
      <c r="A25" s="9" t="s">
        <v>288</v>
      </c>
      <c r="B25" s="198">
        <v>58792.045299086938</v>
      </c>
      <c r="C25" s="114"/>
      <c r="D25" s="114">
        <v>57836.531853976747</v>
      </c>
      <c r="E25" s="114"/>
      <c r="F25" s="58">
        <v>1.6520932609213699E-2</v>
      </c>
      <c r="G25" s="58"/>
      <c r="H25" s="362">
        <v>52822.093337769591</v>
      </c>
      <c r="I25" s="58"/>
      <c r="J25" s="130">
        <v>48718.897213093027</v>
      </c>
      <c r="K25" s="115"/>
      <c r="L25" s="60">
        <v>8.4221859676533173E-2</v>
      </c>
      <c r="M25" s="364"/>
      <c r="N25" s="114">
        <v>5969.9519613173497</v>
      </c>
      <c r="O25" s="58"/>
      <c r="P25" s="20">
        <v>9117.6346408837162</v>
      </c>
      <c r="Q25" s="115"/>
      <c r="R25" s="58">
        <v>-0.34523018343508455</v>
      </c>
      <c r="S25" s="60"/>
      <c r="T25" s="4"/>
    </row>
    <row r="26" spans="1:20" s="26" customFormat="1" x14ac:dyDescent="0.25">
      <c r="A26" s="9" t="s">
        <v>584</v>
      </c>
      <c r="B26" s="198">
        <v>2875.9979303647979</v>
      </c>
      <c r="C26" s="114"/>
      <c r="D26" s="114">
        <v>2242.4175645048708</v>
      </c>
      <c r="E26" s="114"/>
      <c r="F26" s="58">
        <v>0.28254343699801626</v>
      </c>
      <c r="G26" s="58"/>
      <c r="H26" s="362">
        <v>2378.6090414759087</v>
      </c>
      <c r="I26" s="58"/>
      <c r="J26" s="130">
        <v>1787.2777376650438</v>
      </c>
      <c r="K26" s="115"/>
      <c r="L26" s="60">
        <v>0.33085585488431074</v>
      </c>
      <c r="M26" s="364"/>
      <c r="N26" s="114">
        <v>497.38888888888891</v>
      </c>
      <c r="O26" s="58"/>
      <c r="P26" s="20">
        <v>455.13982683982681</v>
      </c>
      <c r="Q26" s="115"/>
      <c r="R26" s="58">
        <v>9.2826554736837888E-2</v>
      </c>
      <c r="S26" s="60"/>
      <c r="T26" s="4"/>
    </row>
    <row r="27" spans="1:20" s="26" customFormat="1" x14ac:dyDescent="0.25">
      <c r="A27" s="9" t="s">
        <v>585</v>
      </c>
      <c r="B27" s="198">
        <v>2081.5847969266811</v>
      </c>
      <c r="C27" s="114"/>
      <c r="D27" s="20">
        <v>2398.6177658917068</v>
      </c>
      <c r="E27" s="20"/>
      <c r="F27" s="58">
        <v>-0.13217319302526134</v>
      </c>
      <c r="G27" s="58"/>
      <c r="H27" s="362">
        <v>2039.384796926681</v>
      </c>
      <c r="I27" s="58"/>
      <c r="J27" s="130">
        <v>1545.4742562537701</v>
      </c>
      <c r="K27" s="115"/>
      <c r="L27" s="60">
        <v>0.31958509737337853</v>
      </c>
      <c r="M27" s="364"/>
      <c r="N27" s="114">
        <v>42.2</v>
      </c>
      <c r="O27" s="58"/>
      <c r="P27" s="20">
        <v>853.14350963793686</v>
      </c>
      <c r="Q27" s="115"/>
      <c r="R27" s="58">
        <v>-0.95053587172232112</v>
      </c>
      <c r="S27" s="60"/>
      <c r="T27" s="4"/>
    </row>
    <row r="28" spans="1:20" s="26" customFormat="1" x14ac:dyDescent="0.25">
      <c r="A28" s="9" t="s">
        <v>253</v>
      </c>
      <c r="B28" s="198">
        <v>32281.843682123457</v>
      </c>
      <c r="C28" s="114"/>
      <c r="D28" s="20">
        <v>30962.849428358986</v>
      </c>
      <c r="E28" s="20"/>
      <c r="F28" s="58">
        <v>4.2599252914894824E-2</v>
      </c>
      <c r="G28" s="58"/>
      <c r="H28" s="362">
        <v>28364.659211191389</v>
      </c>
      <c r="I28" s="58"/>
      <c r="J28" s="130">
        <v>26778.067705558224</v>
      </c>
      <c r="K28" s="115"/>
      <c r="L28" s="60">
        <v>5.9249663682934155E-2</v>
      </c>
      <c r="M28" s="364"/>
      <c r="N28" s="114">
        <v>3917.1844709320694</v>
      </c>
      <c r="O28" s="58"/>
      <c r="P28" s="20">
        <v>4184.7817228007625</v>
      </c>
      <c r="Q28" s="115"/>
      <c r="R28" s="58">
        <v>-6.394533086652783E-2</v>
      </c>
      <c r="S28" s="60"/>
      <c r="T28" s="4"/>
    </row>
    <row r="29" spans="1:20" s="26" customFormat="1" x14ac:dyDescent="0.25">
      <c r="A29" s="9" t="s">
        <v>0</v>
      </c>
      <c r="B29" s="198">
        <v>48016.88576063214</v>
      </c>
      <c r="C29" s="114"/>
      <c r="D29" s="20">
        <v>45429.216011363271</v>
      </c>
      <c r="E29" s="20"/>
      <c r="F29" s="58">
        <v>5.6960475580771892E-2</v>
      </c>
      <c r="G29" s="58"/>
      <c r="H29" s="362">
        <v>39546.042791841464</v>
      </c>
      <c r="I29" s="58"/>
      <c r="J29" s="130">
        <v>37447.100962686462</v>
      </c>
      <c r="K29" s="115"/>
      <c r="L29" s="60">
        <v>5.605084973724557E-2</v>
      </c>
      <c r="M29" s="364"/>
      <c r="N29" s="114">
        <v>8470.8429687906773</v>
      </c>
      <c r="O29" s="58"/>
      <c r="P29" s="20">
        <v>7982.1150486768092</v>
      </c>
      <c r="Q29" s="115"/>
      <c r="R29" s="58">
        <v>6.1227872203481234E-2</v>
      </c>
      <c r="S29" s="60"/>
      <c r="T29" s="4"/>
    </row>
    <row r="30" spans="1:20" s="26" customFormat="1" x14ac:dyDescent="0.25">
      <c r="A30" s="9" t="s">
        <v>260</v>
      </c>
      <c r="B30" s="198">
        <v>24131.074642319618</v>
      </c>
      <c r="C30" s="114"/>
      <c r="D30" s="20">
        <v>22801.202861172045</v>
      </c>
      <c r="E30" s="20"/>
      <c r="F30" s="58">
        <v>5.8324632662788103E-2</v>
      </c>
      <c r="G30" s="58"/>
      <c r="H30" s="362">
        <v>19366.499343578183</v>
      </c>
      <c r="I30" s="58"/>
      <c r="J30" s="130">
        <v>17148.858220604496</v>
      </c>
      <c r="K30" s="115"/>
      <c r="L30" s="60">
        <v>0.12931712971474529</v>
      </c>
      <c r="M30" s="364"/>
      <c r="N30" s="114">
        <v>4764.5752987414326</v>
      </c>
      <c r="O30" s="58"/>
      <c r="P30" s="20">
        <v>5652.3446405675495</v>
      </c>
      <c r="Q30" s="115"/>
      <c r="R30" s="58">
        <v>-0.1570621393915882</v>
      </c>
      <c r="S30" s="60"/>
      <c r="T30" s="4"/>
    </row>
    <row r="31" spans="1:20" s="26" customFormat="1" x14ac:dyDescent="0.25">
      <c r="A31" s="9" t="s">
        <v>269</v>
      </c>
      <c r="B31" s="198">
        <v>39532.686956059588</v>
      </c>
      <c r="C31" s="114"/>
      <c r="D31" s="20">
        <v>36370.818454848195</v>
      </c>
      <c r="E31" s="20"/>
      <c r="F31" s="58">
        <v>8.693421362339232E-2</v>
      </c>
      <c r="G31" s="58"/>
      <c r="H31" s="362">
        <v>32055.401888432072</v>
      </c>
      <c r="I31" s="58"/>
      <c r="J31" s="130">
        <v>30273.15763264666</v>
      </c>
      <c r="K31" s="115"/>
      <c r="L31" s="60">
        <v>5.887209644306924E-2</v>
      </c>
      <c r="M31" s="364"/>
      <c r="N31" s="114">
        <v>7477.2850676275157</v>
      </c>
      <c r="O31" s="58"/>
      <c r="P31" s="20">
        <v>6097.660822201532</v>
      </c>
      <c r="Q31" s="115"/>
      <c r="R31" s="58">
        <v>0.22625467136558061</v>
      </c>
      <c r="S31" s="60"/>
      <c r="T31" s="4"/>
    </row>
    <row r="32" spans="1:20" s="10" customFormat="1" x14ac:dyDescent="0.25">
      <c r="A32" s="472" t="s">
        <v>143</v>
      </c>
      <c r="B32" s="458"/>
      <c r="C32" s="474"/>
      <c r="D32" s="474"/>
      <c r="E32" s="474"/>
      <c r="F32" s="474"/>
      <c r="G32" s="474"/>
      <c r="H32" s="458"/>
      <c r="I32" s="474"/>
      <c r="J32" s="474"/>
      <c r="K32" s="474"/>
      <c r="L32" s="475"/>
      <c r="M32" s="458"/>
      <c r="N32" s="474"/>
      <c r="O32" s="474"/>
      <c r="P32" s="474"/>
      <c r="Q32" s="474"/>
      <c r="R32" s="474"/>
      <c r="S32" s="475"/>
      <c r="T32" s="4"/>
    </row>
    <row r="33" spans="1:20" s="10" customFormat="1" x14ac:dyDescent="0.25">
      <c r="A33" s="33" t="s">
        <v>586</v>
      </c>
      <c r="B33" s="200">
        <v>7.9634628940909238</v>
      </c>
      <c r="C33" s="157"/>
      <c r="D33" s="97">
        <v>7.9887291573082253</v>
      </c>
      <c r="E33" s="97"/>
      <c r="F33" s="58">
        <v>-3.1627387435193637E-3</v>
      </c>
      <c r="G33" s="58"/>
      <c r="H33" s="363">
        <v>8.0227562512589508</v>
      </c>
      <c r="I33" s="58"/>
      <c r="J33" s="97">
        <v>8.2564314281152758</v>
      </c>
      <c r="K33" s="54"/>
      <c r="L33" s="60">
        <v>-2.830220039866144E-2</v>
      </c>
      <c r="M33" s="364"/>
      <c r="N33" s="157">
        <v>7.7258985383526504</v>
      </c>
      <c r="O33" s="58"/>
      <c r="P33" s="97">
        <v>6.8447872242447501</v>
      </c>
      <c r="Q33" s="91"/>
      <c r="R33" s="58">
        <v>0.12872734903824884</v>
      </c>
      <c r="S33" s="7"/>
      <c r="T33" s="4"/>
    </row>
    <row r="34" spans="1:20" s="10" customFormat="1" x14ac:dyDescent="0.25">
      <c r="A34" s="33" t="s">
        <v>292</v>
      </c>
      <c r="B34" s="200">
        <v>8.1250147545477933</v>
      </c>
      <c r="C34" s="157"/>
      <c r="D34" s="97">
        <v>8.0442555774425664</v>
      </c>
      <c r="E34" s="97"/>
      <c r="F34" s="58">
        <v>1.0039359929300251E-2</v>
      </c>
      <c r="G34" s="58"/>
      <c r="H34" s="363">
        <v>8.4179182044836196</v>
      </c>
      <c r="I34" s="58"/>
      <c r="J34" s="97">
        <v>8.4284563290794008</v>
      </c>
      <c r="K34" s="54"/>
      <c r="L34" s="60">
        <v>-1.2503030429692234E-3</v>
      </c>
      <c r="M34" s="364"/>
      <c r="N34" s="157">
        <v>5.5334070713176349</v>
      </c>
      <c r="O34" s="58"/>
      <c r="P34" s="97">
        <v>5.9913287312343657</v>
      </c>
      <c r="Q34" s="91"/>
      <c r="R34" s="58">
        <v>-7.6430735227306978E-2</v>
      </c>
      <c r="S34" s="7"/>
      <c r="T34" s="4"/>
    </row>
    <row r="35" spans="1:20" s="10" customFormat="1" x14ac:dyDescent="0.25">
      <c r="A35" s="33" t="s">
        <v>587</v>
      </c>
      <c r="B35" s="200">
        <v>3.5923546431040361</v>
      </c>
      <c r="C35" s="157"/>
      <c r="D35" s="97">
        <v>4.0228442237307851</v>
      </c>
      <c r="E35" s="97"/>
      <c r="F35" s="58">
        <v>-0.1070112479343068</v>
      </c>
      <c r="G35" s="58"/>
      <c r="H35" s="363">
        <v>4.1344396907331333</v>
      </c>
      <c r="I35" s="58"/>
      <c r="J35" s="97">
        <v>4.7926276589287262</v>
      </c>
      <c r="K35" s="54"/>
      <c r="L35" s="60">
        <v>-0.13733342438346538</v>
      </c>
      <c r="M35" s="364"/>
      <c r="N35" s="157">
        <v>1</v>
      </c>
      <c r="O35" s="58"/>
      <c r="P35" s="97">
        <v>1</v>
      </c>
      <c r="Q35" s="91"/>
      <c r="R35" s="58">
        <v>0</v>
      </c>
      <c r="S35" s="7"/>
      <c r="T35" s="4"/>
    </row>
    <row r="36" spans="1:20" s="10" customFormat="1" x14ac:dyDescent="0.25">
      <c r="A36" s="33" t="s">
        <v>588</v>
      </c>
      <c r="B36" s="200">
        <v>2.7282812762527753</v>
      </c>
      <c r="C36" s="157"/>
      <c r="D36" s="97">
        <v>2.6035720473934196</v>
      </c>
      <c r="E36" s="97"/>
      <c r="F36" s="58">
        <v>4.7899280906863698E-2</v>
      </c>
      <c r="G36" s="58"/>
      <c r="H36" s="363">
        <v>2.7640437620611316</v>
      </c>
      <c r="I36" s="58"/>
      <c r="J36" s="97">
        <v>3.3971216085337432</v>
      </c>
      <c r="K36" s="54"/>
      <c r="L36" s="60">
        <v>-0.18635713389897132</v>
      </c>
      <c r="M36" s="364"/>
      <c r="N36" s="157">
        <v>1</v>
      </c>
      <c r="O36" s="58"/>
      <c r="P36" s="97">
        <v>1.16605256333344</v>
      </c>
      <c r="Q36" s="91"/>
      <c r="R36" s="58">
        <v>-0.14240572728448797</v>
      </c>
      <c r="S36" s="7"/>
      <c r="T36" s="4"/>
    </row>
    <row r="37" spans="1:20" s="10" customFormat="1" x14ac:dyDescent="0.25">
      <c r="A37" s="824" t="s">
        <v>589</v>
      </c>
      <c r="B37" s="200">
        <v>6.2046096537639981</v>
      </c>
      <c r="C37" s="157"/>
      <c r="D37" s="97">
        <v>6.3871201629300263</v>
      </c>
      <c r="E37" s="97"/>
      <c r="F37" s="58">
        <v>-2.8574773060524878E-2</v>
      </c>
      <c r="G37" s="58"/>
      <c r="H37" s="363">
        <v>6.5156367765153202</v>
      </c>
      <c r="I37" s="58"/>
      <c r="J37" s="97">
        <v>6.6205648890024289</v>
      </c>
      <c r="K37" s="54"/>
      <c r="L37" s="60">
        <v>-1.5848815659432192E-2</v>
      </c>
      <c r="M37" s="364"/>
      <c r="N37" s="157">
        <v>3.9524363369991988</v>
      </c>
      <c r="O37" s="58"/>
      <c r="P37" s="97">
        <v>4.8933269153126817</v>
      </c>
      <c r="Q37" s="91"/>
      <c r="R37" s="58">
        <v>-0.19228034312793515</v>
      </c>
      <c r="S37" s="7"/>
      <c r="T37" s="4"/>
    </row>
    <row r="38" spans="1:20" s="10" customFormat="1" x14ac:dyDescent="0.25">
      <c r="A38" s="824" t="s">
        <v>1</v>
      </c>
      <c r="B38" s="200">
        <v>7.4965848956541823</v>
      </c>
      <c r="C38" s="157"/>
      <c r="D38" s="97">
        <v>7.6637782776858385</v>
      </c>
      <c r="E38" s="97"/>
      <c r="F38" s="58">
        <v>-2.1816051557553947E-2</v>
      </c>
      <c r="G38" s="58"/>
      <c r="H38" s="363">
        <v>8.1941834818702493</v>
      </c>
      <c r="I38" s="58"/>
      <c r="J38" s="97">
        <v>8.0778626788414947</v>
      </c>
      <c r="K38" s="54"/>
      <c r="L38" s="60">
        <v>1.4399948062181839E-2</v>
      </c>
      <c r="M38" s="364"/>
      <c r="N38" s="157">
        <v>4.2398531106749209</v>
      </c>
      <c r="O38" s="58"/>
      <c r="P38" s="97">
        <v>5.7211527601897112</v>
      </c>
      <c r="Q38" s="91"/>
      <c r="R38" s="58">
        <v>-0.25891629040607389</v>
      </c>
      <c r="S38" s="7"/>
      <c r="T38" s="4"/>
    </row>
    <row r="39" spans="1:20" s="10" customFormat="1" x14ac:dyDescent="0.25">
      <c r="A39" s="33" t="s">
        <v>144</v>
      </c>
      <c r="B39" s="200">
        <v>4.3097028932319983</v>
      </c>
      <c r="C39" s="157"/>
      <c r="D39" s="97">
        <v>4.9775099026448357</v>
      </c>
      <c r="E39" s="97"/>
      <c r="F39" s="58">
        <v>-0.134164878116665</v>
      </c>
      <c r="G39" s="58"/>
      <c r="H39" s="363">
        <v>4.8830348676036275</v>
      </c>
      <c r="I39" s="58"/>
      <c r="J39" s="97">
        <v>4.9502245350017668</v>
      </c>
      <c r="K39" s="54"/>
      <c r="L39" s="60">
        <v>-1.3573054499459261E-2</v>
      </c>
      <c r="M39" s="364"/>
      <c r="N39" s="157">
        <v>1.9792888250036038</v>
      </c>
      <c r="O39" s="58"/>
      <c r="P39" s="97">
        <v>5.0602919923726617</v>
      </c>
      <c r="Q39" s="91"/>
      <c r="R39" s="58">
        <v>-0.60885877178886716</v>
      </c>
      <c r="S39" s="7"/>
      <c r="T39" s="4"/>
    </row>
    <row r="40" spans="1:20" s="10" customFormat="1" x14ac:dyDescent="0.25">
      <c r="A40" s="33" t="s">
        <v>145</v>
      </c>
      <c r="B40" s="200">
        <v>6.474766023649928</v>
      </c>
      <c r="C40" s="157"/>
      <c r="D40" s="97">
        <v>6.4520468819748844</v>
      </c>
      <c r="E40" s="97"/>
      <c r="F40" s="58">
        <v>3.5212300980816198E-3</v>
      </c>
      <c r="G40" s="58"/>
      <c r="H40" s="363">
        <v>7.1588632661291864</v>
      </c>
      <c r="I40" s="58"/>
      <c r="J40" s="97">
        <v>7.1879466036182746</v>
      </c>
      <c r="K40" s="54"/>
      <c r="L40" s="60">
        <v>-4.0461259790728283E-3</v>
      </c>
      <c r="M40" s="364"/>
      <c r="N40" s="157">
        <v>3.5420154544117457</v>
      </c>
      <c r="O40" s="58"/>
      <c r="P40" s="97">
        <v>2.7985133508842233</v>
      </c>
      <c r="Q40" s="91"/>
      <c r="R40" s="58">
        <v>0.26567752599522321</v>
      </c>
      <c r="S40" s="7"/>
      <c r="T40" s="4"/>
    </row>
    <row r="41" spans="1:20" s="10" customFormat="1" x14ac:dyDescent="0.25">
      <c r="A41" s="33" t="s">
        <v>308</v>
      </c>
      <c r="B41" s="200">
        <v>13.149059864867029</v>
      </c>
      <c r="C41" s="157"/>
      <c r="D41" s="97">
        <v>13.289369624819299</v>
      </c>
      <c r="E41" s="97"/>
      <c r="F41" s="58">
        <v>-1.0558044806747414E-2</v>
      </c>
      <c r="G41" s="58"/>
      <c r="H41" s="363">
        <v>13.777850215647177</v>
      </c>
      <c r="I41" s="58"/>
      <c r="J41" s="97">
        <v>13.635708723958929</v>
      </c>
      <c r="K41" s="54"/>
      <c r="L41" s="60">
        <v>1.0424210033065245E-2</v>
      </c>
      <c r="M41" s="364"/>
      <c r="N41" s="157">
        <v>10.08048681859097</v>
      </c>
      <c r="O41" s="58"/>
      <c r="P41" s="97">
        <v>11.469322604762786</v>
      </c>
      <c r="Q41" s="91"/>
      <c r="R41" s="58">
        <v>-0.12109135247404094</v>
      </c>
      <c r="S41" s="7"/>
      <c r="T41" s="4"/>
    </row>
    <row r="42" spans="1:20" s="10" customFormat="1" x14ac:dyDescent="0.25">
      <c r="A42" s="707" t="s">
        <v>309</v>
      </c>
      <c r="B42" s="458"/>
      <c r="C42" s="474"/>
      <c r="D42" s="708"/>
      <c r="E42" s="708"/>
      <c r="F42" s="709"/>
      <c r="G42" s="709"/>
      <c r="H42" s="458"/>
      <c r="I42" s="709"/>
      <c r="J42" s="710"/>
      <c r="K42" s="710"/>
      <c r="L42" s="711"/>
      <c r="M42" s="712"/>
      <c r="N42" s="474"/>
      <c r="O42" s="709"/>
      <c r="P42" s="710"/>
      <c r="Q42" s="710"/>
      <c r="R42" s="709"/>
      <c r="S42" s="711"/>
      <c r="T42" s="4"/>
    </row>
    <row r="43" spans="1:20" s="26" customFormat="1" x14ac:dyDescent="0.25">
      <c r="A43" s="12" t="s">
        <v>310</v>
      </c>
      <c r="B43" s="198">
        <v>100344.10636496193</v>
      </c>
      <c r="C43" s="114"/>
      <c r="D43" s="20">
        <v>98821.432225840836</v>
      </c>
      <c r="E43" s="20"/>
      <c r="F43" s="58">
        <v>1.5408339110500484E-2</v>
      </c>
      <c r="G43" s="58"/>
      <c r="H43" s="362">
        <v>85623.734682753988</v>
      </c>
      <c r="I43" s="58"/>
      <c r="J43" s="130">
        <v>83630.282734998007</v>
      </c>
      <c r="K43" s="115"/>
      <c r="L43" s="60">
        <v>2.3836484614941415E-2</v>
      </c>
      <c r="M43" s="364"/>
      <c r="N43" s="114">
        <v>14720.37168220795</v>
      </c>
      <c r="O43" s="58"/>
      <c r="P43" s="20">
        <v>15191.149490842821</v>
      </c>
      <c r="Q43" s="115"/>
      <c r="R43" s="58">
        <v>-3.099026896672007E-2</v>
      </c>
      <c r="S43" s="60"/>
      <c r="T43" s="4"/>
    </row>
    <row r="44" spans="1:20" s="26" customFormat="1" x14ac:dyDescent="0.25">
      <c r="A44" s="12" t="s">
        <v>327</v>
      </c>
      <c r="B44" s="198">
        <v>80892.880986340067</v>
      </c>
      <c r="C44" s="114"/>
      <c r="D44" s="20">
        <v>77246.049258298313</v>
      </c>
      <c r="E44" s="20"/>
      <c r="F44" s="58">
        <v>4.7210592166951316E-2</v>
      </c>
      <c r="G44" s="58"/>
      <c r="H44" s="362">
        <v>68794.380822233899</v>
      </c>
      <c r="I44" s="58"/>
      <c r="J44" s="130">
        <v>68002.079533295095</v>
      </c>
      <c r="K44" s="115"/>
      <c r="L44" s="60">
        <v>1.1651133235578173E-2</v>
      </c>
      <c r="M44" s="364"/>
      <c r="N44" s="114">
        <v>12098.500164106168</v>
      </c>
      <c r="O44" s="58"/>
      <c r="P44" s="20">
        <v>9243.9697250032241</v>
      </c>
      <c r="Q44" s="115"/>
      <c r="R44" s="58">
        <v>0.30879919818235324</v>
      </c>
      <c r="S44" s="60"/>
      <c r="T44" s="4"/>
    </row>
    <row r="45" spans="1:20" s="26" customFormat="1" x14ac:dyDescent="0.25">
      <c r="A45" s="12" t="s">
        <v>312</v>
      </c>
      <c r="B45" s="198">
        <v>15925.140220257905</v>
      </c>
      <c r="C45" s="114"/>
      <c r="D45" s="20">
        <v>15041.744947652389</v>
      </c>
      <c r="E45" s="20"/>
      <c r="F45" s="58">
        <v>5.8729573974287477E-2</v>
      </c>
      <c r="G45" s="58"/>
      <c r="H45" s="362">
        <v>11487.208468028439</v>
      </c>
      <c r="I45" s="58"/>
      <c r="J45" s="130">
        <v>11256.806076281242</v>
      </c>
      <c r="K45" s="115"/>
      <c r="L45" s="60">
        <v>2.0467829878731615E-2</v>
      </c>
      <c r="M45" s="364"/>
      <c r="N45" s="114">
        <v>4437.9317522294659</v>
      </c>
      <c r="O45" s="58"/>
      <c r="P45" s="20">
        <v>3784.9388713711464</v>
      </c>
      <c r="Q45" s="115"/>
      <c r="R45" s="58">
        <v>0.17252402298950836</v>
      </c>
      <c r="S45" s="60"/>
      <c r="T45" s="4"/>
    </row>
    <row r="46" spans="1:20" s="26" customFormat="1" x14ac:dyDescent="0.25">
      <c r="A46" s="12" t="s">
        <v>313</v>
      </c>
      <c r="B46" s="106">
        <v>9695.0838423298264</v>
      </c>
      <c r="C46" s="114"/>
      <c r="D46" s="20">
        <v>7320.504098463317</v>
      </c>
      <c r="E46" s="20"/>
      <c r="F46" s="58">
        <v>0.3243738015753545</v>
      </c>
      <c r="G46" s="58"/>
      <c r="H46" s="362">
        <v>6609.9064841680292</v>
      </c>
      <c r="I46" s="58"/>
      <c r="J46" s="130">
        <v>6460.5538487130671</v>
      </c>
      <c r="K46" s="115"/>
      <c r="L46" s="60">
        <v>2.311762102017198E-2</v>
      </c>
      <c r="M46" s="364"/>
      <c r="N46" s="114">
        <v>3085.1773581617977</v>
      </c>
      <c r="O46" s="58"/>
      <c r="P46" s="20">
        <v>859.95024975024978</v>
      </c>
      <c r="Q46" s="115"/>
      <c r="R46" s="58">
        <v>2.5876230736113017</v>
      </c>
      <c r="S46" s="60"/>
      <c r="T46" s="4"/>
    </row>
    <row r="47" spans="1:20" s="26" customFormat="1" x14ac:dyDescent="0.25">
      <c r="A47" s="12" t="s">
        <v>643</v>
      </c>
      <c r="B47" s="198">
        <v>3295.3687616168586</v>
      </c>
      <c r="C47" s="114"/>
      <c r="D47" s="20">
        <v>3450.6650515152646</v>
      </c>
      <c r="E47" s="20"/>
      <c r="F47" s="58">
        <v>-4.5004741862793067E-2</v>
      </c>
      <c r="G47" s="58"/>
      <c r="H47" s="362">
        <v>3133.9513703125108</v>
      </c>
      <c r="I47" s="58"/>
      <c r="J47" s="130">
        <v>3020.3677321679452</v>
      </c>
      <c r="K47" s="115"/>
      <c r="L47" s="60">
        <v>3.7605897101489059E-2</v>
      </c>
      <c r="M47" s="364"/>
      <c r="N47" s="114">
        <v>161.4173913043478</v>
      </c>
      <c r="O47" s="58"/>
      <c r="P47" s="20">
        <v>430.29731934731933</v>
      </c>
      <c r="Q47" s="115"/>
      <c r="R47" s="58">
        <v>-0.6248700978449323</v>
      </c>
      <c r="S47" s="60"/>
      <c r="T47" s="4"/>
    </row>
    <row r="48" spans="1:20" s="26" customFormat="1" x14ac:dyDescent="0.25">
      <c r="A48" s="34" t="s">
        <v>198</v>
      </c>
      <c r="B48" s="198">
        <v>2233.7236465350225</v>
      </c>
      <c r="C48" s="114"/>
      <c r="D48" s="20">
        <v>2355.6718269331564</v>
      </c>
      <c r="E48" s="20"/>
      <c r="F48" s="58">
        <v>-5.1767898653734781E-2</v>
      </c>
      <c r="G48" s="58"/>
      <c r="H48" s="362">
        <v>2092.5236465350226</v>
      </c>
      <c r="I48" s="58"/>
      <c r="J48" s="130">
        <v>2146.3475845089138</v>
      </c>
      <c r="K48" s="115"/>
      <c r="L48" s="60">
        <v>-2.5076990494158988E-2</v>
      </c>
      <c r="M48" s="364"/>
      <c r="N48" s="114">
        <v>141.19999999999999</v>
      </c>
      <c r="O48" s="58"/>
      <c r="P48" s="20">
        <v>209.32424242424244</v>
      </c>
      <c r="Q48" s="115"/>
      <c r="R48" s="58">
        <v>-0.32544841264096597</v>
      </c>
      <c r="S48" s="60"/>
      <c r="T48" s="4"/>
    </row>
    <row r="49" spans="1:20" s="26" customFormat="1" x14ac:dyDescent="0.25">
      <c r="A49" s="12" t="s">
        <v>187</v>
      </c>
      <c r="B49" s="198">
        <v>14220.986978307661</v>
      </c>
      <c r="C49" s="114"/>
      <c r="D49" s="20">
        <v>12084.704005143369</v>
      </c>
      <c r="E49" s="20"/>
      <c r="F49" s="58">
        <v>0.17677577971748992</v>
      </c>
      <c r="G49" s="58"/>
      <c r="H49" s="362">
        <v>12240.132526911104</v>
      </c>
      <c r="I49" s="58"/>
      <c r="J49" s="130">
        <v>10460.922157802543</v>
      </c>
      <c r="K49" s="115"/>
      <c r="L49" s="60">
        <v>0.17008159914291041</v>
      </c>
      <c r="M49" s="364"/>
      <c r="N49" s="114">
        <v>1980.8544513965567</v>
      </c>
      <c r="O49" s="58"/>
      <c r="P49" s="20">
        <v>1623.7818473408258</v>
      </c>
      <c r="Q49" s="115"/>
      <c r="R49" s="58">
        <v>0.21990183265103505</v>
      </c>
      <c r="S49" s="60"/>
      <c r="T49" s="4"/>
    </row>
    <row r="50" spans="1:20" s="26" customFormat="1" x14ac:dyDescent="0.25">
      <c r="A50" s="12" t="s">
        <v>316</v>
      </c>
      <c r="B50" s="198">
        <v>8659.9887136670495</v>
      </c>
      <c r="C50" s="114"/>
      <c r="D50" s="20">
        <v>10080.11395594283</v>
      </c>
      <c r="E50" s="20"/>
      <c r="F50" s="58">
        <v>-0.14088384798849737</v>
      </c>
      <c r="G50" s="58"/>
      <c r="H50" s="362">
        <v>7866.9708645570954</v>
      </c>
      <c r="I50" s="58"/>
      <c r="J50" s="130">
        <v>7453.4522942127469</v>
      </c>
      <c r="K50" s="115"/>
      <c r="L50" s="60">
        <v>5.5480139138399817E-2</v>
      </c>
      <c r="M50" s="364"/>
      <c r="N50" s="114">
        <v>793.01784910995445</v>
      </c>
      <c r="O50" s="58"/>
      <c r="P50" s="20">
        <v>2626.6616617300833</v>
      </c>
      <c r="Q50" s="115"/>
      <c r="R50" s="58">
        <v>-0.69808907608312842</v>
      </c>
      <c r="S50" s="60"/>
      <c r="T50" s="4"/>
    </row>
    <row r="51" spans="1:20" s="26" customFormat="1" x14ac:dyDescent="0.25">
      <c r="A51" s="12" t="s">
        <v>317</v>
      </c>
      <c r="B51" s="198">
        <v>4026.7403555786645</v>
      </c>
      <c r="C51" s="114"/>
      <c r="D51" s="20">
        <v>3364.3466497415352</v>
      </c>
      <c r="E51" s="20"/>
      <c r="F51" s="58">
        <v>0.19688628277588979</v>
      </c>
      <c r="G51" s="58"/>
      <c r="H51" s="362">
        <v>3611.8711248094337</v>
      </c>
      <c r="I51" s="58"/>
      <c r="J51" s="130">
        <v>3281.3466497415352</v>
      </c>
      <c r="K51" s="115"/>
      <c r="L51" s="60">
        <v>0.10072830162394858</v>
      </c>
      <c r="M51" s="364"/>
      <c r="N51" s="114">
        <v>414.8692307692308</v>
      </c>
      <c r="O51" s="58"/>
      <c r="P51" s="20">
        <v>83</v>
      </c>
      <c r="Q51" s="115"/>
      <c r="R51" s="58">
        <v>3.9984244670991664</v>
      </c>
      <c r="S51" s="60"/>
      <c r="T51" s="4"/>
    </row>
    <row r="52" spans="1:20" s="26" customFormat="1" x14ac:dyDescent="0.25">
      <c r="A52" s="12" t="s">
        <v>318</v>
      </c>
      <c r="B52" s="198">
        <v>11144.397561871017</v>
      </c>
      <c r="C52" s="114"/>
      <c r="D52" s="20">
        <v>10466.662403476599</v>
      </c>
      <c r="E52" s="20"/>
      <c r="F52" s="58">
        <v>6.4751793099708868E-2</v>
      </c>
      <c r="G52" s="58"/>
      <c r="H52" s="362">
        <v>9686.4902534662269</v>
      </c>
      <c r="I52" s="58"/>
      <c r="J52" s="130">
        <v>9407.792126161894</v>
      </c>
      <c r="K52" s="115"/>
      <c r="L52" s="60">
        <v>2.9624179995358137E-2</v>
      </c>
      <c r="M52" s="364"/>
      <c r="N52" s="114">
        <v>1457.9073084047911</v>
      </c>
      <c r="O52" s="58"/>
      <c r="P52" s="20">
        <v>1058.8702773147045</v>
      </c>
      <c r="Q52" s="115"/>
      <c r="R52" s="58">
        <v>0.37685166883902416</v>
      </c>
      <c r="S52" s="60"/>
      <c r="T52" s="4"/>
    </row>
    <row r="53" spans="1:20" s="10" customFormat="1" x14ac:dyDescent="0.25">
      <c r="A53" s="707" t="s">
        <v>319</v>
      </c>
      <c r="B53" s="458"/>
      <c r="C53" s="474"/>
      <c r="D53" s="708"/>
      <c r="E53" s="708"/>
      <c r="F53" s="474"/>
      <c r="G53" s="474"/>
      <c r="H53" s="458"/>
      <c r="I53" s="474"/>
      <c r="J53" s="710"/>
      <c r="K53" s="474"/>
      <c r="L53" s="475"/>
      <c r="M53" s="458"/>
      <c r="N53" s="474"/>
      <c r="O53" s="713"/>
      <c r="P53" s="710"/>
      <c r="Q53" s="474"/>
      <c r="R53" s="474"/>
      <c r="S53" s="475"/>
      <c r="T53" s="4"/>
    </row>
    <row r="54" spans="1:20" s="26" customFormat="1" x14ac:dyDescent="0.25">
      <c r="A54" s="34" t="s">
        <v>320</v>
      </c>
      <c r="B54" s="198">
        <v>125358.05719331754</v>
      </c>
      <c r="C54" s="114"/>
      <c r="D54" s="20">
        <v>119431.76739960202</v>
      </c>
      <c r="E54" s="20"/>
      <c r="F54" s="58">
        <v>4.9620715850976091E-2</v>
      </c>
      <c r="G54" s="58"/>
      <c r="H54" s="362">
        <v>103173.07225821709</v>
      </c>
      <c r="I54" s="58"/>
      <c r="J54" s="130">
        <v>100386.08341157422</v>
      </c>
      <c r="K54" s="115"/>
      <c r="L54" s="60">
        <v>2.7762701282173299E-2</v>
      </c>
      <c r="M54" s="364"/>
      <c r="N54" s="132">
        <v>22184.98493510046</v>
      </c>
      <c r="O54" s="58"/>
      <c r="P54" s="20">
        <v>19045.683988027802</v>
      </c>
      <c r="Q54" s="115"/>
      <c r="R54" s="58">
        <v>0.16483004490917919</v>
      </c>
      <c r="S54" s="60"/>
      <c r="T54" s="4"/>
    </row>
    <row r="55" spans="1:20" s="26" customFormat="1" x14ac:dyDescent="0.25">
      <c r="A55" s="34" t="s">
        <v>196</v>
      </c>
      <c r="B55" s="198">
        <v>111201.32297509848</v>
      </c>
      <c r="C55" s="114"/>
      <c r="D55" s="20">
        <v>106575.42752591732</v>
      </c>
      <c r="E55" s="20"/>
      <c r="F55" s="58">
        <v>4.3404896950155057E-2</v>
      </c>
      <c r="G55" s="58"/>
      <c r="H55" s="362">
        <v>90154.222835319641</v>
      </c>
      <c r="I55" s="58"/>
      <c r="J55" s="130">
        <v>88280.551474397449</v>
      </c>
      <c r="K55" s="115"/>
      <c r="L55" s="60">
        <v>2.1224055917520877E-2</v>
      </c>
      <c r="M55" s="364"/>
      <c r="N55" s="132">
        <v>21047.100139778839</v>
      </c>
      <c r="O55" s="58"/>
      <c r="P55" s="20">
        <v>18294.876051519866</v>
      </c>
      <c r="Q55" s="115"/>
      <c r="R55" s="58">
        <v>0.15043688082436218</v>
      </c>
      <c r="S55" s="60"/>
      <c r="T55" s="4"/>
    </row>
    <row r="56" spans="1:20" s="26" customFormat="1" x14ac:dyDescent="0.25">
      <c r="A56" s="34" t="s">
        <v>197</v>
      </c>
      <c r="B56" s="198">
        <v>14808.158186898943</v>
      </c>
      <c r="C56" s="114"/>
      <c r="D56" s="20">
        <v>13396.583666784327</v>
      </c>
      <c r="E56" s="20"/>
      <c r="F56" s="58">
        <v>0.10536824575764743</v>
      </c>
      <c r="G56" s="58"/>
      <c r="H56" s="362">
        <v>13870.273391577306</v>
      </c>
      <c r="I56" s="58"/>
      <c r="J56" s="130">
        <v>12733.870968371628</v>
      </c>
      <c r="K56" s="115"/>
      <c r="L56" s="60">
        <v>8.9242495548154444E-2</v>
      </c>
      <c r="M56" s="364"/>
      <c r="N56" s="132">
        <v>937.88479532163728</v>
      </c>
      <c r="O56" s="58"/>
      <c r="P56" s="20">
        <v>662.71269841269839</v>
      </c>
      <c r="Q56" s="115"/>
      <c r="R56" s="58">
        <v>0.41522080015671881</v>
      </c>
      <c r="S56" s="60"/>
      <c r="T56" s="4"/>
    </row>
    <row r="57" spans="1:20" s="26" customFormat="1" x14ac:dyDescent="0.25">
      <c r="A57" s="34" t="s">
        <v>667</v>
      </c>
      <c r="B57" s="198">
        <v>1868.2966803664578</v>
      </c>
      <c r="C57" s="114"/>
      <c r="D57" s="20">
        <v>1481.2994284266065</v>
      </c>
      <c r="E57" s="20"/>
      <c r="F57" s="58">
        <v>0.26125524962289948</v>
      </c>
      <c r="G57" s="58"/>
      <c r="H57" s="362">
        <v>1668.2966803664578</v>
      </c>
      <c r="I57" s="58"/>
      <c r="J57" s="130">
        <v>1393.2041903313684</v>
      </c>
      <c r="K57" s="115"/>
      <c r="L57" s="60">
        <v>0.19745310267094424</v>
      </c>
      <c r="M57" s="364"/>
      <c r="N57" s="132">
        <v>200</v>
      </c>
      <c r="O57" s="58"/>
      <c r="P57" s="20">
        <v>88.095238095238102</v>
      </c>
      <c r="Q57" s="115"/>
      <c r="R57" s="58">
        <v>1.2702702702702702</v>
      </c>
      <c r="S57" s="60"/>
      <c r="T57" s="4"/>
    </row>
    <row r="58" spans="1:20" s="26" customFormat="1" x14ac:dyDescent="0.25">
      <c r="A58" s="34" t="s">
        <v>250</v>
      </c>
      <c r="B58" s="198">
        <v>7330.640501591166</v>
      </c>
      <c r="C58" s="114"/>
      <c r="D58" s="20">
        <v>7051.8503669497259</v>
      </c>
      <c r="E58" s="20"/>
      <c r="F58" s="58">
        <v>3.9534323636255857E-2</v>
      </c>
      <c r="G58" s="58"/>
      <c r="H58" s="362">
        <v>6557.2607036113677</v>
      </c>
      <c r="I58" s="58"/>
      <c r="J58" s="130">
        <v>5800.8992465015463</v>
      </c>
      <c r="K58" s="115"/>
      <c r="L58" s="60">
        <v>0.13038693226157549</v>
      </c>
      <c r="M58" s="364"/>
      <c r="N58" s="132">
        <v>773.37979797979801</v>
      </c>
      <c r="O58" s="58"/>
      <c r="P58" s="20">
        <v>1250.9511204481794</v>
      </c>
      <c r="Q58" s="115"/>
      <c r="R58" s="58">
        <v>-0.3817665731793593</v>
      </c>
      <c r="S58" s="60"/>
      <c r="T58" s="4"/>
    </row>
    <row r="59" spans="1:20" s="26" customFormat="1" x14ac:dyDescent="0.25">
      <c r="A59" s="34" t="s">
        <v>321</v>
      </c>
      <c r="B59" s="198">
        <v>4534.9000748314011</v>
      </c>
      <c r="C59" s="114"/>
      <c r="D59" s="20">
        <v>4362.4951404625726</v>
      </c>
      <c r="E59" s="20"/>
      <c r="F59" s="58">
        <v>3.9519799751696151E-2</v>
      </c>
      <c r="G59" s="58"/>
      <c r="H59" s="362">
        <v>4052.6234514547773</v>
      </c>
      <c r="I59" s="58"/>
      <c r="J59" s="130">
        <v>3286.5832357006675</v>
      </c>
      <c r="K59" s="115"/>
      <c r="L59" s="60">
        <v>0.23308103304153729</v>
      </c>
      <c r="M59" s="364"/>
      <c r="N59" s="132">
        <v>482.27662337662338</v>
      </c>
      <c r="O59" s="58"/>
      <c r="P59" s="20">
        <v>1075.9119047619049</v>
      </c>
      <c r="Q59" s="115"/>
      <c r="R59" s="58">
        <v>-0.55175082528401875</v>
      </c>
      <c r="S59" s="60"/>
      <c r="T59" s="4"/>
    </row>
    <row r="60" spans="1:20" s="26" customFormat="1" x14ac:dyDescent="0.25">
      <c r="A60" s="34" t="s">
        <v>322</v>
      </c>
      <c r="B60" s="198">
        <v>1388.9396286675385</v>
      </c>
      <c r="C60" s="114"/>
      <c r="D60" s="20">
        <v>1031.2653508613259</v>
      </c>
      <c r="E60" s="20"/>
      <c r="F60" s="58">
        <v>0.34683050051810471</v>
      </c>
      <c r="G60" s="58"/>
      <c r="H60" s="362">
        <v>1245.2253429532527</v>
      </c>
      <c r="I60" s="58"/>
      <c r="J60" s="130">
        <v>1031.2653508613259</v>
      </c>
      <c r="K60" s="115"/>
      <c r="L60" s="60">
        <v>0.20747326758648943</v>
      </c>
      <c r="M60" s="364"/>
      <c r="N60" s="20">
        <v>143.71428571428572</v>
      </c>
      <c r="O60" s="58"/>
      <c r="P60" s="20">
        <v>0</v>
      </c>
      <c r="Q60" s="115"/>
      <c r="R60" s="1171" t="s">
        <v>249</v>
      </c>
      <c r="S60" s="60"/>
      <c r="T60" s="4"/>
    </row>
    <row r="61" spans="1:20" s="26" customFormat="1" x14ac:dyDescent="0.25">
      <c r="A61" s="34" t="s">
        <v>323</v>
      </c>
      <c r="B61" s="198">
        <v>1795.5745072328627</v>
      </c>
      <c r="C61" s="114"/>
      <c r="D61" s="20">
        <v>1968.0263189201678</v>
      </c>
      <c r="E61" s="20"/>
      <c r="F61" s="58">
        <v>-8.762678122207597E-2</v>
      </c>
      <c r="G61" s="58"/>
      <c r="H61" s="362">
        <v>1648.1856183439738</v>
      </c>
      <c r="I61" s="58"/>
      <c r="J61" s="130">
        <v>1792.9871032338933</v>
      </c>
      <c r="K61" s="115"/>
      <c r="L61" s="60">
        <v>-8.0759914351168804E-2</v>
      </c>
      <c r="M61" s="364"/>
      <c r="N61" s="132">
        <v>147.38888888888891</v>
      </c>
      <c r="O61" s="58"/>
      <c r="P61" s="20">
        <v>175.0392156862745</v>
      </c>
      <c r="Q61" s="115"/>
      <c r="R61" s="58">
        <v>-0.15796646876516915</v>
      </c>
      <c r="S61" s="60"/>
      <c r="T61" s="4"/>
    </row>
    <row r="62" spans="1:20" s="26" customFormat="1" x14ac:dyDescent="0.25">
      <c r="A62" s="34" t="s">
        <v>243</v>
      </c>
      <c r="B62" s="198">
        <v>3054.2750018667416</v>
      </c>
      <c r="C62" s="114"/>
      <c r="D62" s="20">
        <v>2009.6244399518605</v>
      </c>
      <c r="E62" s="20"/>
      <c r="F62" s="58">
        <v>0.51982377460532136</v>
      </c>
      <c r="G62" s="58"/>
      <c r="H62" s="362">
        <v>2790.903157121098</v>
      </c>
      <c r="I62" s="58"/>
      <c r="J62" s="130">
        <v>1798.6603876642787</v>
      </c>
      <c r="K62" s="115"/>
      <c r="L62" s="60">
        <v>0.55165654186966073</v>
      </c>
      <c r="M62" s="364"/>
      <c r="N62" s="132">
        <v>263.37184474564339</v>
      </c>
      <c r="O62" s="58"/>
      <c r="P62" s="20">
        <v>210.96405228758169</v>
      </c>
      <c r="Q62" s="115"/>
      <c r="R62" s="58">
        <v>0.24842048628559954</v>
      </c>
      <c r="S62" s="60"/>
      <c r="T62" s="4"/>
    </row>
    <row r="63" spans="1:20" s="26" customFormat="1" x14ac:dyDescent="0.25">
      <c r="A63" s="34" t="s">
        <v>267</v>
      </c>
      <c r="B63" s="198">
        <v>10295.721214535672</v>
      </c>
      <c r="C63" s="114"/>
      <c r="D63" s="20">
        <v>9021.9412429090007</v>
      </c>
      <c r="E63" s="20"/>
      <c r="F63" s="58">
        <v>0.14118690615812057</v>
      </c>
      <c r="G63" s="58"/>
      <c r="H63" s="362">
        <v>8848.0780086949835</v>
      </c>
      <c r="I63" s="58"/>
      <c r="J63" s="130">
        <v>8397.7157196362641</v>
      </c>
      <c r="K63" s="115"/>
      <c r="L63" s="60">
        <v>5.3629142030331346E-2</v>
      </c>
      <c r="M63" s="364"/>
      <c r="N63" s="132">
        <v>1447.6432058406888</v>
      </c>
      <c r="O63" s="58"/>
      <c r="P63" s="20">
        <v>624.22552327273684</v>
      </c>
      <c r="Q63" s="115"/>
      <c r="R63" s="58">
        <v>1.3191028752731471</v>
      </c>
      <c r="S63" s="60"/>
      <c r="T63" s="4"/>
    </row>
    <row r="64" spans="1:20" s="26" customFormat="1" x14ac:dyDescent="0.25">
      <c r="A64" s="34" t="s">
        <v>324</v>
      </c>
      <c r="B64" s="198">
        <v>619.17133763242589</v>
      </c>
      <c r="C64" s="114"/>
      <c r="D64" s="20">
        <v>313.29958283326005</v>
      </c>
      <c r="E64" s="20"/>
      <c r="F64" s="58">
        <v>0.9762916121147619</v>
      </c>
      <c r="G64" s="58"/>
      <c r="H64" s="362">
        <v>619.17133763242589</v>
      </c>
      <c r="I64" s="58"/>
      <c r="J64" s="130">
        <v>313.29958283326005</v>
      </c>
      <c r="K64" s="115"/>
      <c r="L64" s="60">
        <v>0.9762916121147619</v>
      </c>
      <c r="M64" s="364"/>
      <c r="N64" s="20">
        <v>0</v>
      </c>
      <c r="O64" s="58"/>
      <c r="P64" s="20">
        <v>0</v>
      </c>
      <c r="Q64" s="115"/>
      <c r="R64" s="1171" t="s">
        <v>249</v>
      </c>
      <c r="S64" s="60"/>
      <c r="T64" s="4"/>
    </row>
    <row r="65" spans="1:20" s="26" customFormat="1" x14ac:dyDescent="0.25">
      <c r="A65" s="34" t="s">
        <v>325</v>
      </c>
      <c r="B65" s="198">
        <v>1449.0909599842771</v>
      </c>
      <c r="C65" s="114"/>
      <c r="D65" s="20">
        <v>1367.731799223501</v>
      </c>
      <c r="E65" s="20"/>
      <c r="F65" s="58">
        <v>5.9484732903750566E-2</v>
      </c>
      <c r="G65" s="58"/>
      <c r="H65" s="362">
        <v>1355.1435915632244</v>
      </c>
      <c r="I65" s="58"/>
      <c r="J65" s="130">
        <v>1007.7844308024484</v>
      </c>
      <c r="K65" s="115"/>
      <c r="L65" s="60">
        <v>0.34467605387016281</v>
      </c>
      <c r="M65" s="364"/>
      <c r="N65" s="156">
        <v>93.94736842105263</v>
      </c>
      <c r="O65" s="58"/>
      <c r="P65" s="20">
        <v>359.9473684210526</v>
      </c>
      <c r="Q65" s="115"/>
      <c r="R65" s="58">
        <v>-0.73899692937563977</v>
      </c>
      <c r="S65" s="60"/>
      <c r="T65" s="4"/>
    </row>
    <row r="66" spans="1:20" s="26" customFormat="1" x14ac:dyDescent="0.25">
      <c r="A66" s="34" t="s">
        <v>668</v>
      </c>
      <c r="B66" s="198">
        <v>3549.3892556561932</v>
      </c>
      <c r="C66" s="114"/>
      <c r="D66" s="20">
        <v>2640.6516740770749</v>
      </c>
      <c r="E66" s="20"/>
      <c r="F66" s="58">
        <v>0.34413383275805509</v>
      </c>
      <c r="G66" s="60"/>
      <c r="H66" s="362">
        <v>2540.9321127990502</v>
      </c>
      <c r="I66" s="116"/>
      <c r="J66" s="130">
        <v>2429.3481026485033</v>
      </c>
      <c r="K66" s="115"/>
      <c r="L66" s="60">
        <v>4.5931667853156451E-2</v>
      </c>
      <c r="M66" s="364"/>
      <c r="N66" s="156">
        <v>1008.4571428571429</v>
      </c>
      <c r="O66" s="116"/>
      <c r="P66" s="20">
        <v>211.30357142857144</v>
      </c>
      <c r="Q66" s="115"/>
      <c r="R66" s="58">
        <v>3.7725513394743513</v>
      </c>
      <c r="S66" s="60"/>
      <c r="T66" s="4"/>
    </row>
    <row r="67" spans="1:20" s="26" customFormat="1" x14ac:dyDescent="0.25">
      <c r="A67" s="34" t="s">
        <v>1092</v>
      </c>
      <c r="B67" s="114">
        <v>42.278591651723062</v>
      </c>
      <c r="C67" s="20"/>
      <c r="D67" s="20">
        <v>42.108074139039935</v>
      </c>
      <c r="E67" s="59"/>
      <c r="F67" s="58">
        <v>4.0495205769820143E-3</v>
      </c>
      <c r="G67" s="58"/>
      <c r="H67" s="217">
        <v>43.044408369391348</v>
      </c>
      <c r="I67" s="116"/>
      <c r="J67" s="130">
        <v>42.764000729472606</v>
      </c>
      <c r="K67" s="115"/>
      <c r="L67" s="60">
        <v>6.5570955742100994E-3</v>
      </c>
      <c r="M67" s="116"/>
      <c r="N67" s="130">
        <v>39.148400779521985</v>
      </c>
      <c r="O67" s="116"/>
      <c r="P67" s="20">
        <v>38.984729989234467</v>
      </c>
      <c r="Q67" s="115"/>
      <c r="R67" s="58">
        <v>4.1983307395669026E-3</v>
      </c>
      <c r="S67" s="60"/>
      <c r="T67" s="4"/>
    </row>
    <row r="68" spans="1:20" s="26" customFormat="1" x14ac:dyDescent="0.25">
      <c r="A68" s="707" t="s">
        <v>498</v>
      </c>
      <c r="B68" s="715"/>
      <c r="C68" s="708"/>
      <c r="D68" s="708"/>
      <c r="E68" s="708"/>
      <c r="F68" s="474"/>
      <c r="G68" s="474"/>
      <c r="H68" s="716"/>
      <c r="I68" s="474"/>
      <c r="J68" s="710"/>
      <c r="K68" s="474"/>
      <c r="L68" s="475"/>
      <c r="M68" s="458"/>
      <c r="N68" s="474"/>
      <c r="O68" s="713"/>
      <c r="P68" s="710"/>
      <c r="Q68" s="474"/>
      <c r="R68" s="474"/>
      <c r="S68" s="475"/>
      <c r="T68" s="4"/>
    </row>
    <row r="69" spans="1:20" s="26" customFormat="1" ht="12.5" x14ac:dyDescent="0.25">
      <c r="A69" s="468" t="s">
        <v>634</v>
      </c>
      <c r="B69" s="736">
        <v>342.20503331543256</v>
      </c>
      <c r="C69" s="737"/>
      <c r="D69" s="737">
        <v>321.63710782655158</v>
      </c>
      <c r="E69" s="737"/>
      <c r="F69" s="58">
        <v>6.39476135943014E-2</v>
      </c>
      <c r="G69" s="58"/>
      <c r="H69" s="736"/>
      <c r="I69" s="737"/>
      <c r="J69" s="737"/>
      <c r="K69" s="737"/>
      <c r="L69" s="60"/>
      <c r="M69" s="739"/>
      <c r="N69" s="117"/>
      <c r="O69" s="351"/>
      <c r="P69" s="117"/>
      <c r="Q69" s="115"/>
      <c r="R69" s="58"/>
      <c r="S69" s="60"/>
      <c r="T69" s="4"/>
    </row>
    <row r="70" spans="1:20" s="26" customFormat="1" ht="12.5" x14ac:dyDescent="0.25">
      <c r="A70" s="468" t="s">
        <v>632</v>
      </c>
      <c r="B70" s="717">
        <v>181.92029980686021</v>
      </c>
      <c r="C70" s="737"/>
      <c r="D70" s="737">
        <v>176.91260826451784</v>
      </c>
      <c r="E70" s="737"/>
      <c r="F70" s="58">
        <v>2.8306018386518413E-2</v>
      </c>
      <c r="G70" s="58"/>
      <c r="H70" s="736"/>
      <c r="I70" s="737"/>
      <c r="J70" s="737"/>
      <c r="K70" s="737"/>
      <c r="L70" s="60"/>
      <c r="M70" s="739"/>
      <c r="N70" s="117"/>
      <c r="O70" s="351"/>
      <c r="P70" s="117"/>
      <c r="Q70" s="115"/>
      <c r="R70" s="58"/>
      <c r="S70" s="60"/>
      <c r="T70" s="4"/>
    </row>
    <row r="71" spans="1:20" s="26" customFormat="1" ht="12.5" x14ac:dyDescent="0.25">
      <c r="A71" s="478" t="s">
        <v>633</v>
      </c>
      <c r="B71" s="718">
        <v>2392.0809127949678</v>
      </c>
      <c r="C71" s="740"/>
      <c r="D71" s="740">
        <v>2351.057042518039</v>
      </c>
      <c r="E71" s="740"/>
      <c r="F71" s="22">
        <v>1.7449117369347743E-2</v>
      </c>
      <c r="G71" s="22"/>
      <c r="H71" s="741"/>
      <c r="I71" s="740"/>
      <c r="J71" s="740"/>
      <c r="K71" s="740"/>
      <c r="L71" s="98"/>
      <c r="M71" s="742"/>
      <c r="N71" s="118"/>
      <c r="O71" s="352"/>
      <c r="P71" s="118"/>
      <c r="Q71" s="174"/>
      <c r="R71" s="22"/>
      <c r="S71" s="98"/>
      <c r="T71" s="4"/>
    </row>
    <row r="72" spans="1:20" s="10" customFormat="1" x14ac:dyDescent="0.25">
      <c r="A72" s="137"/>
      <c r="B72" s="719"/>
      <c r="C72" s="26"/>
      <c r="D72" s="719"/>
      <c r="E72" s="59"/>
      <c r="F72" s="58"/>
      <c r="G72" s="58"/>
      <c r="H72" s="720"/>
      <c r="I72" s="110"/>
      <c r="J72" s="721"/>
      <c r="K72" s="169"/>
      <c r="L72" s="110"/>
      <c r="M72" s="110"/>
      <c r="N72" s="722"/>
      <c r="O72" s="110"/>
      <c r="P72" s="723"/>
      <c r="Q72" s="169"/>
      <c r="R72" s="110"/>
      <c r="S72" s="58"/>
      <c r="T72" s="4"/>
    </row>
    <row r="73" spans="1:20" s="10" customFormat="1" x14ac:dyDescent="0.25">
      <c r="A73" s="30" t="s">
        <v>724</v>
      </c>
      <c r="B73" s="119"/>
      <c r="D73" s="119"/>
      <c r="E73" s="6"/>
      <c r="F73" s="21"/>
      <c r="G73" s="21"/>
      <c r="H73" s="36"/>
      <c r="I73" s="21"/>
      <c r="J73" s="120"/>
      <c r="K73" s="6"/>
      <c r="L73" s="21"/>
      <c r="M73" s="21"/>
      <c r="N73" s="76"/>
      <c r="O73" s="21"/>
      <c r="P73" s="353"/>
      <c r="Q73" s="6"/>
      <c r="R73" s="21"/>
      <c r="S73" s="21"/>
      <c r="T73" s="4"/>
    </row>
    <row r="74" spans="1:20" s="10" customFormat="1" x14ac:dyDescent="0.25">
      <c r="A74" s="30"/>
      <c r="B74" s="119"/>
      <c r="D74" s="119"/>
      <c r="E74" s="6"/>
      <c r="F74" s="21"/>
      <c r="G74" s="21"/>
      <c r="H74" s="36"/>
      <c r="I74" s="21"/>
      <c r="J74" s="120"/>
      <c r="K74" s="6"/>
      <c r="L74" s="21"/>
      <c r="M74" s="21"/>
      <c r="N74" s="76"/>
      <c r="O74" s="21"/>
      <c r="P74" s="353"/>
      <c r="Q74" s="6"/>
      <c r="R74" s="21"/>
      <c r="S74" s="21"/>
      <c r="T74" s="4"/>
    </row>
    <row r="75" spans="1:20" s="10" customFormat="1" x14ac:dyDescent="0.25">
      <c r="A75" s="30"/>
      <c r="B75" s="141"/>
      <c r="C75" s="142"/>
      <c r="D75" s="141"/>
      <c r="E75" s="143"/>
      <c r="F75" s="143"/>
      <c r="G75" s="143"/>
      <c r="H75" s="158"/>
      <c r="I75" s="143"/>
      <c r="J75" s="144"/>
      <c r="K75" s="143"/>
      <c r="L75" s="143"/>
      <c r="M75" s="143"/>
      <c r="N75" s="159"/>
      <c r="O75" s="21"/>
      <c r="P75" s="353"/>
      <c r="Q75" s="6"/>
      <c r="R75" s="21"/>
      <c r="S75" s="21"/>
      <c r="T75" s="4"/>
    </row>
    <row r="76" spans="1:20" s="10" customFormat="1" x14ac:dyDescent="0.25">
      <c r="A76" s="30"/>
      <c r="B76" s="141"/>
      <c r="C76" s="142"/>
      <c r="D76" s="141"/>
      <c r="E76" s="143"/>
      <c r="F76" s="143"/>
      <c r="G76" s="143"/>
      <c r="H76" s="158"/>
      <c r="I76" s="143"/>
      <c r="J76" s="144"/>
      <c r="K76" s="143"/>
      <c r="L76" s="143"/>
      <c r="M76" s="143"/>
      <c r="N76" s="159"/>
      <c r="O76" s="21"/>
      <c r="P76" s="353"/>
      <c r="Q76" s="6"/>
      <c r="R76" s="21"/>
      <c r="S76" s="21"/>
      <c r="T76" s="4"/>
    </row>
    <row r="77" spans="1:20" s="10" customFormat="1" x14ac:dyDescent="0.25">
      <c r="A77" s="25"/>
      <c r="B77" s="141"/>
      <c r="C77" s="142"/>
      <c r="D77" s="141"/>
      <c r="E77" s="143"/>
      <c r="F77" s="143"/>
      <c r="G77" s="143"/>
      <c r="H77" s="731"/>
      <c r="I77" s="143"/>
      <c r="J77" s="144"/>
      <c r="K77" s="143"/>
      <c r="L77" s="143"/>
      <c r="M77" s="143"/>
      <c r="N77" s="141"/>
      <c r="O77" s="21"/>
      <c r="P77" s="353"/>
      <c r="Q77" s="6"/>
      <c r="R77" s="21"/>
      <c r="S77" s="21"/>
      <c r="T77" s="4"/>
    </row>
    <row r="78" spans="1:20" s="10" customFormat="1" x14ac:dyDescent="0.25">
      <c r="A78" s="25"/>
      <c r="B78" s="119"/>
      <c r="D78" s="119"/>
      <c r="E78" s="6"/>
      <c r="F78" s="21"/>
      <c r="G78" s="21"/>
      <c r="H78" s="719"/>
      <c r="I78" s="21"/>
      <c r="J78" s="120"/>
      <c r="K78" s="6"/>
      <c r="L78" s="21"/>
      <c r="M78" s="21"/>
      <c r="N78" s="119"/>
      <c r="O78" s="21"/>
      <c r="P78" s="353"/>
      <c r="Q78" s="6"/>
      <c r="R78" s="21"/>
      <c r="S78" s="21"/>
      <c r="T78" s="4"/>
    </row>
    <row r="79" spans="1:20" s="10" customFormat="1" x14ac:dyDescent="0.25">
      <c r="A79" s="32"/>
      <c r="B79" s="119"/>
      <c r="D79" s="119"/>
      <c r="E79" s="6"/>
      <c r="F79" s="21"/>
      <c r="G79" s="21"/>
      <c r="H79" s="119"/>
      <c r="I79" s="21"/>
      <c r="J79" s="120"/>
      <c r="K79" s="6"/>
      <c r="L79" s="21"/>
      <c r="M79" s="21"/>
      <c r="N79" s="40"/>
      <c r="O79" s="21"/>
      <c r="P79" s="353"/>
      <c r="Q79" s="6"/>
      <c r="R79" s="21"/>
      <c r="S79" s="21"/>
      <c r="T79" s="4"/>
    </row>
    <row r="80" spans="1:20" s="10" customFormat="1" x14ac:dyDescent="0.25">
      <c r="A80" s="25"/>
      <c r="B80" s="35"/>
      <c r="D80" s="35"/>
      <c r="E80" s="4"/>
      <c r="F80" s="4"/>
      <c r="H80" s="36"/>
      <c r="J80" s="35"/>
      <c r="K80" s="4"/>
      <c r="L80" s="4"/>
      <c r="N80" s="36"/>
      <c r="P80" s="35"/>
      <c r="Q80" s="4"/>
      <c r="T80" s="4"/>
    </row>
    <row r="81" spans="2:19" x14ac:dyDescent="0.25">
      <c r="F81" s="36"/>
      <c r="G81" s="36"/>
      <c r="L81" s="36"/>
      <c r="M81" s="36"/>
      <c r="R81" s="36"/>
      <c r="S81" s="36"/>
    </row>
    <row r="82" spans="2:19" x14ac:dyDescent="0.25">
      <c r="B82" s="100"/>
      <c r="D82" s="100"/>
      <c r="F82" s="36"/>
      <c r="G82" s="36"/>
      <c r="L82" s="36"/>
      <c r="M82" s="36"/>
      <c r="R82" s="36"/>
      <c r="S82" s="36"/>
    </row>
    <row r="83" spans="2:19" x14ac:dyDescent="0.25">
      <c r="B83" s="100"/>
      <c r="D83" s="100"/>
      <c r="F83" s="36"/>
      <c r="G83" s="36"/>
      <c r="L83" s="36"/>
      <c r="M83" s="36"/>
      <c r="R83" s="36"/>
      <c r="S83" s="36"/>
    </row>
    <row r="84" spans="2:19" x14ac:dyDescent="0.25">
      <c r="B84" s="354"/>
      <c r="H84" s="82"/>
      <c r="N84" s="82"/>
    </row>
    <row r="85" spans="2:19" x14ac:dyDescent="0.25">
      <c r="B85" s="355"/>
    </row>
    <row r="86" spans="2:19" x14ac:dyDescent="0.25">
      <c r="B86" s="880"/>
    </row>
    <row r="87" spans="2:19" x14ac:dyDescent="0.25">
      <c r="B87" s="356"/>
    </row>
    <row r="88" spans="2:19" x14ac:dyDescent="0.25">
      <c r="B88" s="356"/>
    </row>
  </sheetData>
  <mergeCells count="6">
    <mergeCell ref="A4:A5"/>
    <mergeCell ref="A2:S2"/>
    <mergeCell ref="A1:S1"/>
    <mergeCell ref="B4:G4"/>
    <mergeCell ref="H4:L4"/>
    <mergeCell ref="M4:S4"/>
  </mergeCells>
  <phoneticPr fontId="43" type="noConversion"/>
  <printOptions horizontalCentered="1"/>
  <pageMargins left="0.25" right="0.25" top="0.25" bottom="0.5" header="0.3" footer="0.3"/>
  <pageSetup scale="85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T84"/>
  <sheetViews>
    <sheetView showGridLines="0" zoomScaleNormal="100" workbookViewId="0">
      <selection activeCell="X34" sqref="X34"/>
    </sheetView>
  </sheetViews>
  <sheetFormatPr defaultColWidth="9.1796875" defaultRowHeight="11.5" x14ac:dyDescent="0.25"/>
  <cols>
    <col min="1" max="1" width="24.7265625" style="25" customWidth="1"/>
    <col min="2" max="2" width="10.26953125" style="35" customWidth="1"/>
    <col min="3" max="3" width="0.54296875" style="10" customWidth="1"/>
    <col min="4" max="4" width="12.7265625" style="4" customWidth="1"/>
    <col min="5" max="5" width="0.7265625" style="4" customWidth="1"/>
    <col min="6" max="6" width="8.54296875" style="10" customWidth="1"/>
    <col min="7" max="7" width="0.54296875" style="10" customWidth="1"/>
    <col min="8" max="8" width="10.26953125" style="36" customWidth="1"/>
    <col min="9" max="9" width="0.54296875" style="10" customWidth="1"/>
    <col min="10" max="10" width="10.26953125" style="733" customWidth="1"/>
    <col min="11" max="11" width="0.54296875" style="4" customWidth="1"/>
    <col min="12" max="12" width="8.453125" style="10" customWidth="1"/>
    <col min="13" max="13" width="1.54296875" style="10" customWidth="1"/>
    <col min="14" max="14" width="10.26953125" style="76" customWidth="1"/>
    <col min="15" max="15" width="0.54296875" style="10" customWidth="1"/>
    <col min="16" max="16" width="10.26953125" style="733" customWidth="1"/>
    <col min="17" max="17" width="0.54296875" style="4" customWidth="1"/>
    <col min="18" max="18" width="8.26953125" style="10" customWidth="1"/>
    <col min="19" max="19" width="0.54296875" style="10" customWidth="1"/>
    <col min="20" max="16384" width="9.1796875" style="4"/>
  </cols>
  <sheetData>
    <row r="1" spans="1:20" ht="15.5" x14ac:dyDescent="0.35">
      <c r="A1" s="1685" t="str">
        <f>CONCATENATE('List of Tables'!A30,":  ",'List of Tables'!C30)</f>
        <v>TABLE 25:  United Kingdom Visitor Characteristics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57"/>
    </row>
    <row r="2" spans="1:20" ht="15.5" x14ac:dyDescent="0.35">
      <c r="A2" s="1685" t="s">
        <v>1086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</row>
    <row r="3" spans="1:20" x14ac:dyDescent="0.25">
      <c r="A3" s="421"/>
      <c r="B3" s="36"/>
      <c r="D3" s="703"/>
      <c r="E3" s="10"/>
      <c r="H3" s="704"/>
      <c r="J3" s="703"/>
      <c r="K3" s="10"/>
      <c r="N3" s="704"/>
      <c r="P3" s="703"/>
      <c r="Q3" s="10"/>
      <c r="R3" s="704"/>
    </row>
    <row r="4" spans="1:20" x14ac:dyDescent="0.25">
      <c r="A4" s="1718" t="s">
        <v>215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</row>
    <row r="5" spans="1:20" ht="23" x14ac:dyDescent="0.25">
      <c r="A5" s="1747"/>
      <c r="B5" s="71">
        <v>2014</v>
      </c>
      <c r="C5" s="72"/>
      <c r="D5" s="73">
        <v>2013</v>
      </c>
      <c r="E5" s="70"/>
      <c r="F5" s="45" t="s">
        <v>637</v>
      </c>
      <c r="G5" s="70"/>
      <c r="H5" s="71">
        <v>2014</v>
      </c>
      <c r="I5" s="72"/>
      <c r="J5" s="73">
        <v>2013</v>
      </c>
      <c r="K5" s="73"/>
      <c r="L5" s="361" t="s">
        <v>637</v>
      </c>
      <c r="M5" s="71"/>
      <c r="N5" s="73">
        <v>2014</v>
      </c>
      <c r="O5" s="72"/>
      <c r="P5" s="73">
        <v>2013</v>
      </c>
      <c r="Q5" s="70"/>
      <c r="R5" s="45" t="s">
        <v>637</v>
      </c>
      <c r="S5" s="5"/>
    </row>
    <row r="6" spans="1:20" x14ac:dyDescent="0.25">
      <c r="A6" s="31" t="s">
        <v>517</v>
      </c>
      <c r="B6" s="198">
        <v>524592.63299278705</v>
      </c>
      <c r="C6" s="133">
        <v>0</v>
      </c>
      <c r="D6" s="114">
        <v>527031.46870980458</v>
      </c>
      <c r="E6" s="114">
        <v>0</v>
      </c>
      <c r="F6" s="58">
        <v>-4.6274954377731993E-3</v>
      </c>
      <c r="G6" s="58"/>
      <c r="H6" s="417">
        <v>462241.52779412112</v>
      </c>
      <c r="I6" s="58"/>
      <c r="J6" s="20">
        <v>451942.10644706734</v>
      </c>
      <c r="K6" s="115"/>
      <c r="L6" s="60">
        <v>2.2789249331119969E-2</v>
      </c>
      <c r="M6" s="364"/>
      <c r="N6" s="705">
        <v>62351.105198665988</v>
      </c>
      <c r="O6" s="58"/>
      <c r="P6" s="20">
        <v>75089.362262737297</v>
      </c>
      <c r="Q6" s="115"/>
      <c r="R6" s="58">
        <v>-0.16964130044812756</v>
      </c>
      <c r="S6" s="7"/>
    </row>
    <row r="7" spans="1:20" x14ac:dyDescent="0.25">
      <c r="A7" s="31" t="s">
        <v>272</v>
      </c>
      <c r="B7" s="198">
        <v>48724.892209169091</v>
      </c>
      <c r="C7" s="114">
        <v>0</v>
      </c>
      <c r="D7" s="114">
        <v>46615.561233856672</v>
      </c>
      <c r="E7" s="114">
        <v>0</v>
      </c>
      <c r="F7" s="58">
        <v>4.524950294453222E-2</v>
      </c>
      <c r="G7" s="58"/>
      <c r="H7" s="362">
        <v>40957.892209169098</v>
      </c>
      <c r="I7" s="58"/>
      <c r="J7" s="20">
        <v>39449.561233856672</v>
      </c>
      <c r="K7" s="115"/>
      <c r="L7" s="60">
        <v>3.8234417015972709E-2</v>
      </c>
      <c r="M7" s="364"/>
      <c r="N7" s="114">
        <v>7766.9999999999936</v>
      </c>
      <c r="O7" s="58"/>
      <c r="P7" s="20">
        <v>7166.0000000000027</v>
      </c>
      <c r="Q7" s="115"/>
      <c r="R7" s="58">
        <v>8.3868266815516415E-2</v>
      </c>
      <c r="S7" s="7"/>
    </row>
    <row r="8" spans="1:20" s="10" customFormat="1" x14ac:dyDescent="0.25">
      <c r="A8" s="505" t="s">
        <v>273</v>
      </c>
      <c r="B8" s="458"/>
      <c r="C8" s="474">
        <v>0</v>
      </c>
      <c r="D8" s="474"/>
      <c r="E8" s="474">
        <v>0</v>
      </c>
      <c r="F8" s="474"/>
      <c r="G8" s="474"/>
      <c r="H8" s="458"/>
      <c r="I8" s="474"/>
      <c r="J8" s="474"/>
      <c r="K8" s="474"/>
      <c r="L8" s="475"/>
      <c r="M8" s="458"/>
      <c r="N8" s="474"/>
      <c r="O8" s="474"/>
      <c r="P8" s="474"/>
      <c r="Q8" s="474"/>
      <c r="R8" s="474"/>
      <c r="S8" s="475"/>
      <c r="T8" s="4"/>
    </row>
    <row r="9" spans="1:20" s="26" customFormat="1" x14ac:dyDescent="0.25">
      <c r="A9" s="218" t="s">
        <v>274</v>
      </c>
      <c r="B9" s="198">
        <v>9927.9164136316249</v>
      </c>
      <c r="C9" s="114">
        <v>0</v>
      </c>
      <c r="D9" s="114">
        <v>9620.5369503401853</v>
      </c>
      <c r="E9" s="114">
        <v>0</v>
      </c>
      <c r="F9" s="58">
        <v>3.1950343819486145E-2</v>
      </c>
      <c r="G9" s="58"/>
      <c r="H9" s="362">
        <v>8109.4470308405025</v>
      </c>
      <c r="I9" s="58"/>
      <c r="J9" s="130">
        <v>7755.6620668903015</v>
      </c>
      <c r="K9" s="115"/>
      <c r="L9" s="60">
        <v>4.5616345954595482E-2</v>
      </c>
      <c r="M9" s="364"/>
      <c r="N9" s="114">
        <v>1818.4693827911219</v>
      </c>
      <c r="O9" s="58"/>
      <c r="P9" s="20">
        <v>1864.8748834498836</v>
      </c>
      <c r="Q9" s="115"/>
      <c r="R9" s="58">
        <v>-2.4883975365100539E-2</v>
      </c>
      <c r="S9" s="60"/>
      <c r="T9" s="4"/>
    </row>
    <row r="10" spans="1:20" s="26" customFormat="1" x14ac:dyDescent="0.25">
      <c r="A10" s="218" t="s">
        <v>275</v>
      </c>
      <c r="B10" s="198">
        <v>25382.391922688956</v>
      </c>
      <c r="C10" s="114">
        <v>0</v>
      </c>
      <c r="D10" s="114">
        <v>24758.096564014962</v>
      </c>
      <c r="E10" s="114">
        <v>0</v>
      </c>
      <c r="F10" s="58">
        <v>2.5215805950986752E-2</v>
      </c>
      <c r="G10" s="58"/>
      <c r="H10" s="362">
        <v>21660.141774769243</v>
      </c>
      <c r="I10" s="58"/>
      <c r="J10" s="130">
        <v>21273.962298280698</v>
      </c>
      <c r="K10" s="115"/>
      <c r="L10" s="60">
        <v>1.8152682188393051E-2</v>
      </c>
      <c r="M10" s="364"/>
      <c r="N10" s="114">
        <v>3722.250147919714</v>
      </c>
      <c r="O10" s="58"/>
      <c r="P10" s="20">
        <v>3484.1342657342652</v>
      </c>
      <c r="Q10" s="115"/>
      <c r="R10" s="58">
        <v>6.834291219120596E-2</v>
      </c>
      <c r="S10" s="60"/>
      <c r="T10" s="4"/>
    </row>
    <row r="11" spans="1:20" s="26" customFormat="1" x14ac:dyDescent="0.25">
      <c r="A11" s="218" t="s">
        <v>276</v>
      </c>
      <c r="B11" s="198">
        <v>13414.5838728448</v>
      </c>
      <c r="C11" s="114">
        <v>0</v>
      </c>
      <c r="D11" s="114">
        <v>12236.927719500723</v>
      </c>
      <c r="E11" s="114">
        <v>0</v>
      </c>
      <c r="F11" s="58">
        <v>9.6237894048141495E-2</v>
      </c>
      <c r="G11" s="58"/>
      <c r="H11" s="362">
        <v>11188.303403555636</v>
      </c>
      <c r="I11" s="58"/>
      <c r="J11" s="20">
        <v>10419.936868684872</v>
      </c>
      <c r="K11" s="115"/>
      <c r="L11" s="60">
        <v>7.374003744494291E-2</v>
      </c>
      <c r="M11" s="364"/>
      <c r="N11" s="114">
        <v>2226.280469289165</v>
      </c>
      <c r="O11" s="58"/>
      <c r="P11" s="20">
        <v>1816.9908508158508</v>
      </c>
      <c r="Q11" s="115"/>
      <c r="R11" s="58">
        <v>0.22525684061069337</v>
      </c>
      <c r="S11" s="60"/>
      <c r="T11" s="4"/>
    </row>
    <row r="12" spans="1:20" s="26" customFormat="1" x14ac:dyDescent="0.25">
      <c r="A12" s="218" t="s">
        <v>277</v>
      </c>
      <c r="B12" s="199">
        <v>1.8646013224260587</v>
      </c>
      <c r="C12" s="155">
        <v>0</v>
      </c>
      <c r="D12" s="157">
        <v>1.8446872583993603</v>
      </c>
      <c r="E12" s="157">
        <v>0</v>
      </c>
      <c r="F12" s="58">
        <v>1.0795360533892264E-2</v>
      </c>
      <c r="G12" s="58"/>
      <c r="H12" s="363">
        <v>1.8756471884909414</v>
      </c>
      <c r="I12" s="58"/>
      <c r="J12" s="131">
        <v>1.8668357266230395</v>
      </c>
      <c r="K12" s="115"/>
      <c r="L12" s="60">
        <v>4.7199985206202773E-3</v>
      </c>
      <c r="M12" s="364"/>
      <c r="N12" s="155">
        <v>1.8084400382570867</v>
      </c>
      <c r="O12" s="58"/>
      <c r="P12" s="97">
        <v>1.731590988152552</v>
      </c>
      <c r="Q12" s="115"/>
      <c r="R12" s="58">
        <v>4.4380601787796056E-2</v>
      </c>
      <c r="S12" s="60"/>
      <c r="T12" s="4"/>
    </row>
    <row r="13" spans="1:20" s="10" customFormat="1" x14ac:dyDescent="0.25">
      <c r="A13" s="505" t="s">
        <v>278</v>
      </c>
      <c r="B13" s="458"/>
      <c r="C13" s="474">
        <v>0</v>
      </c>
      <c r="D13" s="474"/>
      <c r="E13" s="474">
        <v>0</v>
      </c>
      <c r="F13" s="474"/>
      <c r="G13" s="474"/>
      <c r="H13" s="458"/>
      <c r="I13" s="474"/>
      <c r="J13" s="474"/>
      <c r="K13" s="474"/>
      <c r="L13" s="475"/>
      <c r="M13" s="458"/>
      <c r="N13" s="474"/>
      <c r="O13" s="474"/>
      <c r="P13" s="474"/>
      <c r="Q13" s="474"/>
      <c r="R13" s="474"/>
      <c r="S13" s="475"/>
      <c r="T13" s="4"/>
    </row>
    <row r="14" spans="1:20" s="26" customFormat="1" x14ac:dyDescent="0.25">
      <c r="A14" s="9" t="s">
        <v>279</v>
      </c>
      <c r="B14" s="198">
        <v>31652.996358003082</v>
      </c>
      <c r="C14" s="114">
        <v>0</v>
      </c>
      <c r="D14" s="114">
        <v>32216.732605801142</v>
      </c>
      <c r="E14" s="114">
        <v>0</v>
      </c>
      <c r="F14" s="58">
        <v>-1.7498243993140095E-2</v>
      </c>
      <c r="G14" s="58"/>
      <c r="H14" s="362">
        <v>26708.121680989276</v>
      </c>
      <c r="I14" s="58"/>
      <c r="J14" s="130">
        <v>26808.319277462811</v>
      </c>
      <c r="K14" s="115"/>
      <c r="L14" s="60">
        <v>-3.7375560711771167E-3</v>
      </c>
      <c r="M14" s="364"/>
      <c r="N14" s="114">
        <v>4944.8746770138068</v>
      </c>
      <c r="O14" s="58"/>
      <c r="P14" s="20">
        <v>5408.4133283383298</v>
      </c>
      <c r="Q14" s="115"/>
      <c r="R14" s="58">
        <v>-8.5706957509281145E-2</v>
      </c>
      <c r="S14" s="60"/>
      <c r="T14" s="4"/>
    </row>
    <row r="15" spans="1:20" s="26" customFormat="1" x14ac:dyDescent="0.25">
      <c r="A15" s="9" t="s">
        <v>280</v>
      </c>
      <c r="B15" s="198">
        <v>17071.895851166009</v>
      </c>
      <c r="C15" s="114">
        <v>0</v>
      </c>
      <c r="D15" s="114">
        <v>14398.828628055533</v>
      </c>
      <c r="E15" s="114">
        <v>0</v>
      </c>
      <c r="F15" s="58">
        <v>0.18564476959619572</v>
      </c>
      <c r="G15" s="58"/>
      <c r="H15" s="198">
        <v>14249.770528179823</v>
      </c>
      <c r="I15" s="58"/>
      <c r="J15" s="130">
        <v>12641.24195639386</v>
      </c>
      <c r="K15" s="115"/>
      <c r="L15" s="60">
        <v>0.1272445047199163</v>
      </c>
      <c r="M15" s="364"/>
      <c r="N15" s="114">
        <v>2822.1253229861868</v>
      </c>
      <c r="O15" s="58"/>
      <c r="P15" s="20">
        <v>1757.5866716616729</v>
      </c>
      <c r="Q15" s="115"/>
      <c r="R15" s="58">
        <v>0.60568202324729081</v>
      </c>
      <c r="S15" s="60"/>
      <c r="T15" s="4"/>
    </row>
    <row r="16" spans="1:20" s="26" customFormat="1" x14ac:dyDescent="0.25">
      <c r="A16" s="34" t="s">
        <v>665</v>
      </c>
      <c r="B16" s="199">
        <v>2.543461514063261</v>
      </c>
      <c r="C16" s="155">
        <v>0</v>
      </c>
      <c r="D16" s="157">
        <v>2.734237971919673</v>
      </c>
      <c r="E16" s="157">
        <v>0</v>
      </c>
      <c r="F16" s="58">
        <v>-6.977317256788379E-2</v>
      </c>
      <c r="G16" s="58"/>
      <c r="H16" s="363">
        <v>2.6888437062346893</v>
      </c>
      <c r="I16" s="58"/>
      <c r="J16" s="131">
        <v>2.512531887299156</v>
      </c>
      <c r="K16" s="115"/>
      <c r="L16" s="60">
        <v>7.0172967685221896E-2</v>
      </c>
      <c r="M16" s="364"/>
      <c r="N16" s="155">
        <v>1.7768143972755452</v>
      </c>
      <c r="O16" s="58"/>
      <c r="P16" s="97">
        <v>3.9547525911152741</v>
      </c>
      <c r="Q16" s="115"/>
      <c r="R16" s="58">
        <v>-0.55071414548982733</v>
      </c>
      <c r="S16" s="60"/>
      <c r="T16" s="4"/>
    </row>
    <row r="17" spans="1:20" s="10" customFormat="1" x14ac:dyDescent="0.25">
      <c r="A17" s="706" t="s">
        <v>281</v>
      </c>
      <c r="B17" s="458"/>
      <c r="C17" s="474">
        <v>0</v>
      </c>
      <c r="D17" s="474"/>
      <c r="E17" s="474">
        <v>0</v>
      </c>
      <c r="F17" s="474"/>
      <c r="G17" s="474"/>
      <c r="H17" s="458"/>
      <c r="I17" s="474"/>
      <c r="J17" s="474"/>
      <c r="K17" s="474"/>
      <c r="L17" s="475"/>
      <c r="M17" s="458"/>
      <c r="N17" s="474"/>
      <c r="O17" s="474"/>
      <c r="P17" s="474"/>
      <c r="Q17" s="474"/>
      <c r="R17" s="474"/>
      <c r="S17" s="475"/>
      <c r="T17" s="4"/>
    </row>
    <row r="18" spans="1:20" s="26" customFormat="1" x14ac:dyDescent="0.25">
      <c r="A18" s="9" t="s">
        <v>282</v>
      </c>
      <c r="B18" s="198">
        <v>1966.9541082151327</v>
      </c>
      <c r="C18" s="114">
        <v>0</v>
      </c>
      <c r="D18" s="114">
        <v>2381.5164097981578</v>
      </c>
      <c r="E18" s="114">
        <v>0</v>
      </c>
      <c r="F18" s="58">
        <v>-0.17407492968656924</v>
      </c>
      <c r="G18" s="58"/>
      <c r="H18" s="362">
        <v>1882.5541082151326</v>
      </c>
      <c r="I18" s="58"/>
      <c r="J18" s="130">
        <v>2232.4255007072488</v>
      </c>
      <c r="K18" s="115"/>
      <c r="L18" s="60">
        <v>-0.15672253895203866</v>
      </c>
      <c r="M18" s="364"/>
      <c r="N18" s="114">
        <v>84.4</v>
      </c>
      <c r="O18" s="58"/>
      <c r="P18" s="20">
        <v>149.09090909090909</v>
      </c>
      <c r="Q18" s="115"/>
      <c r="R18" s="58">
        <v>-0.43390243902439024</v>
      </c>
      <c r="S18" s="60"/>
      <c r="T18" s="4"/>
    </row>
    <row r="19" spans="1:20" s="26" customFormat="1" x14ac:dyDescent="0.25">
      <c r="A19" s="9" t="s">
        <v>283</v>
      </c>
      <c r="B19" s="198">
        <v>20776.934431931531</v>
      </c>
      <c r="C19" s="114">
        <v>0</v>
      </c>
      <c r="D19" s="114">
        <v>20903.246483757859</v>
      </c>
      <c r="E19" s="114">
        <v>0</v>
      </c>
      <c r="F19" s="58">
        <v>-6.0427002056582003E-3</v>
      </c>
      <c r="G19" s="58"/>
      <c r="H19" s="362">
        <v>18623.643094766281</v>
      </c>
      <c r="I19" s="58"/>
      <c r="J19" s="130">
        <v>18918.983321919699</v>
      </c>
      <c r="K19" s="115"/>
      <c r="L19" s="60">
        <v>-1.5610787436512725E-2</v>
      </c>
      <c r="M19" s="364"/>
      <c r="N19" s="114">
        <v>2153.2913371652508</v>
      </c>
      <c r="O19" s="58"/>
      <c r="P19" s="20">
        <v>1984.263161838162</v>
      </c>
      <c r="Q19" s="115"/>
      <c r="R19" s="58">
        <v>8.518435385884307E-2</v>
      </c>
      <c r="S19" s="60"/>
      <c r="T19" s="4"/>
    </row>
    <row r="20" spans="1:20" s="26" customFormat="1" x14ac:dyDescent="0.25">
      <c r="A20" s="9" t="s">
        <v>284</v>
      </c>
      <c r="B20" s="198">
        <v>1428.74826721099</v>
      </c>
      <c r="C20" s="114">
        <v>0</v>
      </c>
      <c r="D20" s="114">
        <v>1931.4971491547951</v>
      </c>
      <c r="E20" s="114">
        <v>0</v>
      </c>
      <c r="F20" s="58">
        <v>-0.26028973543336748</v>
      </c>
      <c r="G20" s="58"/>
      <c r="H20" s="362">
        <v>1428.74826721099</v>
      </c>
      <c r="I20" s="58"/>
      <c r="J20" s="130">
        <v>1782.4062400638861</v>
      </c>
      <c r="K20" s="115"/>
      <c r="L20" s="60">
        <v>-0.19841603160019239</v>
      </c>
      <c r="M20" s="364"/>
      <c r="N20" s="114">
        <v>0</v>
      </c>
      <c r="O20" s="58"/>
      <c r="P20" s="20">
        <v>149.09090909090909</v>
      </c>
      <c r="Q20" s="115"/>
      <c r="R20" s="58">
        <v>-1</v>
      </c>
      <c r="S20" s="60"/>
      <c r="T20" s="4"/>
    </row>
    <row r="21" spans="1:20" s="26" customFormat="1" x14ac:dyDescent="0.25">
      <c r="A21" s="9" t="s">
        <v>285</v>
      </c>
      <c r="B21" s="198">
        <v>27409.751936229659</v>
      </c>
      <c r="C21" s="114">
        <v>0</v>
      </c>
      <c r="D21" s="114">
        <v>25262.295489454693</v>
      </c>
      <c r="E21" s="114">
        <v>0</v>
      </c>
      <c r="F21" s="58">
        <v>8.5006386203953024E-2</v>
      </c>
      <c r="G21" s="58"/>
      <c r="H21" s="362">
        <v>21880.443273394911</v>
      </c>
      <c r="I21" s="58"/>
      <c r="J21" s="130">
        <v>20080.558651292857</v>
      </c>
      <c r="K21" s="115"/>
      <c r="L21" s="60">
        <v>8.9633194641533104E-2</v>
      </c>
      <c r="M21" s="364"/>
      <c r="N21" s="114">
        <v>5529.3086628347501</v>
      </c>
      <c r="O21" s="58"/>
      <c r="P21" s="20">
        <v>5181.736838161838</v>
      </c>
      <c r="Q21" s="115"/>
      <c r="R21" s="58">
        <v>6.7076317367789975E-2</v>
      </c>
      <c r="S21" s="60"/>
      <c r="T21" s="4"/>
    </row>
    <row r="22" spans="1:20" s="10" customFormat="1" x14ac:dyDescent="0.25">
      <c r="A22" s="706" t="s">
        <v>286</v>
      </c>
      <c r="B22" s="458"/>
      <c r="C22" s="474">
        <v>0</v>
      </c>
      <c r="D22" s="474"/>
      <c r="E22" s="474">
        <v>0</v>
      </c>
      <c r="F22" s="474"/>
      <c r="G22" s="474"/>
      <c r="H22" s="458"/>
      <c r="I22" s="474"/>
      <c r="J22" s="474"/>
      <c r="K22" s="474"/>
      <c r="L22" s="475"/>
      <c r="M22" s="458"/>
      <c r="N22" s="474"/>
      <c r="O22" s="474"/>
      <c r="P22" s="474"/>
      <c r="Q22" s="474"/>
      <c r="R22" s="474"/>
      <c r="S22" s="475"/>
      <c r="T22" s="4"/>
    </row>
    <row r="23" spans="1:20" s="26" customFormat="1" x14ac:dyDescent="0.25">
      <c r="A23" s="9" t="s">
        <v>583</v>
      </c>
      <c r="B23" s="198">
        <v>34349.386023104991</v>
      </c>
      <c r="C23" s="114">
        <v>0</v>
      </c>
      <c r="D23" s="114">
        <v>33027.893666795047</v>
      </c>
      <c r="E23" s="114">
        <v>0</v>
      </c>
      <c r="F23" s="58">
        <v>4.0011402774937491E-2</v>
      </c>
      <c r="G23" s="58"/>
      <c r="H23" s="362">
        <v>28480.562328442167</v>
      </c>
      <c r="I23" s="58"/>
      <c r="J23" s="130">
        <v>27293.536224237607</v>
      </c>
      <c r="K23" s="115"/>
      <c r="L23" s="60">
        <v>4.3491106995158804E-2</v>
      </c>
      <c r="M23" s="364"/>
      <c r="N23" s="114">
        <v>5868.8236946628249</v>
      </c>
      <c r="O23" s="58"/>
      <c r="P23" s="20">
        <v>5734.3574425574434</v>
      </c>
      <c r="Q23" s="115"/>
      <c r="R23" s="58">
        <v>2.3449227477073949E-2</v>
      </c>
      <c r="S23" s="60"/>
      <c r="T23" s="4"/>
    </row>
    <row r="24" spans="1:20" s="26" customFormat="1" x14ac:dyDescent="0.25">
      <c r="A24" s="9" t="s">
        <v>287</v>
      </c>
      <c r="B24" s="198">
        <v>16616.67286480399</v>
      </c>
      <c r="C24" s="114">
        <v>0</v>
      </c>
      <c r="D24" s="114">
        <v>16222.916932166951</v>
      </c>
      <c r="E24" s="114">
        <v>0</v>
      </c>
      <c r="F24" s="58">
        <v>2.4271586563837745E-2</v>
      </c>
      <c r="G24" s="58"/>
      <c r="H24" s="362">
        <v>14580.937819173292</v>
      </c>
      <c r="I24" s="58"/>
      <c r="J24" s="130">
        <v>13023.645670095688</v>
      </c>
      <c r="K24" s="115"/>
      <c r="L24" s="60">
        <v>0.11957421051874813</v>
      </c>
      <c r="M24" s="364"/>
      <c r="N24" s="114">
        <v>2035.7350456306986</v>
      </c>
      <c r="O24" s="58"/>
      <c r="P24" s="20">
        <v>3199.2712620712623</v>
      </c>
      <c r="Q24" s="115"/>
      <c r="R24" s="58">
        <v>-0.36368789050018557</v>
      </c>
      <c r="S24" s="60"/>
      <c r="T24" s="4"/>
    </row>
    <row r="25" spans="1:20" s="26" customFormat="1" x14ac:dyDescent="0.25">
      <c r="A25" s="9" t="s">
        <v>288</v>
      </c>
      <c r="B25" s="198">
        <v>16331.048486415271</v>
      </c>
      <c r="C25" s="114">
        <v>0</v>
      </c>
      <c r="D25" s="114">
        <v>15976.742730046855</v>
      </c>
      <c r="E25" s="114">
        <v>0</v>
      </c>
      <c r="F25" s="58">
        <v>2.2176344850448559E-2</v>
      </c>
      <c r="G25" s="58"/>
      <c r="H25" s="362">
        <v>14295.313440784574</v>
      </c>
      <c r="I25" s="58"/>
      <c r="J25" s="130">
        <v>12777.471467975593</v>
      </c>
      <c r="K25" s="115"/>
      <c r="L25" s="60">
        <v>0.11879048030850047</v>
      </c>
      <c r="M25" s="364"/>
      <c r="N25" s="114">
        <v>2035.7350456306986</v>
      </c>
      <c r="O25" s="58"/>
      <c r="P25" s="20">
        <v>3199.2712620712623</v>
      </c>
      <c r="Q25" s="115"/>
      <c r="R25" s="58">
        <v>-0.36368789050018557</v>
      </c>
      <c r="S25" s="60"/>
      <c r="T25" s="4"/>
    </row>
    <row r="26" spans="1:20" s="26" customFormat="1" x14ac:dyDescent="0.25">
      <c r="A26" s="9" t="s">
        <v>584</v>
      </c>
      <c r="B26" s="198">
        <v>567.38645702530619</v>
      </c>
      <c r="C26" s="114">
        <v>0</v>
      </c>
      <c r="D26" s="114">
        <v>484.6620739331554</v>
      </c>
      <c r="E26" s="114">
        <v>0</v>
      </c>
      <c r="F26" s="58">
        <v>0.17068466368911742</v>
      </c>
      <c r="G26" s="58"/>
      <c r="H26" s="362">
        <v>567.38645702530619</v>
      </c>
      <c r="I26" s="58"/>
      <c r="J26" s="130">
        <v>401.6620739331554</v>
      </c>
      <c r="K26" s="115"/>
      <c r="L26" s="60">
        <v>0.41259654283349301</v>
      </c>
      <c r="M26" s="364"/>
      <c r="N26" s="114">
        <v>0</v>
      </c>
      <c r="O26" s="58"/>
      <c r="P26" s="20">
        <v>83</v>
      </c>
      <c r="Q26" s="115"/>
      <c r="R26" s="58">
        <v>-1</v>
      </c>
      <c r="S26" s="60"/>
      <c r="T26" s="4"/>
    </row>
    <row r="27" spans="1:20" s="26" customFormat="1" x14ac:dyDescent="0.25">
      <c r="A27" s="9" t="s">
        <v>585</v>
      </c>
      <c r="B27" s="198">
        <v>714.66979787883929</v>
      </c>
      <c r="C27" s="114">
        <v>0</v>
      </c>
      <c r="D27" s="20">
        <v>915.31866797798739</v>
      </c>
      <c r="E27" s="20">
        <v>0</v>
      </c>
      <c r="F27" s="58">
        <v>-0.21921203742342282</v>
      </c>
      <c r="G27" s="58"/>
      <c r="H27" s="362">
        <v>672.46979787883924</v>
      </c>
      <c r="I27" s="58"/>
      <c r="J27" s="130">
        <v>575.84244420176356</v>
      </c>
      <c r="K27" s="115"/>
      <c r="L27" s="60">
        <v>0.16780172189464279</v>
      </c>
      <c r="M27" s="364"/>
      <c r="N27" s="114">
        <v>42.2</v>
      </c>
      <c r="O27" s="58"/>
      <c r="P27" s="20">
        <v>339.47622377622378</v>
      </c>
      <c r="Q27" s="115"/>
      <c r="R27" s="58">
        <v>-0.8756908524238286</v>
      </c>
      <c r="S27" s="60"/>
      <c r="T27" s="4"/>
    </row>
    <row r="28" spans="1:20" s="26" customFormat="1" x14ac:dyDescent="0.25">
      <c r="A28" s="9" t="s">
        <v>253</v>
      </c>
      <c r="B28" s="198">
        <v>7378.9085307635314</v>
      </c>
      <c r="C28" s="114">
        <v>0</v>
      </c>
      <c r="D28" s="20">
        <v>7200.3192706566333</v>
      </c>
      <c r="E28" s="20">
        <v>0</v>
      </c>
      <c r="F28" s="58">
        <v>2.4802964062260485E-2</v>
      </c>
      <c r="G28" s="58"/>
      <c r="H28" s="362">
        <v>6785.5979239790113</v>
      </c>
      <c r="I28" s="58"/>
      <c r="J28" s="130">
        <v>6255.942430829793</v>
      </c>
      <c r="K28" s="115"/>
      <c r="L28" s="60">
        <v>8.4664380947470516E-2</v>
      </c>
      <c r="M28" s="364"/>
      <c r="N28" s="114">
        <v>593.31060678451979</v>
      </c>
      <c r="O28" s="58"/>
      <c r="P28" s="20">
        <v>944.37683982683984</v>
      </c>
      <c r="Q28" s="115"/>
      <c r="R28" s="58">
        <v>-0.3717437978537162</v>
      </c>
      <c r="S28" s="60"/>
      <c r="T28" s="4"/>
    </row>
    <row r="29" spans="1:20" s="26" customFormat="1" x14ac:dyDescent="0.25">
      <c r="A29" s="9" t="s">
        <v>0</v>
      </c>
      <c r="B29" s="198">
        <v>12729.779283091884</v>
      </c>
      <c r="C29" s="114">
        <v>0</v>
      </c>
      <c r="D29" s="20">
        <v>11995.915338995528</v>
      </c>
      <c r="E29" s="20">
        <v>0</v>
      </c>
      <c r="F29" s="58">
        <v>6.1176152328347951E-2</v>
      </c>
      <c r="G29" s="58"/>
      <c r="H29" s="362">
        <v>10434.222935574668</v>
      </c>
      <c r="I29" s="58"/>
      <c r="J29" s="130">
        <v>9840.0239470541364</v>
      </c>
      <c r="K29" s="115"/>
      <c r="L29" s="60">
        <v>6.0385929111322935E-2</v>
      </c>
      <c r="M29" s="364"/>
      <c r="N29" s="114">
        <v>2295.5563475172175</v>
      </c>
      <c r="O29" s="58"/>
      <c r="P29" s="20">
        <v>2155.8913919413917</v>
      </c>
      <c r="Q29" s="115"/>
      <c r="R29" s="58">
        <v>6.4782927422914749E-2</v>
      </c>
      <c r="S29" s="60"/>
      <c r="T29" s="4"/>
    </row>
    <row r="30" spans="1:20" s="26" customFormat="1" x14ac:dyDescent="0.25">
      <c r="A30" s="9" t="s">
        <v>260</v>
      </c>
      <c r="B30" s="198">
        <v>5312.0258981467778</v>
      </c>
      <c r="C30" s="114">
        <v>0</v>
      </c>
      <c r="D30" s="20">
        <v>5041.399533205331</v>
      </c>
      <c r="E30" s="20">
        <v>0</v>
      </c>
      <c r="F30" s="58">
        <v>5.3680800967857843E-2</v>
      </c>
      <c r="G30" s="58"/>
      <c r="H30" s="362">
        <v>4534.6534556134657</v>
      </c>
      <c r="I30" s="58"/>
      <c r="J30" s="130">
        <v>3927.8328665386648</v>
      </c>
      <c r="K30" s="115"/>
      <c r="L30" s="60">
        <v>0.15449246688786711</v>
      </c>
      <c r="M30" s="364"/>
      <c r="N30" s="114">
        <v>777.37244253331221</v>
      </c>
      <c r="O30" s="58"/>
      <c r="P30" s="20">
        <v>1113.5666666666666</v>
      </c>
      <c r="Q30" s="115"/>
      <c r="R30" s="58">
        <v>-0.30190758595505829</v>
      </c>
      <c r="S30" s="60"/>
      <c r="T30" s="4"/>
    </row>
    <row r="31" spans="1:20" s="26" customFormat="1" x14ac:dyDescent="0.25">
      <c r="A31" s="9" t="s">
        <v>269</v>
      </c>
      <c r="B31" s="198">
        <v>10746.992939683219</v>
      </c>
      <c r="C31" s="114">
        <v>0</v>
      </c>
      <c r="D31" s="20">
        <v>9457.0185079587936</v>
      </c>
      <c r="E31" s="20">
        <v>0</v>
      </c>
      <c r="F31" s="58">
        <v>0.13640392377775459</v>
      </c>
      <c r="G31" s="58"/>
      <c r="H31" s="362">
        <v>8711.2619889913985</v>
      </c>
      <c r="I31" s="58"/>
      <c r="J31" s="130">
        <v>8242.6937826840676</v>
      </c>
      <c r="K31" s="115"/>
      <c r="L31" s="60">
        <v>5.6846489589566084E-2</v>
      </c>
      <c r="M31" s="364"/>
      <c r="N31" s="114">
        <v>2035.7309506918209</v>
      </c>
      <c r="O31" s="58"/>
      <c r="P31" s="20">
        <v>1214.3247252747251</v>
      </c>
      <c r="Q31" s="115"/>
      <c r="R31" s="58">
        <v>0.67643045416147929</v>
      </c>
      <c r="S31" s="60"/>
      <c r="T31" s="4"/>
    </row>
    <row r="32" spans="1:20" s="10" customFormat="1" x14ac:dyDescent="0.25">
      <c r="A32" s="472" t="s">
        <v>143</v>
      </c>
      <c r="B32" s="458"/>
      <c r="C32" s="474">
        <v>0</v>
      </c>
      <c r="D32" s="474"/>
      <c r="E32" s="474">
        <v>0</v>
      </c>
      <c r="F32" s="474"/>
      <c r="G32" s="474"/>
      <c r="H32" s="458"/>
      <c r="I32" s="474"/>
      <c r="J32" s="474"/>
      <c r="K32" s="474"/>
      <c r="L32" s="475"/>
      <c r="M32" s="458"/>
      <c r="N32" s="474"/>
      <c r="O32" s="474"/>
      <c r="P32" s="474"/>
      <c r="Q32" s="474"/>
      <c r="R32" s="474"/>
      <c r="S32" s="475"/>
      <c r="T32" s="4"/>
    </row>
    <row r="33" spans="1:20" s="10" customFormat="1" x14ac:dyDescent="0.25">
      <c r="A33" s="33" t="s">
        <v>586</v>
      </c>
      <c r="B33" s="200">
        <v>7.4301528458499728</v>
      </c>
      <c r="C33" s="157">
        <v>0</v>
      </c>
      <c r="D33" s="97">
        <v>8.06396919655662</v>
      </c>
      <c r="E33" s="97">
        <v>0</v>
      </c>
      <c r="F33" s="58">
        <v>-7.8598558012509756E-2</v>
      </c>
      <c r="G33" s="58"/>
      <c r="H33" s="363">
        <v>7.7527016530621218</v>
      </c>
      <c r="I33" s="58"/>
      <c r="J33" s="97">
        <v>8.198813845355394</v>
      </c>
      <c r="K33" s="54"/>
      <c r="L33" s="60">
        <v>-5.4411796719350279E-2</v>
      </c>
      <c r="M33" s="364"/>
      <c r="N33" s="157">
        <v>5.8648695990343498</v>
      </c>
      <c r="O33" s="58"/>
      <c r="P33" s="97">
        <v>7.4221558210387277</v>
      </c>
      <c r="Q33" s="91"/>
      <c r="R33" s="58">
        <v>-0.20981588901571138</v>
      </c>
      <c r="S33" s="7"/>
      <c r="T33" s="4"/>
    </row>
    <row r="34" spans="1:20" s="10" customFormat="1" x14ac:dyDescent="0.25">
      <c r="A34" s="33" t="s">
        <v>292</v>
      </c>
      <c r="B34" s="200">
        <v>7.7080672587510497</v>
      </c>
      <c r="C34" s="157">
        <v>0</v>
      </c>
      <c r="D34" s="97">
        <v>7.7280186929985968</v>
      </c>
      <c r="E34" s="97">
        <v>0</v>
      </c>
      <c r="F34" s="58">
        <v>-2.5817010853794405E-3</v>
      </c>
      <c r="G34" s="58"/>
      <c r="H34" s="363">
        <v>7.9687018020620863</v>
      </c>
      <c r="I34" s="58"/>
      <c r="J34" s="97">
        <v>8.2180037720002339</v>
      </c>
      <c r="K34" s="54"/>
      <c r="L34" s="60">
        <v>-3.0336073924369631E-2</v>
      </c>
      <c r="M34" s="364"/>
      <c r="N34" s="157">
        <v>5.8778425946309181</v>
      </c>
      <c r="O34" s="58"/>
      <c r="P34" s="97">
        <v>5.7710822991074933</v>
      </c>
      <c r="Q34" s="91"/>
      <c r="R34" s="58">
        <v>1.8499180914459571E-2</v>
      </c>
      <c r="S34" s="7"/>
      <c r="T34" s="4"/>
    </row>
    <row r="35" spans="1:20" s="10" customFormat="1" x14ac:dyDescent="0.25">
      <c r="A35" s="33" t="s">
        <v>587</v>
      </c>
      <c r="B35" s="200">
        <v>2.9573409585345201</v>
      </c>
      <c r="C35" s="157">
        <v>0</v>
      </c>
      <c r="D35" s="97">
        <v>3.7018339490653736</v>
      </c>
      <c r="E35" s="97">
        <v>0</v>
      </c>
      <c r="F35" s="58">
        <v>-0.20111463690012907</v>
      </c>
      <c r="G35" s="58"/>
      <c r="H35" s="363">
        <v>2.9573409585345201</v>
      </c>
      <c r="I35" s="58"/>
      <c r="J35" s="97">
        <v>4.260144609508127</v>
      </c>
      <c r="K35" s="54"/>
      <c r="L35" s="60">
        <v>-0.30581207221602452</v>
      </c>
      <c r="M35" s="364"/>
      <c r="N35" s="1668">
        <v>0</v>
      </c>
      <c r="O35" s="58"/>
      <c r="P35" s="97">
        <v>1</v>
      </c>
      <c r="Q35" s="91"/>
      <c r="R35" s="58">
        <v>-1</v>
      </c>
      <c r="S35" s="7"/>
      <c r="T35" s="4"/>
    </row>
    <row r="36" spans="1:20" s="10" customFormat="1" x14ac:dyDescent="0.25">
      <c r="A36" s="33" t="s">
        <v>588</v>
      </c>
      <c r="B36" s="200">
        <v>2.6077036574319647</v>
      </c>
      <c r="C36" s="157">
        <v>0</v>
      </c>
      <c r="D36" s="97">
        <v>2.6192469488662296</v>
      </c>
      <c r="E36" s="97">
        <v>0</v>
      </c>
      <c r="F36" s="58">
        <v>-4.4071031329296559E-3</v>
      </c>
      <c r="G36" s="58"/>
      <c r="H36" s="363">
        <v>2.7085930870504127</v>
      </c>
      <c r="I36" s="58"/>
      <c r="J36" s="97">
        <v>3.573841117978358</v>
      </c>
      <c r="K36" s="54"/>
      <c r="L36" s="60">
        <v>-0.24210590296677675</v>
      </c>
      <c r="M36" s="364"/>
      <c r="N36" s="157">
        <v>1</v>
      </c>
      <c r="O36" s="58"/>
      <c r="P36" s="97">
        <v>1</v>
      </c>
      <c r="Q36" s="91"/>
      <c r="R36" s="58">
        <v>0</v>
      </c>
      <c r="S36" s="7"/>
      <c r="T36" s="4"/>
    </row>
    <row r="37" spans="1:20" s="10" customFormat="1" x14ac:dyDescent="0.25">
      <c r="A37" s="824" t="s">
        <v>589</v>
      </c>
      <c r="B37" s="200">
        <v>6.3613835681065289</v>
      </c>
      <c r="C37" s="157">
        <v>0</v>
      </c>
      <c r="D37" s="97">
        <v>6.4026958051053642</v>
      </c>
      <c r="E37" s="97">
        <v>0</v>
      </c>
      <c r="F37" s="58">
        <v>-6.4523191880978947E-3</v>
      </c>
      <c r="G37" s="58"/>
      <c r="H37" s="363">
        <v>6.5113503213752635</v>
      </c>
      <c r="I37" s="58"/>
      <c r="J37" s="97">
        <v>6.700023161641866</v>
      </c>
      <c r="K37" s="54"/>
      <c r="L37" s="60">
        <v>-2.8160028064793657E-2</v>
      </c>
      <c r="M37" s="364"/>
      <c r="N37" s="157">
        <v>4.6462379462185144</v>
      </c>
      <c r="O37" s="58"/>
      <c r="P37" s="97">
        <v>4.4330765311466536</v>
      </c>
      <c r="Q37" s="91"/>
      <c r="R37" s="58">
        <v>4.8084307494850487E-2</v>
      </c>
      <c r="S37" s="7"/>
      <c r="T37" s="4"/>
    </row>
    <row r="38" spans="1:20" s="10" customFormat="1" x14ac:dyDescent="0.25">
      <c r="A38" s="824" t="s">
        <v>1</v>
      </c>
      <c r="B38" s="200">
        <v>7.3064074984932033</v>
      </c>
      <c r="C38" s="157">
        <v>0</v>
      </c>
      <c r="D38" s="97">
        <v>7.2469623608357381</v>
      </c>
      <c r="E38" s="97">
        <v>0</v>
      </c>
      <c r="F38" s="58">
        <v>8.2027661656862549E-3</v>
      </c>
      <c r="G38" s="58"/>
      <c r="H38" s="363">
        <v>7.6519668200601094</v>
      </c>
      <c r="I38" s="58"/>
      <c r="J38" s="97">
        <v>7.8737722948000268</v>
      </c>
      <c r="K38" s="54"/>
      <c r="L38" s="60">
        <v>-2.8170166272956803E-2</v>
      </c>
      <c r="M38" s="364"/>
      <c r="N38" s="157">
        <v>5.7357019906128288</v>
      </c>
      <c r="O38" s="58"/>
      <c r="P38" s="97">
        <v>4.3860460904173735</v>
      </c>
      <c r="Q38" s="91"/>
      <c r="R38" s="58">
        <v>0.30771584985031997</v>
      </c>
      <c r="S38" s="7"/>
      <c r="T38" s="4"/>
    </row>
    <row r="39" spans="1:20" s="10" customFormat="1" x14ac:dyDescent="0.25">
      <c r="A39" s="33" t="s">
        <v>144</v>
      </c>
      <c r="B39" s="200">
        <v>4.3447170376474391</v>
      </c>
      <c r="C39" s="157">
        <v>0</v>
      </c>
      <c r="D39" s="97">
        <v>4.8446583809440424</v>
      </c>
      <c r="E39" s="97">
        <v>0</v>
      </c>
      <c r="F39" s="58">
        <v>-0.10319434395272747</v>
      </c>
      <c r="G39" s="58"/>
      <c r="H39" s="363">
        <v>4.6030022470433396</v>
      </c>
      <c r="I39" s="58"/>
      <c r="J39" s="97">
        <v>4.8413614189720269</v>
      </c>
      <c r="K39" s="54"/>
      <c r="L39" s="60">
        <v>-4.9233914038026606E-2</v>
      </c>
      <c r="M39" s="364"/>
      <c r="N39" s="157">
        <v>2.8380596708077621</v>
      </c>
      <c r="O39" s="58"/>
      <c r="P39" s="97">
        <v>4.8562876043942893</v>
      </c>
      <c r="Q39" s="91"/>
      <c r="R39" s="58">
        <v>-0.41559069354959566</v>
      </c>
      <c r="S39" s="7"/>
      <c r="T39" s="4"/>
    </row>
    <row r="40" spans="1:20" s="10" customFormat="1" x14ac:dyDescent="0.25">
      <c r="A40" s="33" t="s">
        <v>145</v>
      </c>
      <c r="B40" s="200">
        <v>6.5069090280898685</v>
      </c>
      <c r="C40" s="157">
        <v>0</v>
      </c>
      <c r="D40" s="97">
        <v>6.609914995157772</v>
      </c>
      <c r="E40" s="97">
        <v>0</v>
      </c>
      <c r="F40" s="58">
        <v>-1.5583553970567347E-2</v>
      </c>
      <c r="G40" s="58"/>
      <c r="H40" s="363">
        <v>6.7693185814978634</v>
      </c>
      <c r="I40" s="58"/>
      <c r="J40" s="97">
        <v>7.0925902351325023</v>
      </c>
      <c r="K40" s="54"/>
      <c r="L40" s="60">
        <v>-4.5578786158171403E-2</v>
      </c>
      <c r="M40" s="364"/>
      <c r="N40" s="157">
        <v>5.3840109519101871</v>
      </c>
      <c r="O40" s="58"/>
      <c r="P40" s="97">
        <v>3.3335720888604934</v>
      </c>
      <c r="Q40" s="91"/>
      <c r="R40" s="58">
        <v>0.61508760224549097</v>
      </c>
      <c r="S40" s="7"/>
      <c r="T40" s="4"/>
    </row>
    <row r="41" spans="1:20" s="10" customFormat="1" x14ac:dyDescent="0.25">
      <c r="A41" s="33" t="s">
        <v>308</v>
      </c>
      <c r="B41" s="200">
        <v>10.766419569299094</v>
      </c>
      <c r="C41" s="157">
        <v>0</v>
      </c>
      <c r="D41" s="97">
        <v>11.305912763032959</v>
      </c>
      <c r="E41" s="97">
        <v>0</v>
      </c>
      <c r="F41" s="58">
        <v>-4.771779201214521E-2</v>
      </c>
      <c r="G41" s="58"/>
      <c r="H41" s="363">
        <v>11.285774312640061</v>
      </c>
      <c r="I41" s="58"/>
      <c r="J41" s="97">
        <v>11.456201091007282</v>
      </c>
      <c r="K41" s="54"/>
      <c r="L41" s="60">
        <v>-1.4876378043066955E-2</v>
      </c>
      <c r="M41" s="364"/>
      <c r="N41" s="157">
        <v>8.027694759709803</v>
      </c>
      <c r="O41" s="58"/>
      <c r="P41" s="97">
        <v>10.478560181794204</v>
      </c>
      <c r="Q41" s="91"/>
      <c r="R41" s="58">
        <v>-0.23389333835602871</v>
      </c>
      <c r="S41" s="7"/>
      <c r="T41" s="4"/>
    </row>
    <row r="42" spans="1:20" s="10" customFormat="1" x14ac:dyDescent="0.25">
      <c r="A42" s="707" t="s">
        <v>309</v>
      </c>
      <c r="B42" s="458"/>
      <c r="C42" s="474">
        <v>0</v>
      </c>
      <c r="D42" s="708"/>
      <c r="E42" s="708">
        <v>0</v>
      </c>
      <c r="F42" s="709"/>
      <c r="G42" s="709"/>
      <c r="H42" s="458"/>
      <c r="I42" s="709"/>
      <c r="J42" s="710"/>
      <c r="K42" s="710"/>
      <c r="L42" s="711"/>
      <c r="M42" s="712"/>
      <c r="N42" s="474"/>
      <c r="O42" s="709"/>
      <c r="P42" s="710"/>
      <c r="Q42" s="710"/>
      <c r="R42" s="709"/>
      <c r="S42" s="711"/>
      <c r="T42" s="4"/>
    </row>
    <row r="43" spans="1:20" s="26" customFormat="1" x14ac:dyDescent="0.25">
      <c r="A43" s="12" t="s">
        <v>310</v>
      </c>
      <c r="B43" s="198">
        <v>35226.650015975669</v>
      </c>
      <c r="C43" s="114">
        <v>0</v>
      </c>
      <c r="D43" s="20">
        <v>34147.778268061396</v>
      </c>
      <c r="E43" s="20">
        <v>0</v>
      </c>
      <c r="F43" s="58">
        <v>3.1594200344311915E-2</v>
      </c>
      <c r="G43" s="58"/>
      <c r="H43" s="362">
        <v>30437.473069733507</v>
      </c>
      <c r="I43" s="58"/>
      <c r="J43" s="130">
        <v>29523.258954042085</v>
      </c>
      <c r="K43" s="115"/>
      <c r="L43" s="60">
        <v>3.0965894284047373E-2</v>
      </c>
      <c r="M43" s="364"/>
      <c r="N43" s="114">
        <v>4789.1769462421653</v>
      </c>
      <c r="O43" s="58"/>
      <c r="P43" s="20">
        <v>4624.5193140193142</v>
      </c>
      <c r="Q43" s="115"/>
      <c r="R43" s="58">
        <v>3.560535074936081E-2</v>
      </c>
      <c r="S43" s="60"/>
      <c r="T43" s="4"/>
    </row>
    <row r="44" spans="1:20" s="26" customFormat="1" x14ac:dyDescent="0.25">
      <c r="A44" s="12" t="s">
        <v>327</v>
      </c>
      <c r="B44" s="198">
        <v>29612.273353911631</v>
      </c>
      <c r="C44" s="114">
        <v>0</v>
      </c>
      <c r="D44" s="20">
        <v>28102.799108921638</v>
      </c>
      <c r="E44" s="20">
        <v>0</v>
      </c>
      <c r="F44" s="58">
        <v>5.3712594220224452E-2</v>
      </c>
      <c r="G44" s="58"/>
      <c r="H44" s="362">
        <v>25382.936334409394</v>
      </c>
      <c r="I44" s="58"/>
      <c r="J44" s="130">
        <v>25171.103762601291</v>
      </c>
      <c r="K44" s="115"/>
      <c r="L44" s="60">
        <v>8.4157045239644877E-3</v>
      </c>
      <c r="M44" s="364"/>
      <c r="N44" s="114">
        <v>4229.337019502238</v>
      </c>
      <c r="O44" s="58"/>
      <c r="P44" s="20">
        <v>2931.6953463203463</v>
      </c>
      <c r="Q44" s="115"/>
      <c r="R44" s="58">
        <v>0.44262500699828805</v>
      </c>
      <c r="S44" s="60"/>
      <c r="T44" s="4"/>
    </row>
    <row r="45" spans="1:20" s="26" customFormat="1" x14ac:dyDescent="0.25">
      <c r="A45" s="12" t="s">
        <v>312</v>
      </c>
      <c r="B45" s="198">
        <v>5121.9528408708857</v>
      </c>
      <c r="C45" s="114">
        <v>0</v>
      </c>
      <c r="D45" s="20">
        <v>5298.7364522940743</v>
      </c>
      <c r="E45" s="20">
        <v>0</v>
      </c>
      <c r="F45" s="58">
        <v>-3.3363352379348975E-2</v>
      </c>
      <c r="G45" s="58"/>
      <c r="H45" s="362">
        <v>4199.8291051862807</v>
      </c>
      <c r="I45" s="58"/>
      <c r="J45" s="130">
        <v>3929.4824146650367</v>
      </c>
      <c r="K45" s="115"/>
      <c r="L45" s="60">
        <v>6.8799567472880352E-2</v>
      </c>
      <c r="M45" s="364"/>
      <c r="N45" s="114">
        <v>922.12373568460532</v>
      </c>
      <c r="O45" s="58"/>
      <c r="P45" s="20">
        <v>1369.2540376290376</v>
      </c>
      <c r="Q45" s="115"/>
      <c r="R45" s="58">
        <v>-0.32655028917692347</v>
      </c>
      <c r="S45" s="60"/>
      <c r="T45" s="4"/>
    </row>
    <row r="46" spans="1:20" s="26" customFormat="1" x14ac:dyDescent="0.25">
      <c r="A46" s="12" t="s">
        <v>313</v>
      </c>
      <c r="B46" s="106">
        <v>3273.4349699954159</v>
      </c>
      <c r="C46" s="114">
        <v>0</v>
      </c>
      <c r="D46" s="20">
        <v>3019.1553380390692</v>
      </c>
      <c r="E46" s="20">
        <v>0</v>
      </c>
      <c r="F46" s="58">
        <v>8.4222109658491598E-2</v>
      </c>
      <c r="G46" s="58"/>
      <c r="H46" s="362">
        <v>2675.2234974100302</v>
      </c>
      <c r="I46" s="58"/>
      <c r="J46" s="130">
        <v>2613.5882051719364</v>
      </c>
      <c r="K46" s="115"/>
      <c r="L46" s="60">
        <v>2.3582633299356781E-2</v>
      </c>
      <c r="M46" s="364"/>
      <c r="N46" s="114">
        <v>598.21147258538565</v>
      </c>
      <c r="O46" s="58"/>
      <c r="P46" s="20">
        <v>405.56713286713284</v>
      </c>
      <c r="Q46" s="115"/>
      <c r="R46" s="58">
        <v>0.47499988067663435</v>
      </c>
      <c r="S46" s="60"/>
      <c r="T46" s="4"/>
    </row>
    <row r="47" spans="1:20" s="26" customFormat="1" x14ac:dyDescent="0.25">
      <c r="A47" s="12" t="s">
        <v>643</v>
      </c>
      <c r="B47" s="198">
        <v>2038.75281014918</v>
      </c>
      <c r="C47" s="114">
        <v>0</v>
      </c>
      <c r="D47" s="20">
        <v>2218.7122018987106</v>
      </c>
      <c r="E47" s="20">
        <v>0</v>
      </c>
      <c r="F47" s="58">
        <v>-8.1109840021399121E-2</v>
      </c>
      <c r="G47" s="58"/>
      <c r="H47" s="362">
        <v>1877.3354188448322</v>
      </c>
      <c r="I47" s="58"/>
      <c r="J47" s="130">
        <v>1812.5057916423004</v>
      </c>
      <c r="K47" s="115"/>
      <c r="L47" s="60">
        <v>3.5767955888179583E-2</v>
      </c>
      <c r="M47" s="364"/>
      <c r="N47" s="114">
        <v>161.4173913043478</v>
      </c>
      <c r="O47" s="58"/>
      <c r="P47" s="20">
        <v>406.20641025641027</v>
      </c>
      <c r="Q47" s="115"/>
      <c r="R47" s="58">
        <v>-0.60262224517221163</v>
      </c>
      <c r="S47" s="60"/>
      <c r="T47" s="4"/>
    </row>
    <row r="48" spans="1:20" s="26" customFormat="1" x14ac:dyDescent="0.25">
      <c r="A48" s="34" t="s">
        <v>198</v>
      </c>
      <c r="B48" s="198">
        <v>1440.9049738341189</v>
      </c>
      <c r="C48" s="114">
        <v>0</v>
      </c>
      <c r="D48" s="20">
        <v>1515.9253089234301</v>
      </c>
      <c r="E48" s="20">
        <v>0</v>
      </c>
      <c r="F48" s="58">
        <v>-4.948814736960136E-2</v>
      </c>
      <c r="G48" s="58"/>
      <c r="H48" s="362">
        <v>1299.7049738341188</v>
      </c>
      <c r="I48" s="58"/>
      <c r="J48" s="130">
        <v>1330.6919755900967</v>
      </c>
      <c r="K48" s="115"/>
      <c r="L48" s="60">
        <v>-2.3286382066170237E-2</v>
      </c>
      <c r="M48" s="364"/>
      <c r="N48" s="114">
        <v>141.19999999999999</v>
      </c>
      <c r="O48" s="58"/>
      <c r="P48" s="20">
        <v>185.23333333333335</v>
      </c>
      <c r="Q48" s="115"/>
      <c r="R48" s="58">
        <v>-0.23771819326974999</v>
      </c>
      <c r="S48" s="60"/>
      <c r="T48" s="4"/>
    </row>
    <row r="49" spans="1:20" s="26" customFormat="1" x14ac:dyDescent="0.25">
      <c r="A49" s="12" t="s">
        <v>187</v>
      </c>
      <c r="B49" s="198">
        <v>3614.8423281974256</v>
      </c>
      <c r="C49" s="114">
        <v>0</v>
      </c>
      <c r="D49" s="20">
        <v>3706.5129583660182</v>
      </c>
      <c r="E49" s="20">
        <v>0</v>
      </c>
      <c r="F49" s="58">
        <v>-2.4732310718537133E-2</v>
      </c>
      <c r="G49" s="58"/>
      <c r="H49" s="362">
        <v>3281.9089948640922</v>
      </c>
      <c r="I49" s="58"/>
      <c r="J49" s="130">
        <v>2685.5690023220618</v>
      </c>
      <c r="K49" s="115"/>
      <c r="L49" s="60">
        <v>0.22205349854217427</v>
      </c>
      <c r="M49" s="364"/>
      <c r="N49" s="114">
        <v>332.93333333333334</v>
      </c>
      <c r="O49" s="58"/>
      <c r="P49" s="20">
        <v>1020.9439560439562</v>
      </c>
      <c r="Q49" s="115"/>
      <c r="R49" s="58">
        <v>-0.67389656272278364</v>
      </c>
      <c r="S49" s="60"/>
      <c r="T49" s="4"/>
    </row>
    <row r="50" spans="1:20" s="26" customFormat="1" x14ac:dyDescent="0.25">
      <c r="A50" s="12" t="s">
        <v>316</v>
      </c>
      <c r="B50" s="198">
        <v>1221.2988145706972</v>
      </c>
      <c r="C50" s="114">
        <v>0</v>
      </c>
      <c r="D50" s="20">
        <v>1929.7564755828942</v>
      </c>
      <c r="E50" s="20">
        <v>0</v>
      </c>
      <c r="F50" s="58">
        <v>-0.36712283128792361</v>
      </c>
      <c r="G50" s="58"/>
      <c r="H50" s="362">
        <v>1035.3845288564116</v>
      </c>
      <c r="I50" s="58"/>
      <c r="J50" s="130">
        <v>939.86556649198508</v>
      </c>
      <c r="K50" s="115"/>
      <c r="L50" s="60">
        <v>0.1016304520240567</v>
      </c>
      <c r="M50" s="364"/>
      <c r="N50" s="114">
        <v>185.91428571428571</v>
      </c>
      <c r="O50" s="58"/>
      <c r="P50" s="20">
        <v>989.89090909090908</v>
      </c>
      <c r="Q50" s="115"/>
      <c r="R50" s="58">
        <v>-0.8121870965710507</v>
      </c>
      <c r="S50" s="60"/>
      <c r="T50" s="4"/>
    </row>
    <row r="51" spans="1:20" s="26" customFormat="1" x14ac:dyDescent="0.25">
      <c r="A51" s="12" t="s">
        <v>317</v>
      </c>
      <c r="B51" s="198">
        <v>2209.1028246808287</v>
      </c>
      <c r="C51" s="114">
        <v>0</v>
      </c>
      <c r="D51" s="20">
        <v>1967.2617422260157</v>
      </c>
      <c r="E51" s="20">
        <v>0</v>
      </c>
      <c r="F51" s="58">
        <v>0.12293284480852179</v>
      </c>
      <c r="G51" s="58"/>
      <c r="H51" s="362">
        <v>2082.5028246808288</v>
      </c>
      <c r="I51" s="58"/>
      <c r="J51" s="130">
        <v>1884.2617422260157</v>
      </c>
      <c r="K51" s="115"/>
      <c r="L51" s="60">
        <v>0.10520888792266006</v>
      </c>
      <c r="M51" s="364"/>
      <c r="N51" s="114">
        <v>126.60000000000001</v>
      </c>
      <c r="O51" s="58"/>
      <c r="P51" s="20">
        <v>83</v>
      </c>
      <c r="Q51" s="115"/>
      <c r="R51" s="58">
        <v>0.52530120481927722</v>
      </c>
      <c r="S51" s="60"/>
      <c r="T51" s="4"/>
    </row>
    <row r="52" spans="1:20" s="26" customFormat="1" x14ac:dyDescent="0.25">
      <c r="A52" s="12" t="s">
        <v>318</v>
      </c>
      <c r="B52" s="198">
        <v>4528.1430685419236</v>
      </c>
      <c r="C52" s="114">
        <v>0</v>
      </c>
      <c r="D52" s="20">
        <v>3140.1851952856491</v>
      </c>
      <c r="E52" s="20">
        <v>0</v>
      </c>
      <c r="F52" s="58">
        <v>0.44199873158437014</v>
      </c>
      <c r="G52" s="58"/>
      <c r="H52" s="362">
        <v>3278.6568127687119</v>
      </c>
      <c r="I52" s="58"/>
      <c r="J52" s="130">
        <v>3001.4377593882132</v>
      </c>
      <c r="K52" s="115"/>
      <c r="L52" s="60">
        <v>9.2362086307931524E-2</v>
      </c>
      <c r="M52" s="364"/>
      <c r="N52" s="114">
        <v>1249.4862557732122</v>
      </c>
      <c r="O52" s="58"/>
      <c r="P52" s="20">
        <v>138.74743589743591</v>
      </c>
      <c r="Q52" s="115"/>
      <c r="R52" s="58">
        <v>8.0054727692182386</v>
      </c>
      <c r="S52" s="60"/>
      <c r="T52" s="4"/>
    </row>
    <row r="53" spans="1:20" s="10" customFormat="1" x14ac:dyDescent="0.25">
      <c r="A53" s="707" t="s">
        <v>319</v>
      </c>
      <c r="B53" s="458"/>
      <c r="C53" s="474"/>
      <c r="D53" s="708"/>
      <c r="E53" s="708">
        <v>0</v>
      </c>
      <c r="F53" s="474"/>
      <c r="G53" s="474"/>
      <c r="H53" s="458"/>
      <c r="I53" s="474"/>
      <c r="J53" s="710"/>
      <c r="K53" s="474"/>
      <c r="L53" s="475"/>
      <c r="M53" s="458"/>
      <c r="N53" s="474"/>
      <c r="O53" s="713"/>
      <c r="P53" s="710"/>
      <c r="Q53" s="474"/>
      <c r="R53" s="474"/>
      <c r="S53" s="475"/>
      <c r="T53" s="4"/>
    </row>
    <row r="54" spans="1:20" s="26" customFormat="1" x14ac:dyDescent="0.25">
      <c r="A54" s="34" t="s">
        <v>320</v>
      </c>
      <c r="B54" s="198">
        <v>42016.063590854857</v>
      </c>
      <c r="C54" s="114">
        <v>0</v>
      </c>
      <c r="D54" s="20">
        <v>40468.335822651075</v>
      </c>
      <c r="E54" s="20">
        <v>0</v>
      </c>
      <c r="F54" s="58">
        <v>3.8245401910930142E-2</v>
      </c>
      <c r="G54" s="58"/>
      <c r="H54" s="362">
        <v>35793.743317408494</v>
      </c>
      <c r="I54" s="58"/>
      <c r="J54" s="130">
        <v>34565.890617855868</v>
      </c>
      <c r="K54" s="115"/>
      <c r="L54" s="60">
        <v>3.5522090639213806E-2</v>
      </c>
      <c r="M54" s="364"/>
      <c r="N54" s="132">
        <v>6222.3202734463594</v>
      </c>
      <c r="O54" s="58"/>
      <c r="P54" s="20">
        <v>5902.4452047952063</v>
      </c>
      <c r="Q54" s="115"/>
      <c r="R54" s="58">
        <v>5.4193653232271141E-2</v>
      </c>
      <c r="S54" s="60"/>
      <c r="T54" s="4"/>
    </row>
    <row r="55" spans="1:20" s="26" customFormat="1" x14ac:dyDescent="0.25">
      <c r="A55" s="34" t="s">
        <v>196</v>
      </c>
      <c r="B55" s="198">
        <v>37040.449092050745</v>
      </c>
      <c r="C55" s="114">
        <v>0</v>
      </c>
      <c r="D55" s="20">
        <v>35310.907322943196</v>
      </c>
      <c r="E55" s="20">
        <v>0</v>
      </c>
      <c r="F55" s="58">
        <v>4.8980383123256151E-2</v>
      </c>
      <c r="G55" s="58"/>
      <c r="H55" s="362">
        <v>31060.528818604384</v>
      </c>
      <c r="I55" s="58"/>
      <c r="J55" s="130">
        <v>29854.857356243225</v>
      </c>
      <c r="K55" s="115"/>
      <c r="L55" s="60">
        <v>4.0384432187180748E-2</v>
      </c>
      <c r="M55" s="364"/>
      <c r="N55" s="132">
        <v>5979.9202734463597</v>
      </c>
      <c r="O55" s="58"/>
      <c r="P55" s="20">
        <v>5456.0499666999676</v>
      </c>
      <c r="Q55" s="115"/>
      <c r="R55" s="58">
        <v>9.6016405631132687E-2</v>
      </c>
      <c r="S55" s="60"/>
      <c r="T55" s="4"/>
    </row>
    <row r="56" spans="1:20" s="26" customFormat="1" x14ac:dyDescent="0.25">
      <c r="A56" s="34" t="s">
        <v>197</v>
      </c>
      <c r="B56" s="198">
        <v>4986.4184807406527</v>
      </c>
      <c r="C56" s="114">
        <v>0</v>
      </c>
      <c r="D56" s="20">
        <v>5310.1606793159963</v>
      </c>
      <c r="E56" s="20">
        <v>0</v>
      </c>
      <c r="F56" s="58">
        <v>-6.0966554145221251E-2</v>
      </c>
      <c r="G56" s="58"/>
      <c r="H56" s="362">
        <v>4944.0184807406531</v>
      </c>
      <c r="I56" s="58"/>
      <c r="J56" s="130">
        <v>4863.7654412207585</v>
      </c>
      <c r="K56" s="115"/>
      <c r="L56" s="60">
        <v>1.6500187044330799E-2</v>
      </c>
      <c r="M56" s="364"/>
      <c r="N56" s="132">
        <v>42.4</v>
      </c>
      <c r="O56" s="58"/>
      <c r="P56" s="20">
        <v>446.39523809523803</v>
      </c>
      <c r="Q56" s="115"/>
      <c r="R56" s="58">
        <v>-0.90501690792912537</v>
      </c>
      <c r="S56" s="60"/>
      <c r="T56" s="4"/>
    </row>
    <row r="57" spans="1:20" s="26" customFormat="1" x14ac:dyDescent="0.25">
      <c r="A57" s="34" t="s">
        <v>667</v>
      </c>
      <c r="B57" s="198">
        <v>775.88920058310418</v>
      </c>
      <c r="C57" s="114">
        <v>0</v>
      </c>
      <c r="D57" s="20">
        <v>491.6375363415184</v>
      </c>
      <c r="E57" s="20">
        <v>0</v>
      </c>
      <c r="F57" s="58">
        <v>0.57817323379500662</v>
      </c>
      <c r="G57" s="58"/>
      <c r="H57" s="362">
        <v>575.88920058310418</v>
      </c>
      <c r="I57" s="58"/>
      <c r="J57" s="130">
        <v>491.6375363415184</v>
      </c>
      <c r="K57" s="115"/>
      <c r="L57" s="60">
        <v>0.17136947042029751</v>
      </c>
      <c r="M57" s="364"/>
      <c r="N57" s="20">
        <v>200</v>
      </c>
      <c r="O57" s="58"/>
      <c r="P57" s="20">
        <v>0</v>
      </c>
      <c r="Q57" s="115"/>
      <c r="R57" s="1171" t="s">
        <v>249</v>
      </c>
      <c r="S57" s="60"/>
      <c r="T57" s="4"/>
    </row>
    <row r="58" spans="1:20" s="26" customFormat="1" x14ac:dyDescent="0.25">
      <c r="A58" s="34" t="s">
        <v>250</v>
      </c>
      <c r="B58" s="198">
        <v>2692.1045086051522</v>
      </c>
      <c r="C58" s="114">
        <v>0</v>
      </c>
      <c r="D58" s="20">
        <v>3173.343759162889</v>
      </c>
      <c r="E58" s="20">
        <v>0</v>
      </c>
      <c r="F58" s="58">
        <v>-0.15165052609512594</v>
      </c>
      <c r="G58" s="58"/>
      <c r="H58" s="362">
        <v>2314.2993137999574</v>
      </c>
      <c r="I58" s="58"/>
      <c r="J58" s="130">
        <v>2209.1937591628889</v>
      </c>
      <c r="K58" s="115"/>
      <c r="L58" s="60">
        <v>4.7576431085381697E-2</v>
      </c>
      <c r="M58" s="364"/>
      <c r="N58" s="132">
        <v>377.80519480519479</v>
      </c>
      <c r="O58" s="58"/>
      <c r="P58" s="20">
        <v>964.15</v>
      </c>
      <c r="Q58" s="115"/>
      <c r="R58" s="58">
        <v>-0.60814687050231309</v>
      </c>
      <c r="S58" s="60"/>
      <c r="T58" s="4"/>
    </row>
    <row r="59" spans="1:20" s="26" customFormat="1" x14ac:dyDescent="0.25">
      <c r="A59" s="34" t="s">
        <v>321</v>
      </c>
      <c r="B59" s="198">
        <v>1732.1391840244337</v>
      </c>
      <c r="C59" s="114">
        <v>0</v>
      </c>
      <c r="D59" s="20">
        <v>2249.590271419881</v>
      </c>
      <c r="E59" s="20">
        <v>0</v>
      </c>
      <c r="F59" s="58">
        <v>-0.23002014809961197</v>
      </c>
      <c r="G59" s="58"/>
      <c r="H59" s="362">
        <v>1498.0482749335247</v>
      </c>
      <c r="I59" s="58"/>
      <c r="J59" s="130">
        <v>1285.4402714198811</v>
      </c>
      <c r="K59" s="115"/>
      <c r="L59" s="60">
        <v>0.16539703029437489</v>
      </c>
      <c r="M59" s="364"/>
      <c r="N59" s="132">
        <v>234.09090909090909</v>
      </c>
      <c r="O59" s="58"/>
      <c r="P59" s="20">
        <v>964.15</v>
      </c>
      <c r="Q59" s="115"/>
      <c r="R59" s="58">
        <v>-0.75720488607487513</v>
      </c>
      <c r="S59" s="60"/>
      <c r="T59" s="4"/>
    </row>
    <row r="60" spans="1:20" s="26" customFormat="1" x14ac:dyDescent="0.25">
      <c r="A60" s="34" t="s">
        <v>322</v>
      </c>
      <c r="B60" s="198">
        <v>618.94171023186027</v>
      </c>
      <c r="C60" s="114">
        <v>0</v>
      </c>
      <c r="D60" s="20">
        <v>395.77661437107275</v>
      </c>
      <c r="E60" s="20">
        <v>0</v>
      </c>
      <c r="F60" s="58">
        <v>0.56386630174048658</v>
      </c>
      <c r="G60" s="58"/>
      <c r="H60" s="362">
        <v>475.22742451757455</v>
      </c>
      <c r="I60" s="58"/>
      <c r="J60" s="130">
        <v>395.77661437107275</v>
      </c>
      <c r="K60" s="115"/>
      <c r="L60" s="60">
        <v>0.20074660114205284</v>
      </c>
      <c r="M60" s="364"/>
      <c r="N60" s="20">
        <v>143.71428571428572</v>
      </c>
      <c r="O60" s="58"/>
      <c r="P60" s="20">
        <v>0</v>
      </c>
      <c r="Q60" s="115"/>
      <c r="R60" s="1171" t="s">
        <v>249</v>
      </c>
      <c r="S60" s="60"/>
      <c r="T60" s="4"/>
    </row>
    <row r="61" spans="1:20" s="26" customFormat="1" x14ac:dyDescent="0.25">
      <c r="A61" s="34" t="s">
        <v>323</v>
      </c>
      <c r="B61" s="198">
        <v>491.86569129960407</v>
      </c>
      <c r="C61" s="114">
        <v>0</v>
      </c>
      <c r="D61" s="20">
        <v>654.14078347222437</v>
      </c>
      <c r="E61" s="20">
        <v>0</v>
      </c>
      <c r="F61" s="58">
        <v>-0.24807365061577866</v>
      </c>
      <c r="G61" s="58"/>
      <c r="H61" s="362">
        <v>491.86569129960407</v>
      </c>
      <c r="I61" s="58"/>
      <c r="J61" s="130">
        <v>654.14078347222437</v>
      </c>
      <c r="K61" s="115"/>
      <c r="L61" s="60">
        <v>-0.24807365061577866</v>
      </c>
      <c r="M61" s="364"/>
      <c r="N61" s="20">
        <v>0</v>
      </c>
      <c r="O61" s="58"/>
      <c r="P61" s="20">
        <v>0</v>
      </c>
      <c r="Q61" s="115"/>
      <c r="R61" s="1171" t="s">
        <v>249</v>
      </c>
      <c r="S61" s="60"/>
      <c r="T61" s="4"/>
    </row>
    <row r="62" spans="1:20" s="26" customFormat="1" x14ac:dyDescent="0.25">
      <c r="A62" s="34" t="s">
        <v>243</v>
      </c>
      <c r="B62" s="198">
        <v>1326.6306659024742</v>
      </c>
      <c r="C62" s="114">
        <v>0</v>
      </c>
      <c r="D62" s="20">
        <v>717.33037506325968</v>
      </c>
      <c r="E62" s="20">
        <v>0</v>
      </c>
      <c r="F62" s="58">
        <v>0.84939981913561347</v>
      </c>
      <c r="G62" s="58"/>
      <c r="H62" s="362">
        <v>1233.9825053673571</v>
      </c>
      <c r="I62" s="58"/>
      <c r="J62" s="130">
        <v>717.33037506325968</v>
      </c>
      <c r="K62" s="115"/>
      <c r="L62" s="60">
        <v>0.72024292887156094</v>
      </c>
      <c r="M62" s="364"/>
      <c r="N62" s="20">
        <v>92.648160535117057</v>
      </c>
      <c r="O62" s="58"/>
      <c r="P62" s="20">
        <v>0</v>
      </c>
      <c r="Q62" s="115"/>
      <c r="R62" s="1171" t="s">
        <v>249</v>
      </c>
      <c r="S62" s="60"/>
      <c r="T62" s="4"/>
    </row>
    <row r="63" spans="1:20" s="26" customFormat="1" x14ac:dyDescent="0.25">
      <c r="A63" s="34" t="s">
        <v>267</v>
      </c>
      <c r="B63" s="198">
        <v>3588.7649681259054</v>
      </c>
      <c r="C63" s="114">
        <v>0</v>
      </c>
      <c r="D63" s="20">
        <v>3056.7528202587218</v>
      </c>
      <c r="E63" s="20">
        <v>0</v>
      </c>
      <c r="F63" s="58">
        <v>0.1740448702103935</v>
      </c>
      <c r="G63" s="58"/>
      <c r="H63" s="362">
        <v>3029.7428149167959</v>
      </c>
      <c r="I63" s="58"/>
      <c r="J63" s="130">
        <v>2843.7720510279528</v>
      </c>
      <c r="K63" s="115"/>
      <c r="L63" s="60">
        <v>6.5395805483642502E-2</v>
      </c>
      <c r="M63" s="364"/>
      <c r="N63" s="132">
        <v>559.02215320910977</v>
      </c>
      <c r="O63" s="58"/>
      <c r="P63" s="20">
        <v>212.98076923076923</v>
      </c>
      <c r="Q63" s="115"/>
      <c r="R63" s="58">
        <v>1.6247541279344206</v>
      </c>
      <c r="S63" s="60"/>
      <c r="T63" s="4"/>
    </row>
    <row r="64" spans="1:20" s="26" customFormat="1" x14ac:dyDescent="0.25">
      <c r="A64" s="34" t="s">
        <v>324</v>
      </c>
      <c r="B64" s="198">
        <v>265.08263765365757</v>
      </c>
      <c r="C64" s="114">
        <v>0</v>
      </c>
      <c r="D64" s="20">
        <v>186.06606201142557</v>
      </c>
      <c r="E64" s="20">
        <v>0</v>
      </c>
      <c r="F64" s="58">
        <v>0.42466946840300146</v>
      </c>
      <c r="G64" s="58"/>
      <c r="H64" s="362">
        <v>265.08263765365757</v>
      </c>
      <c r="I64" s="58"/>
      <c r="J64" s="130">
        <v>186.06606201142557</v>
      </c>
      <c r="K64" s="115"/>
      <c r="L64" s="60">
        <v>0.42466946840300146</v>
      </c>
      <c r="M64" s="364"/>
      <c r="N64" s="20">
        <v>0</v>
      </c>
      <c r="O64" s="58"/>
      <c r="P64" s="20">
        <v>0</v>
      </c>
      <c r="Q64" s="115"/>
      <c r="R64" s="1171" t="s">
        <v>249</v>
      </c>
      <c r="S64" s="60"/>
      <c r="T64" s="4"/>
    </row>
    <row r="65" spans="1:20" s="26" customFormat="1" x14ac:dyDescent="0.25">
      <c r="A65" s="34" t="s">
        <v>325</v>
      </c>
      <c r="B65" s="198">
        <v>162.44197402240019</v>
      </c>
      <c r="C65" s="114">
        <v>0</v>
      </c>
      <c r="D65" s="20">
        <v>60.706530101664221</v>
      </c>
      <c r="E65" s="20">
        <v>0</v>
      </c>
      <c r="F65" s="58">
        <v>1.67585667885088</v>
      </c>
      <c r="G65" s="58"/>
      <c r="H65" s="362">
        <v>162.44197402240019</v>
      </c>
      <c r="I65" s="58"/>
      <c r="J65" s="130">
        <v>60.706530101664221</v>
      </c>
      <c r="K65" s="115"/>
      <c r="L65" s="60">
        <v>1.67585667885088</v>
      </c>
      <c r="M65" s="364"/>
      <c r="N65" s="20">
        <v>0</v>
      </c>
      <c r="O65" s="58"/>
      <c r="P65" s="20">
        <v>0</v>
      </c>
      <c r="Q65" s="115"/>
      <c r="R65" s="1171" t="s">
        <v>249</v>
      </c>
      <c r="S65" s="60"/>
      <c r="T65" s="4"/>
    </row>
    <row r="66" spans="1:20" s="26" customFormat="1" x14ac:dyDescent="0.25">
      <c r="A66" s="34" t="s">
        <v>668</v>
      </c>
      <c r="B66" s="198">
        <v>593.45812226597945</v>
      </c>
      <c r="C66" s="114">
        <v>0</v>
      </c>
      <c r="D66" s="20">
        <v>758.4166236173603</v>
      </c>
      <c r="E66" s="20">
        <v>0</v>
      </c>
      <c r="F66" s="58">
        <v>-0.21750380492003354</v>
      </c>
      <c r="G66" s="60"/>
      <c r="H66" s="362">
        <v>593.45812226597945</v>
      </c>
      <c r="I66" s="116"/>
      <c r="J66" s="130">
        <v>547.11305218878886</v>
      </c>
      <c r="K66" s="115"/>
      <c r="L66" s="60">
        <v>8.4708397819759196E-2</v>
      </c>
      <c r="M66" s="364"/>
      <c r="N66" s="1498">
        <v>0</v>
      </c>
      <c r="O66" s="116"/>
      <c r="P66" s="20">
        <v>211.30357142857144</v>
      </c>
      <c r="Q66" s="115"/>
      <c r="R66" s="58">
        <v>-1</v>
      </c>
      <c r="S66" s="60"/>
      <c r="T66" s="4"/>
    </row>
    <row r="67" spans="1:20" s="26" customFormat="1" x14ac:dyDescent="0.25">
      <c r="A67" s="230" t="s">
        <v>1092</v>
      </c>
      <c r="B67" s="226">
        <v>46.022853648650859</v>
      </c>
      <c r="C67" s="227"/>
      <c r="D67" s="227">
        <v>45.08328604557974</v>
      </c>
      <c r="E67" s="67"/>
      <c r="F67" s="22">
        <v>2.0840708064651822E-2</v>
      </c>
      <c r="G67" s="22"/>
      <c r="H67" s="202">
        <v>45.798507147756794</v>
      </c>
      <c r="I67" s="201"/>
      <c r="J67" s="238">
        <v>45.636697090204457</v>
      </c>
      <c r="K67" s="174"/>
      <c r="L67" s="98">
        <v>3.5456128043733545E-3</v>
      </c>
      <c r="M67" s="201"/>
      <c r="N67" s="238">
        <v>47.008847079773922</v>
      </c>
      <c r="O67" s="201"/>
      <c r="P67" s="227">
        <v>42.269810184053497</v>
      </c>
      <c r="Q67" s="174"/>
      <c r="R67" s="22">
        <v>0.11211398572847744</v>
      </c>
      <c r="S67" s="98"/>
      <c r="T67" s="4"/>
    </row>
    <row r="68" spans="1:20" x14ac:dyDescent="0.25">
      <c r="A68" s="137"/>
      <c r="B68" s="724"/>
      <c r="C68" s="26"/>
      <c r="D68" s="719"/>
      <c r="E68" s="59"/>
      <c r="F68" s="58"/>
      <c r="G68" s="58"/>
      <c r="H68" s="719"/>
      <c r="I68" s="58"/>
      <c r="J68" s="725"/>
      <c r="K68" s="59"/>
      <c r="L68" s="58"/>
      <c r="M68" s="58"/>
      <c r="N68" s="482"/>
      <c r="O68" s="58"/>
      <c r="P68" s="726"/>
      <c r="Q68" s="59"/>
      <c r="R68" s="58"/>
      <c r="S68" s="58"/>
    </row>
    <row r="69" spans="1:20" x14ac:dyDescent="0.25">
      <c r="A69" s="1543" t="s">
        <v>1156</v>
      </c>
      <c r="B69" s="119"/>
      <c r="D69" s="119"/>
      <c r="E69" s="6"/>
      <c r="F69" s="21"/>
      <c r="G69" s="21"/>
      <c r="I69" s="21"/>
      <c r="J69" s="120"/>
      <c r="K69" s="6"/>
      <c r="L69" s="21"/>
      <c r="M69" s="21"/>
      <c r="O69" s="21"/>
      <c r="P69" s="353"/>
      <c r="Q69" s="6"/>
      <c r="R69" s="21"/>
      <c r="S69" s="21"/>
    </row>
    <row r="70" spans="1:20" x14ac:dyDescent="0.25">
      <c r="A70" s="30" t="s">
        <v>724</v>
      </c>
      <c r="B70" s="119"/>
      <c r="D70" s="119"/>
      <c r="E70" s="6"/>
      <c r="F70" s="21"/>
      <c r="G70" s="21"/>
      <c r="I70" s="21"/>
      <c r="J70" s="120"/>
      <c r="K70" s="6"/>
      <c r="L70" s="21"/>
      <c r="M70" s="21"/>
      <c r="O70" s="21"/>
      <c r="P70" s="353"/>
      <c r="Q70" s="6"/>
      <c r="R70" s="21"/>
      <c r="S70" s="21"/>
    </row>
    <row r="71" spans="1:20" x14ac:dyDescent="0.25">
      <c r="A71" s="30"/>
      <c r="B71" s="141"/>
      <c r="C71" s="142"/>
      <c r="D71" s="141"/>
      <c r="E71" s="143"/>
      <c r="F71" s="143"/>
      <c r="G71" s="143"/>
      <c r="H71" s="158"/>
      <c r="I71" s="143"/>
      <c r="J71" s="144"/>
      <c r="K71" s="143"/>
      <c r="L71" s="143"/>
      <c r="M71" s="143"/>
      <c r="N71" s="159"/>
      <c r="O71" s="21"/>
      <c r="P71" s="353"/>
      <c r="Q71" s="6"/>
      <c r="R71" s="21"/>
      <c r="S71" s="21"/>
    </row>
    <row r="72" spans="1:20" x14ac:dyDescent="0.25">
      <c r="A72" s="30"/>
      <c r="B72" s="141"/>
      <c r="C72" s="142"/>
      <c r="D72" s="141"/>
      <c r="E72" s="143"/>
      <c r="F72" s="143"/>
      <c r="G72" s="143"/>
      <c r="H72" s="158"/>
      <c r="I72" s="143"/>
      <c r="J72" s="144"/>
      <c r="K72" s="143"/>
      <c r="L72" s="143"/>
      <c r="M72" s="143"/>
      <c r="N72" s="159"/>
      <c r="O72" s="21"/>
      <c r="P72" s="353"/>
      <c r="Q72" s="6"/>
      <c r="R72" s="21"/>
      <c r="S72" s="21"/>
    </row>
    <row r="73" spans="1:20" x14ac:dyDescent="0.25">
      <c r="B73" s="141"/>
      <c r="C73" s="142"/>
      <c r="D73" s="141"/>
      <c r="E73" s="143"/>
      <c r="F73" s="143"/>
      <c r="G73" s="143"/>
      <c r="H73" s="731"/>
      <c r="I73" s="143"/>
      <c r="J73" s="144"/>
      <c r="K73" s="143"/>
      <c r="L73" s="143"/>
      <c r="M73" s="143"/>
      <c r="N73" s="141"/>
      <c r="O73" s="21"/>
      <c r="P73" s="353"/>
      <c r="Q73" s="6"/>
      <c r="R73" s="21"/>
      <c r="S73" s="21"/>
    </row>
    <row r="74" spans="1:20" x14ac:dyDescent="0.25">
      <c r="B74" s="119"/>
      <c r="D74" s="119"/>
      <c r="E74" s="6"/>
      <c r="F74" s="21"/>
      <c r="G74" s="21"/>
      <c r="H74" s="719"/>
      <c r="I74" s="21"/>
      <c r="J74" s="120"/>
      <c r="K74" s="6"/>
      <c r="L74" s="21"/>
      <c r="M74" s="21"/>
      <c r="N74" s="119"/>
      <c r="O74" s="21"/>
      <c r="P74" s="353"/>
      <c r="Q74" s="6"/>
      <c r="R74" s="21"/>
      <c r="S74" s="21"/>
    </row>
    <row r="75" spans="1:20" x14ac:dyDescent="0.25">
      <c r="A75" s="32"/>
      <c r="B75" s="119"/>
      <c r="D75" s="119"/>
      <c r="E75" s="6"/>
      <c r="F75" s="21"/>
      <c r="G75" s="21"/>
      <c r="H75" s="119"/>
      <c r="I75" s="21"/>
      <c r="J75" s="120"/>
      <c r="K75" s="6"/>
      <c r="L75" s="21"/>
      <c r="M75" s="21"/>
      <c r="N75" s="40"/>
      <c r="O75" s="21"/>
      <c r="P75" s="353"/>
      <c r="Q75" s="6"/>
      <c r="R75" s="21"/>
      <c r="S75" s="21"/>
    </row>
    <row r="76" spans="1:20" x14ac:dyDescent="0.25">
      <c r="D76" s="35"/>
      <c r="F76" s="4"/>
      <c r="J76" s="35"/>
      <c r="L76" s="4"/>
      <c r="N76" s="36"/>
      <c r="P76" s="35"/>
    </row>
    <row r="77" spans="1:20" x14ac:dyDescent="0.25">
      <c r="F77" s="36"/>
      <c r="G77" s="36"/>
      <c r="L77" s="36"/>
      <c r="M77" s="36"/>
      <c r="R77" s="36"/>
      <c r="S77" s="36"/>
    </row>
    <row r="78" spans="1:20" x14ac:dyDescent="0.25">
      <c r="B78" s="100"/>
      <c r="D78" s="100"/>
      <c r="F78" s="36"/>
      <c r="G78" s="36"/>
      <c r="L78" s="36"/>
      <c r="M78" s="36"/>
      <c r="R78" s="36"/>
      <c r="S78" s="36"/>
    </row>
    <row r="79" spans="1:20" x14ac:dyDescent="0.25">
      <c r="B79" s="100"/>
      <c r="D79" s="100"/>
      <c r="F79" s="36"/>
      <c r="G79" s="36"/>
      <c r="L79" s="36"/>
      <c r="M79" s="36"/>
      <c r="R79" s="36"/>
      <c r="S79" s="36"/>
    </row>
    <row r="80" spans="1:20" x14ac:dyDescent="0.25">
      <c r="B80" s="354"/>
      <c r="H80" s="82"/>
      <c r="N80" s="82"/>
    </row>
    <row r="81" spans="2:2" x14ac:dyDescent="0.25">
      <c r="B81" s="355"/>
    </row>
    <row r="82" spans="2:2" x14ac:dyDescent="0.25">
      <c r="B82" s="880"/>
    </row>
    <row r="83" spans="2:2" x14ac:dyDescent="0.25">
      <c r="B83" s="356"/>
    </row>
    <row r="84" spans="2:2" x14ac:dyDescent="0.25">
      <c r="B84" s="356"/>
    </row>
  </sheetData>
  <mergeCells count="6">
    <mergeCell ref="A1:S1"/>
    <mergeCell ref="A2:S2"/>
    <mergeCell ref="A4:A5"/>
    <mergeCell ref="B4:G4"/>
    <mergeCell ref="H4:L4"/>
    <mergeCell ref="M4:S4"/>
  </mergeCells>
  <printOptions horizontalCentered="1"/>
  <pageMargins left="0.25" right="0.25" top="0.25" bottom="0.5" header="0.3" footer="0.3"/>
  <pageSetup scale="86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T84"/>
  <sheetViews>
    <sheetView showGridLines="0" topLeftCell="A16" zoomScaleNormal="100" workbookViewId="0">
      <selection activeCell="N37" sqref="N37"/>
    </sheetView>
  </sheetViews>
  <sheetFormatPr defaultColWidth="9.1796875" defaultRowHeight="11.5" x14ac:dyDescent="0.25"/>
  <cols>
    <col min="1" max="1" width="24.7265625" style="25" customWidth="1"/>
    <col min="2" max="2" width="10.26953125" style="35" customWidth="1"/>
    <col min="3" max="3" width="0.54296875" style="10" customWidth="1"/>
    <col min="4" max="4" width="12.7265625" style="4" customWidth="1"/>
    <col min="5" max="5" width="0.7265625" style="4" customWidth="1"/>
    <col min="6" max="6" width="8.54296875" style="10" customWidth="1"/>
    <col min="7" max="7" width="0.54296875" style="10" customWidth="1"/>
    <col min="8" max="8" width="10.26953125" style="36" customWidth="1"/>
    <col min="9" max="9" width="0.54296875" style="10" customWidth="1"/>
    <col min="10" max="10" width="10.26953125" style="733" customWidth="1"/>
    <col min="11" max="11" width="0.54296875" style="4" customWidth="1"/>
    <col min="12" max="12" width="8.453125" style="10" customWidth="1"/>
    <col min="13" max="13" width="1.54296875" style="10" customWidth="1"/>
    <col min="14" max="14" width="10.26953125" style="76" customWidth="1"/>
    <col min="15" max="15" width="0.54296875" style="10" customWidth="1"/>
    <col min="16" max="16" width="10.26953125" style="733" customWidth="1"/>
    <col min="17" max="17" width="0.54296875" style="4" customWidth="1"/>
    <col min="18" max="18" width="8.26953125" style="10" customWidth="1"/>
    <col min="19" max="19" width="0.54296875" style="10" customWidth="1"/>
    <col min="20" max="16384" width="9.1796875" style="4"/>
  </cols>
  <sheetData>
    <row r="1" spans="1:20" ht="15.75" customHeight="1" x14ac:dyDescent="0.35">
      <c r="A1" s="1685" t="str">
        <f>CONCATENATE('List of Tables'!A31,":  ",'List of Tables'!C31)</f>
        <v>TABLE 26:  Germany Visitor Characteristics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57"/>
    </row>
    <row r="2" spans="1:20" ht="15.5" x14ac:dyDescent="0.35">
      <c r="A2" s="1685" t="s">
        <v>1086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</row>
    <row r="3" spans="1:20" x14ac:dyDescent="0.25">
      <c r="A3" s="421"/>
      <c r="B3" s="36"/>
      <c r="D3" s="703"/>
      <c r="E3" s="10"/>
      <c r="H3" s="704"/>
      <c r="J3" s="703"/>
      <c r="K3" s="10"/>
      <c r="N3" s="704"/>
      <c r="P3" s="703"/>
      <c r="Q3" s="10"/>
      <c r="R3" s="704"/>
    </row>
    <row r="4" spans="1:20" x14ac:dyDescent="0.25">
      <c r="A4" s="1718" t="s">
        <v>338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</row>
    <row r="5" spans="1:20" ht="23" x14ac:dyDescent="0.25">
      <c r="A5" s="1747"/>
      <c r="B5" s="71">
        <v>2014</v>
      </c>
      <c r="C5" s="72"/>
      <c r="D5" s="73">
        <v>2013</v>
      </c>
      <c r="E5" s="70"/>
      <c r="F5" s="45" t="s">
        <v>637</v>
      </c>
      <c r="G5" s="70"/>
      <c r="H5" s="71">
        <v>2014</v>
      </c>
      <c r="I5" s="72"/>
      <c r="J5" s="73">
        <v>2013</v>
      </c>
      <c r="K5" s="73"/>
      <c r="L5" s="361" t="s">
        <v>637</v>
      </c>
      <c r="M5" s="71"/>
      <c r="N5" s="73">
        <v>2014</v>
      </c>
      <c r="O5" s="72"/>
      <c r="P5" s="73">
        <v>2013</v>
      </c>
      <c r="Q5" s="70"/>
      <c r="R5" s="45" t="s">
        <v>637</v>
      </c>
      <c r="S5" s="5"/>
    </row>
    <row r="6" spans="1:20" x14ac:dyDescent="0.25">
      <c r="A6" s="31" t="s">
        <v>517</v>
      </c>
      <c r="B6" s="198">
        <v>650620.91991201486</v>
      </c>
      <c r="C6" s="133"/>
      <c r="D6" s="114">
        <v>630297.74665875896</v>
      </c>
      <c r="E6" s="114"/>
      <c r="F6" s="58">
        <v>3.2243766316776619E-2</v>
      </c>
      <c r="G6" s="58"/>
      <c r="H6" s="417">
        <v>595904.60063465475</v>
      </c>
      <c r="I6" s="58"/>
      <c r="J6" s="20">
        <v>576935.56282037508</v>
      </c>
      <c r="K6" s="115"/>
      <c r="L6" s="60">
        <v>3.2878953971130997E-2</v>
      </c>
      <c r="M6" s="364"/>
      <c r="N6" s="705">
        <v>54716.319277360046</v>
      </c>
      <c r="O6" s="58"/>
      <c r="P6" s="20">
        <v>53362.183838383869</v>
      </c>
      <c r="Q6" s="115"/>
      <c r="R6" s="58">
        <v>2.5376312241594118E-2</v>
      </c>
      <c r="S6" s="7"/>
    </row>
    <row r="7" spans="1:20" x14ac:dyDescent="0.25">
      <c r="A7" s="31" t="s">
        <v>272</v>
      </c>
      <c r="B7" s="198">
        <v>43939.882099864233</v>
      </c>
      <c r="C7" s="114"/>
      <c r="D7" s="114">
        <v>43530.994855183402</v>
      </c>
      <c r="E7" s="114"/>
      <c r="F7" s="58">
        <v>9.3930140131438591E-3</v>
      </c>
      <c r="G7" s="58"/>
      <c r="H7" s="362">
        <v>39349.882099864233</v>
      </c>
      <c r="I7" s="58"/>
      <c r="J7" s="20">
        <v>39355.994855183402</v>
      </c>
      <c r="K7" s="115"/>
      <c r="L7" s="60">
        <v>-1.5531954767404382E-4</v>
      </c>
      <c r="M7" s="364"/>
      <c r="N7" s="114">
        <v>4589.9999999999991</v>
      </c>
      <c r="O7" s="58"/>
      <c r="P7" s="20">
        <v>4175.0000000000018</v>
      </c>
      <c r="Q7" s="115"/>
      <c r="R7" s="58">
        <v>9.9401197604789729E-2</v>
      </c>
      <c r="S7" s="7"/>
    </row>
    <row r="8" spans="1:20" s="10" customFormat="1" x14ac:dyDescent="0.25">
      <c r="A8" s="505" t="s">
        <v>273</v>
      </c>
      <c r="B8" s="458"/>
      <c r="C8" s="474"/>
      <c r="D8" s="474"/>
      <c r="E8" s="474"/>
      <c r="F8" s="474"/>
      <c r="G8" s="474"/>
      <c r="H8" s="458"/>
      <c r="I8" s="474"/>
      <c r="J8" s="474"/>
      <c r="K8" s="474"/>
      <c r="L8" s="475"/>
      <c r="M8" s="458"/>
      <c r="N8" s="474"/>
      <c r="O8" s="474"/>
      <c r="P8" s="474"/>
      <c r="Q8" s="474"/>
      <c r="R8" s="474"/>
      <c r="S8" s="475"/>
      <c r="T8" s="4"/>
    </row>
    <row r="9" spans="1:20" s="26" customFormat="1" x14ac:dyDescent="0.25">
      <c r="A9" s="218" t="s">
        <v>274</v>
      </c>
      <c r="B9" s="198">
        <v>11899.39696968683</v>
      </c>
      <c r="C9" s="114"/>
      <c r="D9" s="114">
        <v>12430.831336458115</v>
      </c>
      <c r="E9" s="114"/>
      <c r="F9" s="58">
        <v>-4.275131343892128E-2</v>
      </c>
      <c r="G9" s="58"/>
      <c r="H9" s="362">
        <v>11203.975060747816</v>
      </c>
      <c r="I9" s="58"/>
      <c r="J9" s="130">
        <v>11135.71806084484</v>
      </c>
      <c r="K9" s="115"/>
      <c r="L9" s="60">
        <v>6.1295553218952492E-3</v>
      </c>
      <c r="M9" s="364"/>
      <c r="N9" s="114">
        <v>695.4219089390142</v>
      </c>
      <c r="O9" s="58"/>
      <c r="P9" s="20">
        <v>1295.1132756132761</v>
      </c>
      <c r="Q9" s="115"/>
      <c r="R9" s="58">
        <v>-0.46304163347433031</v>
      </c>
      <c r="S9" s="60"/>
      <c r="T9" s="4"/>
    </row>
    <row r="10" spans="1:20" s="26" customFormat="1" x14ac:dyDescent="0.25">
      <c r="A10" s="218" t="s">
        <v>275</v>
      </c>
      <c r="B10" s="198">
        <v>21750.353705792339</v>
      </c>
      <c r="C10" s="114"/>
      <c r="D10" s="114">
        <v>21144.609028110102</v>
      </c>
      <c r="E10" s="114"/>
      <c r="F10" s="58">
        <v>2.8647712373255335E-2</v>
      </c>
      <c r="G10" s="58"/>
      <c r="H10" s="362">
        <v>18754.967740880056</v>
      </c>
      <c r="I10" s="58"/>
      <c r="J10" s="130">
        <v>18924.234424935501</v>
      </c>
      <c r="K10" s="115"/>
      <c r="L10" s="60">
        <v>-8.9444402481302331E-3</v>
      </c>
      <c r="M10" s="364"/>
      <c r="N10" s="114">
        <v>2995.3859649122815</v>
      </c>
      <c r="O10" s="58"/>
      <c r="P10" s="20">
        <v>2220.3746031746027</v>
      </c>
      <c r="Q10" s="115"/>
      <c r="R10" s="58">
        <v>0.34904531903292285</v>
      </c>
      <c r="S10" s="60"/>
      <c r="T10" s="4"/>
    </row>
    <row r="11" spans="1:20" s="26" customFormat="1" x14ac:dyDescent="0.25">
      <c r="A11" s="218" t="s">
        <v>276</v>
      </c>
      <c r="B11" s="198">
        <v>10290.131424379004</v>
      </c>
      <c r="C11" s="114"/>
      <c r="D11" s="114">
        <v>9955.5544906146988</v>
      </c>
      <c r="E11" s="114"/>
      <c r="F11" s="58">
        <v>3.3607061673934631E-2</v>
      </c>
      <c r="G11" s="58"/>
      <c r="H11" s="362">
        <v>9390.9392982302979</v>
      </c>
      <c r="I11" s="58"/>
      <c r="J11" s="20">
        <v>9296.0423694025776</v>
      </c>
      <c r="K11" s="115"/>
      <c r="L11" s="60">
        <v>1.0208315007262495E-2</v>
      </c>
      <c r="M11" s="364"/>
      <c r="N11" s="114">
        <v>899.19212614870526</v>
      </c>
      <c r="O11" s="58"/>
      <c r="P11" s="20">
        <v>659.5121212121212</v>
      </c>
      <c r="Q11" s="115"/>
      <c r="R11" s="58">
        <v>0.36342016655596077</v>
      </c>
      <c r="S11" s="60"/>
      <c r="T11" s="4"/>
    </row>
    <row r="12" spans="1:20" s="26" customFormat="1" x14ac:dyDescent="0.25">
      <c r="A12" s="218" t="s">
        <v>277</v>
      </c>
      <c r="B12" s="199">
        <v>1.7252035745190433</v>
      </c>
      <c r="C12" s="155"/>
      <c r="D12" s="157">
        <v>1.695213317585861</v>
      </c>
      <c r="E12" s="157"/>
      <c r="F12" s="58">
        <v>1.7691140473041541E-2</v>
      </c>
      <c r="G12" s="58"/>
      <c r="H12" s="363">
        <v>1.7056212607870957</v>
      </c>
      <c r="I12" s="58"/>
      <c r="J12" s="131">
        <v>1.7008983119951837</v>
      </c>
      <c r="K12" s="115"/>
      <c r="L12" s="60">
        <v>2.7767378911511403E-3</v>
      </c>
      <c r="M12" s="364"/>
      <c r="N12" s="155">
        <v>1.9135473954337057</v>
      </c>
      <c r="O12" s="58"/>
      <c r="P12" s="97">
        <v>1.643433762793197</v>
      </c>
      <c r="Q12" s="115"/>
      <c r="R12" s="58">
        <v>0.16435930595792358</v>
      </c>
      <c r="S12" s="60"/>
      <c r="T12" s="4"/>
    </row>
    <row r="13" spans="1:20" s="10" customFormat="1" x14ac:dyDescent="0.25">
      <c r="A13" s="505" t="s">
        <v>278</v>
      </c>
      <c r="B13" s="458"/>
      <c r="C13" s="474"/>
      <c r="D13" s="474"/>
      <c r="E13" s="474"/>
      <c r="F13" s="474"/>
      <c r="G13" s="474"/>
      <c r="H13" s="458"/>
      <c r="I13" s="474"/>
      <c r="J13" s="474"/>
      <c r="K13" s="474"/>
      <c r="L13" s="475"/>
      <c r="M13" s="458"/>
      <c r="N13" s="474"/>
      <c r="O13" s="474"/>
      <c r="P13" s="474"/>
      <c r="Q13" s="474"/>
      <c r="R13" s="474"/>
      <c r="S13" s="475"/>
      <c r="T13" s="4"/>
    </row>
    <row r="14" spans="1:20" s="26" customFormat="1" x14ac:dyDescent="0.25">
      <c r="A14" s="9" t="s">
        <v>279</v>
      </c>
      <c r="B14" s="198">
        <v>30483.658540132201</v>
      </c>
      <c r="C14" s="114"/>
      <c r="D14" s="114">
        <v>30530.707946412957</v>
      </c>
      <c r="E14" s="114"/>
      <c r="F14" s="58">
        <v>-1.5410519259276942E-3</v>
      </c>
      <c r="G14" s="58"/>
      <c r="H14" s="362">
        <v>28029.75465542042</v>
      </c>
      <c r="I14" s="58"/>
      <c r="J14" s="130">
        <v>27852.336229241238</v>
      </c>
      <c r="K14" s="115"/>
      <c r="L14" s="60">
        <v>6.3699656904513402E-3</v>
      </c>
      <c r="M14" s="364"/>
      <c r="N14" s="114">
        <v>2453.9038847117804</v>
      </c>
      <c r="O14" s="58"/>
      <c r="P14" s="20">
        <v>2678.3717171717171</v>
      </c>
      <c r="Q14" s="115"/>
      <c r="R14" s="58">
        <v>-8.3807572720700718E-2</v>
      </c>
      <c r="S14" s="60"/>
      <c r="T14" s="4"/>
    </row>
    <row r="15" spans="1:20" s="26" customFormat="1" x14ac:dyDescent="0.25">
      <c r="A15" s="9" t="s">
        <v>280</v>
      </c>
      <c r="B15" s="198">
        <v>13456.223559732032</v>
      </c>
      <c r="C15" s="114"/>
      <c r="D15" s="114">
        <v>13000.286908770449</v>
      </c>
      <c r="E15" s="114"/>
      <c r="F15" s="58">
        <v>3.5071276054222472E-2</v>
      </c>
      <c r="G15" s="58"/>
      <c r="H15" s="198">
        <v>11320.127444443813</v>
      </c>
      <c r="I15" s="58"/>
      <c r="J15" s="130">
        <v>11503.658625942164</v>
      </c>
      <c r="K15" s="115"/>
      <c r="L15" s="60">
        <v>-1.5954157495986995E-2</v>
      </c>
      <c r="M15" s="364"/>
      <c r="N15" s="114">
        <v>2136.0961152882187</v>
      </c>
      <c r="O15" s="58"/>
      <c r="P15" s="20">
        <v>1496.6282828282847</v>
      </c>
      <c r="Q15" s="115"/>
      <c r="R15" s="58">
        <v>0.42727231590965681</v>
      </c>
      <c r="S15" s="60"/>
      <c r="T15" s="4"/>
    </row>
    <row r="16" spans="1:20" s="26" customFormat="1" x14ac:dyDescent="0.25">
      <c r="A16" s="34" t="s">
        <v>665</v>
      </c>
      <c r="B16" s="199">
        <v>2.2792024056997442</v>
      </c>
      <c r="C16" s="155"/>
      <c r="D16" s="157">
        <v>2.2549846613507825</v>
      </c>
      <c r="E16" s="157"/>
      <c r="F16" s="58">
        <v>1.0739649259722593E-2</v>
      </c>
      <c r="G16" s="58"/>
      <c r="H16" s="363">
        <v>2.2176539665662096</v>
      </c>
      <c r="I16" s="58"/>
      <c r="J16" s="131">
        <v>2.2364529230186645</v>
      </c>
      <c r="K16" s="115"/>
      <c r="L16" s="60">
        <v>-8.405701841056816E-3</v>
      </c>
      <c r="M16" s="364"/>
      <c r="N16" s="155">
        <v>2.8068546547923923</v>
      </c>
      <c r="O16" s="58"/>
      <c r="P16" s="97">
        <v>2.4296756789451406</v>
      </c>
      <c r="Q16" s="115"/>
      <c r="R16" s="58">
        <v>0.15523840449808773</v>
      </c>
      <c r="S16" s="60"/>
      <c r="T16" s="4"/>
    </row>
    <row r="17" spans="1:20" s="10" customFormat="1" x14ac:dyDescent="0.25">
      <c r="A17" s="706" t="s">
        <v>281</v>
      </c>
      <c r="B17" s="458"/>
      <c r="C17" s="474"/>
      <c r="D17" s="474"/>
      <c r="E17" s="474"/>
      <c r="F17" s="474"/>
      <c r="G17" s="474"/>
      <c r="H17" s="458"/>
      <c r="I17" s="474"/>
      <c r="J17" s="474"/>
      <c r="K17" s="474"/>
      <c r="L17" s="475"/>
      <c r="M17" s="458"/>
      <c r="N17" s="474"/>
      <c r="O17" s="474"/>
      <c r="P17" s="474"/>
      <c r="Q17" s="474"/>
      <c r="R17" s="474"/>
      <c r="S17" s="475"/>
      <c r="T17" s="4"/>
    </row>
    <row r="18" spans="1:20" s="26" customFormat="1" x14ac:dyDescent="0.25">
      <c r="A18" s="9" t="s">
        <v>282</v>
      </c>
      <c r="B18" s="198">
        <v>3476.6179965784781</v>
      </c>
      <c r="C18" s="114"/>
      <c r="D18" s="114">
        <v>2957.0484374306429</v>
      </c>
      <c r="E18" s="114"/>
      <c r="F18" s="58">
        <v>0.17570546108446072</v>
      </c>
      <c r="G18" s="58"/>
      <c r="H18" s="362">
        <v>2965.8080550580103</v>
      </c>
      <c r="I18" s="58"/>
      <c r="J18" s="130">
        <v>2467.2419439241494</v>
      </c>
      <c r="K18" s="115"/>
      <c r="L18" s="60">
        <v>0.2020742685416945</v>
      </c>
      <c r="M18" s="364"/>
      <c r="N18" s="114">
        <v>510.80994152046787</v>
      </c>
      <c r="O18" s="58"/>
      <c r="P18" s="20">
        <v>489.80649350649355</v>
      </c>
      <c r="Q18" s="115"/>
      <c r="R18" s="58">
        <v>4.2881113852966654E-2</v>
      </c>
      <c r="S18" s="60"/>
      <c r="T18" s="4"/>
    </row>
    <row r="19" spans="1:20" s="26" customFormat="1" x14ac:dyDescent="0.25">
      <c r="A19" s="9" t="s">
        <v>283</v>
      </c>
      <c r="B19" s="198">
        <v>13060.42500422589</v>
      </c>
      <c r="C19" s="114"/>
      <c r="D19" s="114">
        <v>14487.255828945694</v>
      </c>
      <c r="E19" s="114"/>
      <c r="F19" s="58">
        <v>-9.8488688373196284E-2</v>
      </c>
      <c r="G19" s="58"/>
      <c r="H19" s="362">
        <v>12439.492360115615</v>
      </c>
      <c r="I19" s="58"/>
      <c r="J19" s="130">
        <v>12869.793635583501</v>
      </c>
      <c r="K19" s="115"/>
      <c r="L19" s="60">
        <v>-3.3434978652505519E-2</v>
      </c>
      <c r="M19" s="364"/>
      <c r="N19" s="114">
        <v>620.93264411027576</v>
      </c>
      <c r="O19" s="58"/>
      <c r="P19" s="20">
        <v>1617.4621933621934</v>
      </c>
      <c r="Q19" s="115"/>
      <c r="R19" s="58">
        <v>-0.6161068576078722</v>
      </c>
      <c r="S19" s="60"/>
      <c r="T19" s="4"/>
    </row>
    <row r="20" spans="1:20" s="26" customFormat="1" x14ac:dyDescent="0.25">
      <c r="A20" s="9" t="s">
        <v>284</v>
      </c>
      <c r="B20" s="198">
        <v>1684.7558009451593</v>
      </c>
      <c r="C20" s="114"/>
      <c r="D20" s="114">
        <v>1889.7114727480782</v>
      </c>
      <c r="E20" s="114"/>
      <c r="F20" s="58">
        <v>-0.10845871169150806</v>
      </c>
      <c r="G20" s="58"/>
      <c r="H20" s="362">
        <v>1684.7558009451593</v>
      </c>
      <c r="I20" s="58"/>
      <c r="J20" s="130">
        <v>1399.9049792415847</v>
      </c>
      <c r="K20" s="115"/>
      <c r="L20" s="60">
        <v>0.20347868314454884</v>
      </c>
      <c r="M20" s="364"/>
      <c r="N20" s="114">
        <v>0</v>
      </c>
      <c r="O20" s="58"/>
      <c r="P20" s="20">
        <v>489.80649350649355</v>
      </c>
      <c r="Q20" s="115"/>
      <c r="R20" s="58">
        <v>-1</v>
      </c>
      <c r="S20" s="60"/>
      <c r="T20" s="4"/>
    </row>
    <row r="21" spans="1:20" s="26" customFormat="1" x14ac:dyDescent="0.25">
      <c r="A21" s="9" t="s">
        <v>285</v>
      </c>
      <c r="B21" s="198">
        <v>29087.594900001477</v>
      </c>
      <c r="C21" s="114"/>
      <c r="D21" s="114">
        <v>27976.402061555062</v>
      </c>
      <c r="E21" s="114"/>
      <c r="F21" s="58">
        <v>3.9718932977925968E-2</v>
      </c>
      <c r="G21" s="58"/>
      <c r="H21" s="362">
        <v>25629.337485632223</v>
      </c>
      <c r="I21" s="58"/>
      <c r="J21" s="130">
        <v>25418.864254917255</v>
      </c>
      <c r="K21" s="115"/>
      <c r="L21" s="60">
        <v>8.2801980688123038E-3</v>
      </c>
      <c r="M21" s="364"/>
      <c r="N21" s="114">
        <v>3458.2574143692559</v>
      </c>
      <c r="O21" s="58"/>
      <c r="P21" s="20">
        <v>2557.5378066378071</v>
      </c>
      <c r="Q21" s="115"/>
      <c r="R21" s="58">
        <v>0.35218232371530561</v>
      </c>
      <c r="S21" s="60"/>
      <c r="T21" s="4"/>
    </row>
    <row r="22" spans="1:20" s="10" customFormat="1" x14ac:dyDescent="0.25">
      <c r="A22" s="706" t="s">
        <v>286</v>
      </c>
      <c r="B22" s="458"/>
      <c r="C22" s="474"/>
      <c r="D22" s="474"/>
      <c r="E22" s="474"/>
      <c r="F22" s="474"/>
      <c r="G22" s="474"/>
      <c r="H22" s="458"/>
      <c r="I22" s="474"/>
      <c r="J22" s="474"/>
      <c r="K22" s="474"/>
      <c r="L22" s="475"/>
      <c r="M22" s="458"/>
      <c r="N22" s="474"/>
      <c r="O22" s="474"/>
      <c r="P22" s="474"/>
      <c r="Q22" s="474"/>
      <c r="R22" s="474"/>
      <c r="S22" s="475"/>
      <c r="T22" s="4"/>
    </row>
    <row r="23" spans="1:20" s="26" customFormat="1" x14ac:dyDescent="0.25">
      <c r="A23" s="9" t="s">
        <v>583</v>
      </c>
      <c r="B23" s="198">
        <v>30720.511918644959</v>
      </c>
      <c r="C23" s="114"/>
      <c r="D23" s="114">
        <v>30911.348945887228</v>
      </c>
      <c r="E23" s="114"/>
      <c r="F23" s="58">
        <v>-6.1736881032382097E-3</v>
      </c>
      <c r="G23" s="58"/>
      <c r="H23" s="362">
        <v>26842.012712295753</v>
      </c>
      <c r="I23" s="58"/>
      <c r="J23" s="130">
        <v>26884.460056998338</v>
      </c>
      <c r="K23" s="115"/>
      <c r="L23" s="60">
        <v>-1.5788803127379631E-3</v>
      </c>
      <c r="M23" s="364"/>
      <c r="N23" s="114">
        <v>3878.499206349205</v>
      </c>
      <c r="O23" s="58"/>
      <c r="P23" s="20">
        <v>4026.8888888888905</v>
      </c>
      <c r="Q23" s="115"/>
      <c r="R23" s="58">
        <v>-3.6849708704187654E-2</v>
      </c>
      <c r="S23" s="60"/>
      <c r="T23" s="4"/>
    </row>
    <row r="24" spans="1:20" s="26" customFormat="1" x14ac:dyDescent="0.25">
      <c r="A24" s="9" t="s">
        <v>287</v>
      </c>
      <c r="B24" s="198">
        <v>22479.056179229476</v>
      </c>
      <c r="C24" s="114"/>
      <c r="D24" s="114">
        <v>21222.043393389817</v>
      </c>
      <c r="E24" s="114"/>
      <c r="F24" s="58">
        <v>5.9231468079609613E-2</v>
      </c>
      <c r="G24" s="58"/>
      <c r="H24" s="362">
        <v>20485.29128783432</v>
      </c>
      <c r="I24" s="58"/>
      <c r="J24" s="130">
        <v>19646.641228887653</v>
      </c>
      <c r="K24" s="115"/>
      <c r="L24" s="60">
        <v>4.2686688741154825E-2</v>
      </c>
      <c r="M24" s="364"/>
      <c r="N24" s="114">
        <v>1993.7648913951548</v>
      </c>
      <c r="O24" s="58"/>
      <c r="P24" s="20">
        <v>1575.4021645021644</v>
      </c>
      <c r="Q24" s="115"/>
      <c r="R24" s="58">
        <v>0.26555931959455908</v>
      </c>
      <c r="S24" s="60"/>
      <c r="T24" s="4"/>
    </row>
    <row r="25" spans="1:20" s="26" customFormat="1" x14ac:dyDescent="0.25">
      <c r="A25" s="9" t="s">
        <v>288</v>
      </c>
      <c r="B25" s="198">
        <v>22272.83327344932</v>
      </c>
      <c r="C25" s="114"/>
      <c r="D25" s="114">
        <v>21011.807881216551</v>
      </c>
      <c r="E25" s="114"/>
      <c r="F25" s="58">
        <v>6.0015082917260945E-2</v>
      </c>
      <c r="G25" s="58"/>
      <c r="H25" s="362">
        <v>20279.068382054164</v>
      </c>
      <c r="I25" s="58"/>
      <c r="J25" s="130">
        <v>19436.405716714387</v>
      </c>
      <c r="K25" s="115"/>
      <c r="L25" s="60">
        <v>4.3354860853471802E-2</v>
      </c>
      <c r="M25" s="364"/>
      <c r="N25" s="114">
        <v>1993.7648913951548</v>
      </c>
      <c r="O25" s="58"/>
      <c r="P25" s="20">
        <v>1575.4021645021644</v>
      </c>
      <c r="Q25" s="115"/>
      <c r="R25" s="58">
        <v>0.26555931959455908</v>
      </c>
      <c r="S25" s="60"/>
      <c r="T25" s="4"/>
    </row>
    <row r="26" spans="1:20" s="26" customFormat="1" x14ac:dyDescent="0.25">
      <c r="A26" s="9" t="s">
        <v>584</v>
      </c>
      <c r="B26" s="198">
        <v>1445.8429140005269</v>
      </c>
      <c r="C26" s="114"/>
      <c r="D26" s="114">
        <v>1086.6906454928921</v>
      </c>
      <c r="E26" s="114"/>
      <c r="F26" s="58">
        <v>0.3305009295858376</v>
      </c>
      <c r="G26" s="58"/>
      <c r="H26" s="362">
        <v>948.45402511163786</v>
      </c>
      <c r="I26" s="58"/>
      <c r="J26" s="130">
        <v>714.55081865306522</v>
      </c>
      <c r="K26" s="115"/>
      <c r="L26" s="60">
        <v>0.32734299696063929</v>
      </c>
      <c r="M26" s="364"/>
      <c r="N26" s="114">
        <v>497.38888888888891</v>
      </c>
      <c r="O26" s="58"/>
      <c r="P26" s="20">
        <v>372.13982683982681</v>
      </c>
      <c r="Q26" s="115"/>
      <c r="R26" s="58">
        <v>0.33656451961259903</v>
      </c>
      <c r="S26" s="60"/>
      <c r="T26" s="4"/>
    </row>
    <row r="27" spans="1:20" s="26" customFormat="1" x14ac:dyDescent="0.25">
      <c r="A27" s="9" t="s">
        <v>585</v>
      </c>
      <c r="B27" s="198">
        <v>611.21682544527835</v>
      </c>
      <c r="C27" s="114"/>
      <c r="D27" s="20">
        <v>469.807278805431</v>
      </c>
      <c r="E27" s="20"/>
      <c r="F27" s="58">
        <v>0.3009947972696515</v>
      </c>
      <c r="G27" s="58"/>
      <c r="H27" s="362">
        <v>611.21682544527835</v>
      </c>
      <c r="I27" s="58"/>
      <c r="J27" s="130">
        <v>441.47394547209768</v>
      </c>
      <c r="K27" s="115"/>
      <c r="L27" s="60">
        <v>0.38449127454546206</v>
      </c>
      <c r="M27" s="364"/>
      <c r="N27" s="114">
        <v>0</v>
      </c>
      <c r="O27" s="58"/>
      <c r="P27" s="20">
        <v>28.333333333333332</v>
      </c>
      <c r="Q27" s="115"/>
      <c r="R27" s="58">
        <v>-1</v>
      </c>
      <c r="S27" s="60"/>
      <c r="T27" s="4"/>
    </row>
    <row r="28" spans="1:20" s="26" customFormat="1" x14ac:dyDescent="0.25">
      <c r="A28" s="9" t="s">
        <v>253</v>
      </c>
      <c r="B28" s="198">
        <v>13336.511153165513</v>
      </c>
      <c r="C28" s="114"/>
      <c r="D28" s="20">
        <v>12416.466774865914</v>
      </c>
      <c r="E28" s="20"/>
      <c r="F28" s="58">
        <v>7.4098726713625385E-2</v>
      </c>
      <c r="G28" s="58"/>
      <c r="H28" s="362">
        <v>11884.276859097008</v>
      </c>
      <c r="I28" s="58"/>
      <c r="J28" s="130">
        <v>11477.165331864471</v>
      </c>
      <c r="K28" s="115"/>
      <c r="L28" s="60">
        <v>3.5471435276989378E-2</v>
      </c>
      <c r="M28" s="364"/>
      <c r="N28" s="114">
        <v>1452.2342940685046</v>
      </c>
      <c r="O28" s="58"/>
      <c r="P28" s="20">
        <v>939.30144300144298</v>
      </c>
      <c r="Q28" s="115"/>
      <c r="R28" s="58">
        <v>0.54607906214647817</v>
      </c>
      <c r="S28" s="60"/>
      <c r="T28" s="4"/>
    </row>
    <row r="29" spans="1:20" s="26" customFormat="1" x14ac:dyDescent="0.25">
      <c r="A29" s="9" t="s">
        <v>0</v>
      </c>
      <c r="B29" s="198">
        <v>17629.61147856887</v>
      </c>
      <c r="C29" s="114"/>
      <c r="D29" s="20">
        <v>16551.076555666641</v>
      </c>
      <c r="E29" s="20"/>
      <c r="F29" s="58">
        <v>6.5164034452669328E-2</v>
      </c>
      <c r="G29" s="58"/>
      <c r="H29" s="362">
        <v>15476.870334040883</v>
      </c>
      <c r="I29" s="58"/>
      <c r="J29" s="130">
        <v>15066.146829836916</v>
      </c>
      <c r="K29" s="115"/>
      <c r="L29" s="60">
        <v>2.7261350154279121E-2</v>
      </c>
      <c r="M29" s="364"/>
      <c r="N29" s="114">
        <v>2152.7411445279872</v>
      </c>
      <c r="O29" s="58"/>
      <c r="P29" s="20">
        <v>1484.9297258297258</v>
      </c>
      <c r="Q29" s="115"/>
      <c r="R29" s="58">
        <v>0.44972594128999077</v>
      </c>
      <c r="S29" s="60"/>
      <c r="T29" s="4"/>
    </row>
    <row r="30" spans="1:20" s="26" customFormat="1" x14ac:dyDescent="0.25">
      <c r="A30" s="9" t="s">
        <v>260</v>
      </c>
      <c r="B30" s="198">
        <v>9509.7301137282866</v>
      </c>
      <c r="C30" s="114"/>
      <c r="D30" s="20">
        <v>8103.0171340430652</v>
      </c>
      <c r="E30" s="20"/>
      <c r="F30" s="58">
        <v>0.17360360423961374</v>
      </c>
      <c r="G30" s="58"/>
      <c r="H30" s="362">
        <v>7760.3831212470841</v>
      </c>
      <c r="I30" s="58"/>
      <c r="J30" s="130">
        <v>7014.8318526577841</v>
      </c>
      <c r="K30" s="115"/>
      <c r="L30" s="60">
        <v>0.10628212967169341</v>
      </c>
      <c r="M30" s="364"/>
      <c r="N30" s="114">
        <v>1749.3469924812032</v>
      </c>
      <c r="O30" s="58"/>
      <c r="P30" s="20">
        <v>1088.1852813852813</v>
      </c>
      <c r="Q30" s="115"/>
      <c r="R30" s="58">
        <v>0.60758192782597642</v>
      </c>
      <c r="S30" s="60"/>
      <c r="T30" s="4"/>
    </row>
    <row r="31" spans="1:20" s="26" customFormat="1" x14ac:dyDescent="0.25">
      <c r="A31" s="9" t="s">
        <v>269</v>
      </c>
      <c r="B31" s="198">
        <v>13987.441914210522</v>
      </c>
      <c r="C31" s="114"/>
      <c r="D31" s="20">
        <v>13533.801968241332</v>
      </c>
      <c r="E31" s="20"/>
      <c r="F31" s="58">
        <v>3.3519032348316394E-2</v>
      </c>
      <c r="G31" s="58"/>
      <c r="H31" s="362">
        <v>12339.763927577273</v>
      </c>
      <c r="I31" s="58"/>
      <c r="J31" s="130">
        <v>12121.917696957062</v>
      </c>
      <c r="K31" s="115"/>
      <c r="L31" s="60">
        <v>1.7971267918680589E-2</v>
      </c>
      <c r="M31" s="364"/>
      <c r="N31" s="114">
        <v>1647.6779866332499</v>
      </c>
      <c r="O31" s="58"/>
      <c r="P31" s="20">
        <v>1411.8842712842711</v>
      </c>
      <c r="Q31" s="115"/>
      <c r="R31" s="58">
        <v>0.16700640423913593</v>
      </c>
      <c r="S31" s="60"/>
      <c r="T31" s="4"/>
    </row>
    <row r="32" spans="1:20" s="10" customFormat="1" x14ac:dyDescent="0.25">
      <c r="A32" s="472" t="s">
        <v>143</v>
      </c>
      <c r="B32" s="458"/>
      <c r="C32" s="474"/>
      <c r="D32" s="474"/>
      <c r="E32" s="474"/>
      <c r="F32" s="474"/>
      <c r="G32" s="474"/>
      <c r="H32" s="458"/>
      <c r="I32" s="474"/>
      <c r="J32" s="474"/>
      <c r="K32" s="474"/>
      <c r="L32" s="475"/>
      <c r="M32" s="458"/>
      <c r="N32" s="474"/>
      <c r="O32" s="474"/>
      <c r="P32" s="474"/>
      <c r="Q32" s="474"/>
      <c r="R32" s="474"/>
      <c r="S32" s="475"/>
      <c r="T32" s="4"/>
    </row>
    <row r="33" spans="1:20" s="10" customFormat="1" x14ac:dyDescent="0.25">
      <c r="A33" s="33" t="s">
        <v>586</v>
      </c>
      <c r="B33" s="200">
        <v>7.7099980194782773</v>
      </c>
      <c r="C33" s="157"/>
      <c r="D33" s="97">
        <v>7.8553084120467345</v>
      </c>
      <c r="E33" s="97"/>
      <c r="F33" s="58">
        <v>-1.849836886679232E-2</v>
      </c>
      <c r="G33" s="58"/>
      <c r="H33" s="363">
        <v>7.831282449515669</v>
      </c>
      <c r="I33" s="58"/>
      <c r="J33" s="97">
        <v>7.919998182344318</v>
      </c>
      <c r="K33" s="54"/>
      <c r="L33" s="60">
        <v>-1.1201483988521464E-2</v>
      </c>
      <c r="M33" s="364"/>
      <c r="N33" s="157">
        <v>6.8706222610566101</v>
      </c>
      <c r="O33" s="58"/>
      <c r="P33" s="97">
        <v>7.4234242469632363</v>
      </c>
      <c r="Q33" s="91"/>
      <c r="R33" s="58">
        <v>-7.4467249548988881E-2</v>
      </c>
      <c r="S33" s="7"/>
      <c r="T33" s="4"/>
    </row>
    <row r="34" spans="1:20" s="10" customFormat="1" x14ac:dyDescent="0.25">
      <c r="A34" s="33" t="s">
        <v>292</v>
      </c>
      <c r="B34" s="200">
        <v>8.1956481806674812</v>
      </c>
      <c r="C34" s="157"/>
      <c r="D34" s="97">
        <v>8.1183277324883836</v>
      </c>
      <c r="E34" s="97"/>
      <c r="F34" s="58">
        <v>9.5241841333495707E-3</v>
      </c>
      <c r="G34" s="58"/>
      <c r="H34" s="363">
        <v>8.4676033833906317</v>
      </c>
      <c r="I34" s="58"/>
      <c r="J34" s="97">
        <v>8.1794644391648159</v>
      </c>
      <c r="K34" s="54"/>
      <c r="L34" s="60">
        <v>3.5227116196771054E-2</v>
      </c>
      <c r="M34" s="364"/>
      <c r="N34" s="157">
        <v>5.4295255667724263</v>
      </c>
      <c r="O34" s="58"/>
      <c r="P34" s="97">
        <v>7.3640582120307903</v>
      </c>
      <c r="Q34" s="91"/>
      <c r="R34" s="58">
        <v>-0.26269926032060481</v>
      </c>
      <c r="S34" s="7"/>
      <c r="T34" s="4"/>
    </row>
    <row r="35" spans="1:20" s="10" customFormat="1" x14ac:dyDescent="0.25">
      <c r="A35" s="33" t="s">
        <v>587</v>
      </c>
      <c r="B35" s="200">
        <v>3.2934668320236713</v>
      </c>
      <c r="C35" s="157"/>
      <c r="D35" s="97">
        <v>4.033434216284288</v>
      </c>
      <c r="E35" s="97"/>
      <c r="F35" s="58">
        <v>-0.18345839911634787</v>
      </c>
      <c r="G35" s="58"/>
      <c r="H35" s="363">
        <v>4.496208229161506</v>
      </c>
      <c r="I35" s="58"/>
      <c r="J35" s="97">
        <v>5.6132542297942516</v>
      </c>
      <c r="K35" s="54"/>
      <c r="L35" s="60">
        <v>-0.19900149804433317</v>
      </c>
      <c r="M35" s="364"/>
      <c r="N35" s="157">
        <v>1</v>
      </c>
      <c r="O35" s="58"/>
      <c r="P35" s="97">
        <v>1</v>
      </c>
      <c r="Q35" s="91"/>
      <c r="R35" s="58">
        <v>0</v>
      </c>
      <c r="S35" s="7"/>
      <c r="T35" s="4"/>
    </row>
    <row r="36" spans="1:20" s="10" customFormat="1" x14ac:dyDescent="0.25">
      <c r="A36" s="33" t="s">
        <v>588</v>
      </c>
      <c r="B36" s="200">
        <v>2.489337636272634</v>
      </c>
      <c r="C36" s="157"/>
      <c r="D36" s="97">
        <v>3.452708068159871</v>
      </c>
      <c r="E36" s="97"/>
      <c r="F36" s="58">
        <v>-0.27901879129927931</v>
      </c>
      <c r="G36" s="58"/>
      <c r="H36" s="363">
        <v>2.489337636272634</v>
      </c>
      <c r="I36" s="58"/>
      <c r="J36" s="97">
        <v>3.2892255520513443</v>
      </c>
      <c r="K36" s="54"/>
      <c r="L36" s="60">
        <v>-0.24318427031550194</v>
      </c>
      <c r="M36" s="364"/>
      <c r="N36" s="157">
        <v>0</v>
      </c>
      <c r="O36" s="58"/>
      <c r="P36" s="97">
        <v>6</v>
      </c>
      <c r="Q36" s="91"/>
      <c r="R36" s="58">
        <v>-1</v>
      </c>
      <c r="S36" s="7"/>
      <c r="T36" s="4"/>
    </row>
    <row r="37" spans="1:20" s="10" customFormat="1" x14ac:dyDescent="0.25">
      <c r="A37" s="1545" t="s">
        <v>589</v>
      </c>
      <c r="B37" s="200">
        <v>6.4213888119028955</v>
      </c>
      <c r="C37" s="157"/>
      <c r="D37" s="97">
        <v>6.4394197494576151</v>
      </c>
      <c r="E37" s="97"/>
      <c r="F37" s="58">
        <v>-2.8000873147364484E-3</v>
      </c>
      <c r="G37" s="58"/>
      <c r="H37" s="363">
        <v>6.6570329002565956</v>
      </c>
      <c r="I37" s="58"/>
      <c r="J37" s="97">
        <v>6.6804638770457947</v>
      </c>
      <c r="K37" s="54"/>
      <c r="L37" s="60">
        <v>-3.5073876934966206E-3</v>
      </c>
      <c r="M37" s="364"/>
      <c r="N37" s="157">
        <v>4.4930087993642376</v>
      </c>
      <c r="O37" s="58"/>
      <c r="P37" s="97">
        <v>3.4941423571814059</v>
      </c>
      <c r="Q37" s="91"/>
      <c r="R37" s="58">
        <v>0.28586884564960313</v>
      </c>
      <c r="S37" s="7"/>
      <c r="T37" s="4"/>
    </row>
    <row r="38" spans="1:20" s="10" customFormat="1" x14ac:dyDescent="0.25">
      <c r="A38" s="1545" t="s">
        <v>1</v>
      </c>
      <c r="B38" s="200">
        <v>7.9016627392778931</v>
      </c>
      <c r="C38" s="157"/>
      <c r="D38" s="97">
        <v>7.9111941873757505</v>
      </c>
      <c r="E38" s="97"/>
      <c r="F38" s="58">
        <v>-1.2048052256215887E-3</v>
      </c>
      <c r="G38" s="58"/>
      <c r="H38" s="363">
        <v>8.3403241646571846</v>
      </c>
      <c r="I38" s="58"/>
      <c r="J38" s="97">
        <v>8.1570589242888776</v>
      </c>
      <c r="K38" s="54"/>
      <c r="L38" s="60">
        <v>2.2467073251439568E-2</v>
      </c>
      <c r="M38" s="364"/>
      <c r="N38" s="157">
        <v>4.7479598343104481</v>
      </c>
      <c r="O38" s="58"/>
      <c r="P38" s="97">
        <v>5.4166423158771799</v>
      </c>
      <c r="Q38" s="91"/>
      <c r="R38" s="58">
        <v>-0.12344962849156568</v>
      </c>
      <c r="S38" s="7"/>
      <c r="T38" s="4"/>
    </row>
    <row r="39" spans="1:20" s="10" customFormat="1" x14ac:dyDescent="0.25">
      <c r="A39" s="33" t="s">
        <v>144</v>
      </c>
      <c r="B39" s="200">
        <v>4.4251934278977867</v>
      </c>
      <c r="C39" s="157"/>
      <c r="D39" s="97">
        <v>4.8575730526963419</v>
      </c>
      <c r="E39" s="97"/>
      <c r="F39" s="58">
        <v>-8.9011450802278694E-2</v>
      </c>
      <c r="G39" s="58"/>
      <c r="H39" s="363">
        <v>4.9505293260231129</v>
      </c>
      <c r="I39" s="58"/>
      <c r="J39" s="97">
        <v>5.0531817753916473</v>
      </c>
      <c r="K39" s="54"/>
      <c r="L39" s="60">
        <v>-2.0314418505274979E-2</v>
      </c>
      <c r="M39" s="364"/>
      <c r="N39" s="157">
        <v>2.0947193399556396</v>
      </c>
      <c r="O39" s="58"/>
      <c r="P39" s="97">
        <v>3.5966092057364394</v>
      </c>
      <c r="Q39" s="91"/>
      <c r="R39" s="58">
        <v>-0.4175849473402195</v>
      </c>
      <c r="S39" s="7"/>
      <c r="T39" s="4"/>
    </row>
    <row r="40" spans="1:20" s="10" customFormat="1" x14ac:dyDescent="0.25">
      <c r="A40" s="33" t="s">
        <v>145</v>
      </c>
      <c r="B40" s="200">
        <v>6.9505810657939975</v>
      </c>
      <c r="C40" s="157"/>
      <c r="D40" s="97">
        <v>6.7665969386158258</v>
      </c>
      <c r="E40" s="97"/>
      <c r="F40" s="58">
        <v>2.719005267303648E-2</v>
      </c>
      <c r="G40" s="58"/>
      <c r="H40" s="363">
        <v>7.3473132832584716</v>
      </c>
      <c r="I40" s="58"/>
      <c r="J40" s="97">
        <v>7.2140587953035338</v>
      </c>
      <c r="K40" s="54"/>
      <c r="L40" s="60">
        <v>1.8471500127180632E-2</v>
      </c>
      <c r="M40" s="364"/>
      <c r="N40" s="157">
        <v>3.9793804151261094</v>
      </c>
      <c r="O40" s="58"/>
      <c r="P40" s="97">
        <v>2.9248544462498209</v>
      </c>
      <c r="Q40" s="91"/>
      <c r="R40" s="58">
        <v>0.36053963992238203</v>
      </c>
      <c r="S40" s="7"/>
      <c r="T40" s="4"/>
    </row>
    <row r="41" spans="1:20" s="10" customFormat="1" x14ac:dyDescent="0.25">
      <c r="A41" s="33" t="s">
        <v>308</v>
      </c>
      <c r="B41" s="200">
        <v>14.807070224569973</v>
      </c>
      <c r="C41" s="157"/>
      <c r="D41" s="97">
        <v>14.479286511957744</v>
      </c>
      <c r="E41" s="97"/>
      <c r="F41" s="58">
        <v>2.2638112198520844E-2</v>
      </c>
      <c r="G41" s="58"/>
      <c r="H41" s="363">
        <v>15.143745516754949</v>
      </c>
      <c r="I41" s="58"/>
      <c r="J41" s="97">
        <v>14.659407415396323</v>
      </c>
      <c r="K41" s="54"/>
      <c r="L41" s="60">
        <v>3.3039405184273701E-2</v>
      </c>
      <c r="M41" s="364"/>
      <c r="N41" s="157">
        <v>11.920766727093694</v>
      </c>
      <c r="O41" s="58"/>
      <c r="P41" s="97">
        <v>12.781361398415292</v>
      </c>
      <c r="Q41" s="91"/>
      <c r="R41" s="58">
        <v>-6.7332003571098434E-2</v>
      </c>
      <c r="S41" s="7"/>
      <c r="T41" s="4"/>
    </row>
    <row r="42" spans="1:20" s="10" customFormat="1" x14ac:dyDescent="0.25">
      <c r="A42" s="707" t="s">
        <v>309</v>
      </c>
      <c r="B42" s="458"/>
      <c r="C42" s="474"/>
      <c r="D42" s="708"/>
      <c r="E42" s="708"/>
      <c r="F42" s="709"/>
      <c r="G42" s="709"/>
      <c r="H42" s="458"/>
      <c r="I42" s="709"/>
      <c r="J42" s="710"/>
      <c r="K42" s="710"/>
      <c r="L42" s="711"/>
      <c r="M42" s="712"/>
      <c r="N42" s="474"/>
      <c r="O42" s="709"/>
      <c r="P42" s="710"/>
      <c r="Q42" s="710"/>
      <c r="R42" s="709"/>
      <c r="S42" s="711"/>
      <c r="T42" s="4"/>
    </row>
    <row r="43" spans="1:20" s="26" customFormat="1" x14ac:dyDescent="0.25">
      <c r="A43" s="12" t="s">
        <v>310</v>
      </c>
      <c r="B43" s="198">
        <v>31334.969504054843</v>
      </c>
      <c r="C43" s="114"/>
      <c r="D43" s="20">
        <v>30290.509770727425</v>
      </c>
      <c r="E43" s="20"/>
      <c r="F43" s="58">
        <v>3.4481418148227326E-2</v>
      </c>
      <c r="G43" s="58"/>
      <c r="H43" s="362">
        <v>27513.84536036228</v>
      </c>
      <c r="I43" s="58"/>
      <c r="J43" s="130">
        <v>27938.731127148782</v>
      </c>
      <c r="K43" s="115"/>
      <c r="L43" s="60">
        <v>-1.520776891594869E-2</v>
      </c>
      <c r="M43" s="364"/>
      <c r="N43" s="114">
        <v>3821.1241436925643</v>
      </c>
      <c r="O43" s="58"/>
      <c r="P43" s="20">
        <v>2351.7786435786434</v>
      </c>
      <c r="Q43" s="115"/>
      <c r="R43" s="58">
        <v>0.62478052691134833</v>
      </c>
      <c r="S43" s="60"/>
      <c r="T43" s="4"/>
    </row>
    <row r="44" spans="1:20" s="26" customFormat="1" x14ac:dyDescent="0.25">
      <c r="A44" s="12" t="s">
        <v>327</v>
      </c>
      <c r="B44" s="198">
        <v>24410.074704075694</v>
      </c>
      <c r="C44" s="114"/>
      <c r="D44" s="20">
        <v>23769.516162448908</v>
      </c>
      <c r="E44" s="20"/>
      <c r="F44" s="58">
        <v>2.6948741289010356E-2</v>
      </c>
      <c r="G44" s="58"/>
      <c r="H44" s="362">
        <v>21299.048701569431</v>
      </c>
      <c r="I44" s="58"/>
      <c r="J44" s="130">
        <v>22053.123377456122</v>
      </c>
      <c r="K44" s="115"/>
      <c r="L44" s="60">
        <v>-3.4193554490224591E-2</v>
      </c>
      <c r="M44" s="364"/>
      <c r="N44" s="114">
        <v>3111.0260025062648</v>
      </c>
      <c r="O44" s="58"/>
      <c r="P44" s="20">
        <v>1716.392784992785</v>
      </c>
      <c r="Q44" s="115"/>
      <c r="R44" s="58">
        <v>0.81253733394092675</v>
      </c>
      <c r="S44" s="60"/>
      <c r="T44" s="4"/>
    </row>
    <row r="45" spans="1:20" s="26" customFormat="1" x14ac:dyDescent="0.25">
      <c r="A45" s="12" t="s">
        <v>312</v>
      </c>
      <c r="B45" s="198">
        <v>4038.6987393719701</v>
      </c>
      <c r="C45" s="114"/>
      <c r="D45" s="20">
        <v>4219.6235862450239</v>
      </c>
      <c r="E45" s="20"/>
      <c r="F45" s="58">
        <v>-4.2877010988095272E-2</v>
      </c>
      <c r="G45" s="58"/>
      <c r="H45" s="362">
        <v>3750.2498671915191</v>
      </c>
      <c r="I45" s="58"/>
      <c r="J45" s="130">
        <v>4040.8054044268424</v>
      </c>
      <c r="K45" s="115"/>
      <c r="L45" s="60">
        <v>-7.1905352560905217E-2</v>
      </c>
      <c r="M45" s="364"/>
      <c r="N45" s="114">
        <v>288.44887218045113</v>
      </c>
      <c r="O45" s="58"/>
      <c r="P45" s="20">
        <v>178.81818181818181</v>
      </c>
      <c r="Q45" s="115"/>
      <c r="R45" s="58">
        <v>0.61308469445092151</v>
      </c>
      <c r="S45" s="60"/>
      <c r="T45" s="4"/>
    </row>
    <row r="46" spans="1:20" s="26" customFormat="1" x14ac:dyDescent="0.25">
      <c r="A46" s="12" t="s">
        <v>313</v>
      </c>
      <c r="B46" s="106">
        <v>2146.1254530146102</v>
      </c>
      <c r="C46" s="114"/>
      <c r="D46" s="20">
        <v>2216.3959404751595</v>
      </c>
      <c r="E46" s="20"/>
      <c r="F46" s="58">
        <v>-3.1704843966409893E-2</v>
      </c>
      <c r="G46" s="58"/>
      <c r="H46" s="362">
        <v>1943.8044003830314</v>
      </c>
      <c r="I46" s="58"/>
      <c r="J46" s="130">
        <v>2136.2747283539475</v>
      </c>
      <c r="K46" s="115"/>
      <c r="L46" s="60">
        <v>-9.0096243435515061E-2</v>
      </c>
      <c r="M46" s="364"/>
      <c r="N46" s="114">
        <v>202.32105263157897</v>
      </c>
      <c r="O46" s="58"/>
      <c r="P46" s="20">
        <v>80.121212121212125</v>
      </c>
      <c r="Q46" s="115"/>
      <c r="R46" s="58">
        <v>1.5251871168086633</v>
      </c>
      <c r="S46" s="60"/>
      <c r="T46" s="4"/>
    </row>
    <row r="47" spans="1:20" s="26" customFormat="1" x14ac:dyDescent="0.25">
      <c r="A47" s="12" t="s">
        <v>643</v>
      </c>
      <c r="B47" s="198">
        <v>665.6783935510847</v>
      </c>
      <c r="C47" s="114"/>
      <c r="D47" s="20">
        <v>656.77831324142755</v>
      </c>
      <c r="E47" s="20"/>
      <c r="F47" s="58">
        <v>1.3551117828072268E-2</v>
      </c>
      <c r="G47" s="58"/>
      <c r="H47" s="362">
        <v>665.6783935510847</v>
      </c>
      <c r="I47" s="58"/>
      <c r="J47" s="130">
        <v>632.68740415051843</v>
      </c>
      <c r="K47" s="115"/>
      <c r="L47" s="60">
        <v>5.2144217166551335E-2</v>
      </c>
      <c r="M47" s="364"/>
      <c r="N47" s="114">
        <v>0</v>
      </c>
      <c r="O47" s="58"/>
      <c r="P47" s="20">
        <v>24.09090909090909</v>
      </c>
      <c r="Q47" s="115"/>
      <c r="R47" s="58">
        <v>-1</v>
      </c>
      <c r="S47" s="60"/>
      <c r="T47" s="4"/>
    </row>
    <row r="48" spans="1:20" s="26" customFormat="1" x14ac:dyDescent="0.25">
      <c r="A48" s="34" t="s">
        <v>198</v>
      </c>
      <c r="B48" s="198">
        <v>393.63959721277593</v>
      </c>
      <c r="C48" s="114"/>
      <c r="D48" s="20">
        <v>471.99853594654661</v>
      </c>
      <c r="E48" s="20"/>
      <c r="F48" s="58">
        <v>-0.16601521565449254</v>
      </c>
      <c r="G48" s="58"/>
      <c r="H48" s="362">
        <v>393.63959721277593</v>
      </c>
      <c r="I48" s="58"/>
      <c r="J48" s="130">
        <v>447.90762685563755</v>
      </c>
      <c r="K48" s="115"/>
      <c r="L48" s="60">
        <v>-0.12115897651448661</v>
      </c>
      <c r="M48" s="364"/>
      <c r="N48" s="114">
        <v>0</v>
      </c>
      <c r="O48" s="58"/>
      <c r="P48" s="20">
        <v>24.09090909090909</v>
      </c>
      <c r="Q48" s="115"/>
      <c r="R48" s="58">
        <v>-1</v>
      </c>
      <c r="S48" s="60"/>
      <c r="T48" s="4"/>
    </row>
    <row r="49" spans="1:20" s="26" customFormat="1" x14ac:dyDescent="0.25">
      <c r="A49" s="12" t="s">
        <v>187</v>
      </c>
      <c r="B49" s="198">
        <v>5053.3842989693194</v>
      </c>
      <c r="C49" s="114"/>
      <c r="D49" s="20">
        <v>3917.4588474002408</v>
      </c>
      <c r="E49" s="20"/>
      <c r="F49" s="58">
        <v>0.28996487157048695</v>
      </c>
      <c r="G49" s="58"/>
      <c r="H49" s="362">
        <v>4720.7000884430036</v>
      </c>
      <c r="I49" s="58"/>
      <c r="J49" s="130">
        <v>3917.4588474002408</v>
      </c>
      <c r="K49" s="115"/>
      <c r="L49" s="60">
        <v>0.20504139860354145</v>
      </c>
      <c r="M49" s="364"/>
      <c r="N49" s="114">
        <v>332.68421052631578</v>
      </c>
      <c r="O49" s="58"/>
      <c r="P49" s="20">
        <v>0</v>
      </c>
      <c r="Q49" s="115"/>
      <c r="R49" s="58" t="s">
        <v>249</v>
      </c>
      <c r="S49" s="60"/>
      <c r="T49" s="4"/>
    </row>
    <row r="50" spans="1:20" s="26" customFormat="1" x14ac:dyDescent="0.25">
      <c r="A50" s="12" t="s">
        <v>316</v>
      </c>
      <c r="B50" s="198">
        <v>3726.3075600619204</v>
      </c>
      <c r="C50" s="114"/>
      <c r="D50" s="20">
        <v>4027.1409987972202</v>
      </c>
      <c r="E50" s="20"/>
      <c r="F50" s="58">
        <v>-7.4701491411686152E-2</v>
      </c>
      <c r="G50" s="58"/>
      <c r="H50" s="362">
        <v>3520.5218457762062</v>
      </c>
      <c r="I50" s="58"/>
      <c r="J50" s="130">
        <v>3431.4975644537858</v>
      </c>
      <c r="K50" s="115"/>
      <c r="L50" s="60">
        <v>2.594327393514877E-2</v>
      </c>
      <c r="M50" s="364"/>
      <c r="N50" s="114">
        <v>205.78571428571428</v>
      </c>
      <c r="O50" s="58"/>
      <c r="P50" s="20">
        <v>595.64343434343425</v>
      </c>
      <c r="Q50" s="115"/>
      <c r="R50" s="58">
        <v>-0.65451526463554877</v>
      </c>
      <c r="S50" s="60"/>
      <c r="T50" s="4"/>
    </row>
    <row r="51" spans="1:20" s="26" customFormat="1" x14ac:dyDescent="0.25">
      <c r="A51" s="12" t="s">
        <v>317</v>
      </c>
      <c r="B51" s="198">
        <v>983.16427116805778</v>
      </c>
      <c r="C51" s="114"/>
      <c r="D51" s="20">
        <v>864.56058387316841</v>
      </c>
      <c r="E51" s="20"/>
      <c r="F51" s="58">
        <v>0.13718377810326893</v>
      </c>
      <c r="G51" s="58"/>
      <c r="H51" s="362">
        <v>983.16427116805778</v>
      </c>
      <c r="I51" s="58"/>
      <c r="J51" s="130">
        <v>864.56058387316841</v>
      </c>
      <c r="K51" s="115"/>
      <c r="L51" s="60">
        <v>0.13718377810326893</v>
      </c>
      <c r="M51" s="364"/>
      <c r="N51" s="114">
        <v>0</v>
      </c>
      <c r="O51" s="58"/>
      <c r="P51" s="20">
        <v>0</v>
      </c>
      <c r="Q51" s="115"/>
      <c r="R51" s="58" t="s">
        <v>249</v>
      </c>
      <c r="S51" s="60"/>
      <c r="T51" s="4"/>
    </row>
    <row r="52" spans="1:20" s="26" customFormat="1" x14ac:dyDescent="0.25">
      <c r="A52" s="12" t="s">
        <v>318</v>
      </c>
      <c r="B52" s="198">
        <v>3429.6907331472826</v>
      </c>
      <c r="C52" s="114"/>
      <c r="D52" s="20">
        <v>3865.7603398075589</v>
      </c>
      <c r="E52" s="20"/>
      <c r="F52" s="58">
        <v>-0.11280306287222769</v>
      </c>
      <c r="G52" s="58"/>
      <c r="H52" s="362">
        <v>3361.8696805157037</v>
      </c>
      <c r="I52" s="58"/>
      <c r="J52" s="130">
        <v>3375.4603398075587</v>
      </c>
      <c r="K52" s="115"/>
      <c r="L52" s="60">
        <v>-4.0263128354901126E-3</v>
      </c>
      <c r="M52" s="364"/>
      <c r="N52" s="114">
        <v>67.821052631578951</v>
      </c>
      <c r="O52" s="58"/>
      <c r="P52" s="20">
        <v>490.3</v>
      </c>
      <c r="Q52" s="115"/>
      <c r="R52" s="58">
        <v>-0.86167437766351429</v>
      </c>
      <c r="S52" s="60"/>
      <c r="T52" s="4"/>
    </row>
    <row r="53" spans="1:20" s="10" customFormat="1" x14ac:dyDescent="0.25">
      <c r="A53" s="707" t="s">
        <v>319</v>
      </c>
      <c r="B53" s="458"/>
      <c r="C53" s="474"/>
      <c r="D53" s="708"/>
      <c r="E53" s="708"/>
      <c r="F53" s="474"/>
      <c r="G53" s="474"/>
      <c r="H53" s="458"/>
      <c r="I53" s="474"/>
      <c r="J53" s="710"/>
      <c r="K53" s="474"/>
      <c r="L53" s="475"/>
      <c r="M53" s="458"/>
      <c r="N53" s="474"/>
      <c r="O53" s="713"/>
      <c r="P53" s="710"/>
      <c r="Q53" s="474"/>
      <c r="R53" s="474"/>
      <c r="S53" s="475"/>
      <c r="T53" s="4"/>
    </row>
    <row r="54" spans="1:20" s="26" customFormat="1" x14ac:dyDescent="0.25">
      <c r="A54" s="34" t="s">
        <v>320</v>
      </c>
      <c r="B54" s="198">
        <v>38339.416666266618</v>
      </c>
      <c r="C54" s="114"/>
      <c r="D54" s="20">
        <v>37860.517149898638</v>
      </c>
      <c r="E54" s="20"/>
      <c r="F54" s="58">
        <v>1.2649048465764588E-2</v>
      </c>
      <c r="G54" s="58"/>
      <c r="H54" s="362">
        <v>33991.016666266616</v>
      </c>
      <c r="I54" s="58"/>
      <c r="J54" s="130">
        <v>34245.128261009748</v>
      </c>
      <c r="K54" s="115"/>
      <c r="L54" s="60">
        <v>-7.4203721126795694E-3</v>
      </c>
      <c r="M54" s="364"/>
      <c r="N54" s="132">
        <v>4348.3999999999996</v>
      </c>
      <c r="O54" s="58"/>
      <c r="P54" s="20">
        <v>3615.3888888888901</v>
      </c>
      <c r="Q54" s="115"/>
      <c r="R54" s="58">
        <v>0.20274751448284292</v>
      </c>
      <c r="S54" s="60"/>
      <c r="T54" s="4"/>
    </row>
    <row r="55" spans="1:20" s="26" customFormat="1" x14ac:dyDescent="0.25">
      <c r="A55" s="34" t="s">
        <v>196</v>
      </c>
      <c r="B55" s="198">
        <v>34658.848863010782</v>
      </c>
      <c r="C55" s="114"/>
      <c r="D55" s="20">
        <v>34745.48200927682</v>
      </c>
      <c r="E55" s="20"/>
      <c r="F55" s="58">
        <v>-2.4933643528936436E-3</v>
      </c>
      <c r="G55" s="58"/>
      <c r="H55" s="362">
        <v>30774.533073537099</v>
      </c>
      <c r="I55" s="58"/>
      <c r="J55" s="130">
        <v>31304.315342610156</v>
      </c>
      <c r="K55" s="115"/>
      <c r="L55" s="60">
        <v>-1.6923617823129299E-2</v>
      </c>
      <c r="M55" s="364"/>
      <c r="N55" s="132">
        <v>3884.3157894736837</v>
      </c>
      <c r="O55" s="58"/>
      <c r="P55" s="20">
        <v>3441.1666666666674</v>
      </c>
      <c r="Q55" s="115"/>
      <c r="R55" s="58">
        <v>0.1287787444588607</v>
      </c>
      <c r="S55" s="60"/>
      <c r="T55" s="4"/>
    </row>
    <row r="56" spans="1:20" s="26" customFormat="1" x14ac:dyDescent="0.25">
      <c r="A56" s="34" t="s">
        <v>197</v>
      </c>
      <c r="B56" s="198">
        <v>4137.4856596056379</v>
      </c>
      <c r="C56" s="114"/>
      <c r="D56" s="20">
        <v>3481.2398867103384</v>
      </c>
      <c r="E56" s="20"/>
      <c r="F56" s="58">
        <v>0.18850920771088575</v>
      </c>
      <c r="G56" s="58"/>
      <c r="H56" s="362">
        <v>3673.401449079322</v>
      </c>
      <c r="I56" s="58"/>
      <c r="J56" s="130">
        <v>3307.0176644881162</v>
      </c>
      <c r="K56" s="115"/>
      <c r="L56" s="60">
        <v>0.11078978758582388</v>
      </c>
      <c r="M56" s="364"/>
      <c r="N56" s="132">
        <v>464.08421052631581</v>
      </c>
      <c r="O56" s="58"/>
      <c r="P56" s="20">
        <v>174.22222222222223</v>
      </c>
      <c r="Q56" s="115"/>
      <c r="R56" s="58">
        <v>1.6637486573576801</v>
      </c>
      <c r="S56" s="60"/>
      <c r="T56" s="4"/>
    </row>
    <row r="57" spans="1:20" s="26" customFormat="1" x14ac:dyDescent="0.25">
      <c r="A57" s="34" t="s">
        <v>667</v>
      </c>
      <c r="B57" s="198">
        <v>652.93714034705204</v>
      </c>
      <c r="C57" s="114"/>
      <c r="D57" s="20">
        <v>553.93843285684352</v>
      </c>
      <c r="E57" s="20"/>
      <c r="F57" s="58">
        <v>0.17871788924202184</v>
      </c>
      <c r="G57" s="58"/>
      <c r="H57" s="362">
        <v>652.93714034705204</v>
      </c>
      <c r="I57" s="58"/>
      <c r="J57" s="130">
        <v>553.93843285684352</v>
      </c>
      <c r="K57" s="115"/>
      <c r="L57" s="60">
        <v>0.17871788924202184</v>
      </c>
      <c r="M57" s="364"/>
      <c r="N57" s="20">
        <v>0</v>
      </c>
      <c r="O57" s="58"/>
      <c r="P57" s="20">
        <v>0</v>
      </c>
      <c r="Q57" s="115"/>
      <c r="R57" s="1171" t="s">
        <v>249</v>
      </c>
      <c r="S57" s="60"/>
      <c r="T57" s="4"/>
    </row>
    <row r="58" spans="1:20" s="26" customFormat="1" x14ac:dyDescent="0.25">
      <c r="A58" s="34" t="s">
        <v>250</v>
      </c>
      <c r="B58" s="198">
        <v>2610.5663977988347</v>
      </c>
      <c r="C58" s="114"/>
      <c r="D58" s="20">
        <v>1888.0009209995628</v>
      </c>
      <c r="E58" s="20"/>
      <c r="F58" s="58">
        <v>0.3827145785589578</v>
      </c>
      <c r="G58" s="58"/>
      <c r="H58" s="362">
        <v>2214.9917946242317</v>
      </c>
      <c r="I58" s="58"/>
      <c r="J58" s="130">
        <v>1798.6675876662296</v>
      </c>
      <c r="K58" s="115"/>
      <c r="L58" s="60">
        <v>0.23146256140534707</v>
      </c>
      <c r="M58" s="364"/>
      <c r="N58" s="132">
        <v>395.57460317460317</v>
      </c>
      <c r="O58" s="58"/>
      <c r="P58" s="20">
        <v>89.333333333333329</v>
      </c>
      <c r="Q58" s="115"/>
      <c r="R58" s="58">
        <v>3.4280739161336178</v>
      </c>
      <c r="S58" s="60"/>
      <c r="T58" s="4"/>
    </row>
    <row r="59" spans="1:20" s="26" customFormat="1" x14ac:dyDescent="0.25">
      <c r="A59" s="34" t="s">
        <v>321</v>
      </c>
      <c r="B59" s="198">
        <v>1535.337049150027</v>
      </c>
      <c r="C59" s="114"/>
      <c r="D59" s="20">
        <v>1030.9772211485065</v>
      </c>
      <c r="E59" s="20"/>
      <c r="F59" s="58">
        <v>0.48920559800503133</v>
      </c>
      <c r="G59" s="58"/>
      <c r="H59" s="362">
        <v>1287.1513348643127</v>
      </c>
      <c r="I59" s="58"/>
      <c r="J59" s="130">
        <v>969.97722114850649</v>
      </c>
      <c r="K59" s="115"/>
      <c r="L59" s="60">
        <v>0.32699130123927511</v>
      </c>
      <c r="M59" s="364"/>
      <c r="N59" s="132">
        <v>248.18571428571428</v>
      </c>
      <c r="O59" s="58"/>
      <c r="P59" s="20">
        <v>61</v>
      </c>
      <c r="Q59" s="115"/>
      <c r="R59" s="58">
        <v>3.0686182669789228</v>
      </c>
      <c r="S59" s="60"/>
      <c r="T59" s="4"/>
    </row>
    <row r="60" spans="1:20" s="26" customFormat="1" x14ac:dyDescent="0.25">
      <c r="A60" s="34" t="s">
        <v>322</v>
      </c>
      <c r="B60" s="198">
        <v>325.33114965558809</v>
      </c>
      <c r="C60" s="114"/>
      <c r="D60" s="20">
        <v>275.312878465138</v>
      </c>
      <c r="E60" s="20"/>
      <c r="F60" s="58">
        <v>0.1816779202967207</v>
      </c>
      <c r="G60" s="58"/>
      <c r="H60" s="362">
        <v>325.33114965558809</v>
      </c>
      <c r="I60" s="58"/>
      <c r="J60" s="130">
        <v>275.312878465138</v>
      </c>
      <c r="K60" s="115"/>
      <c r="L60" s="60">
        <v>0.1816779202967207</v>
      </c>
      <c r="M60" s="364"/>
      <c r="N60" s="20">
        <v>0</v>
      </c>
      <c r="O60" s="58"/>
      <c r="P60" s="20">
        <v>0</v>
      </c>
      <c r="Q60" s="115"/>
      <c r="R60" s="1171" t="s">
        <v>249</v>
      </c>
      <c r="S60" s="60"/>
      <c r="T60" s="4"/>
    </row>
    <row r="61" spans="1:20" s="26" customFormat="1" x14ac:dyDescent="0.25">
      <c r="A61" s="34" t="s">
        <v>323</v>
      </c>
      <c r="B61" s="198">
        <v>856.31475570395889</v>
      </c>
      <c r="C61" s="114"/>
      <c r="D61" s="20">
        <v>660.91413677077537</v>
      </c>
      <c r="E61" s="20"/>
      <c r="F61" s="58">
        <v>0.29565204927815647</v>
      </c>
      <c r="G61" s="58"/>
      <c r="H61" s="362">
        <v>708.92586681506998</v>
      </c>
      <c r="I61" s="58"/>
      <c r="J61" s="130">
        <v>632.580803437442</v>
      </c>
      <c r="K61" s="115"/>
      <c r="L61" s="60">
        <v>0.12068823929333479</v>
      </c>
      <c r="M61" s="364"/>
      <c r="N61" s="20">
        <v>147.38888888888891</v>
      </c>
      <c r="O61" s="58"/>
      <c r="P61" s="20">
        <v>28.333333333333332</v>
      </c>
      <c r="Q61" s="115"/>
      <c r="R61" s="1171">
        <v>4.2019607843137265</v>
      </c>
      <c r="S61" s="60"/>
      <c r="T61" s="4"/>
    </row>
    <row r="62" spans="1:20" s="26" customFormat="1" x14ac:dyDescent="0.25">
      <c r="A62" s="34" t="s">
        <v>243</v>
      </c>
      <c r="B62" s="198">
        <v>846.36930159710641</v>
      </c>
      <c r="C62" s="114"/>
      <c r="D62" s="20">
        <v>738.92159774026288</v>
      </c>
      <c r="E62" s="20"/>
      <c r="F62" s="58">
        <v>0.14541150804826292</v>
      </c>
      <c r="G62" s="58"/>
      <c r="H62" s="362">
        <v>782.11930159710641</v>
      </c>
      <c r="I62" s="58"/>
      <c r="J62" s="130">
        <v>590.8104866291518</v>
      </c>
      <c r="K62" s="115"/>
      <c r="L62" s="60">
        <v>0.32380741252488637</v>
      </c>
      <c r="M62" s="364"/>
      <c r="N62" s="20">
        <v>64.25</v>
      </c>
      <c r="O62" s="58"/>
      <c r="P62" s="20">
        <v>148.11111111111111</v>
      </c>
      <c r="Q62" s="115"/>
      <c r="R62" s="1171">
        <v>-0.56620405101275317</v>
      </c>
      <c r="S62" s="60"/>
      <c r="T62" s="4"/>
    </row>
    <row r="63" spans="1:20" s="26" customFormat="1" x14ac:dyDescent="0.25">
      <c r="A63" s="34" t="s">
        <v>267</v>
      </c>
      <c r="B63" s="198">
        <v>3398.0548271369748</v>
      </c>
      <c r="C63" s="114"/>
      <c r="D63" s="20">
        <v>3291.6895799334684</v>
      </c>
      <c r="E63" s="20"/>
      <c r="F63" s="58">
        <v>3.2313267888904727E-2</v>
      </c>
      <c r="G63" s="58"/>
      <c r="H63" s="362">
        <v>3197.4337745053958</v>
      </c>
      <c r="I63" s="58"/>
      <c r="J63" s="130">
        <v>3120.9118021556906</v>
      </c>
      <c r="K63" s="115"/>
      <c r="L63" s="60">
        <v>2.4519107620039008E-2</v>
      </c>
      <c r="M63" s="364"/>
      <c r="N63" s="132">
        <v>200.62105263157895</v>
      </c>
      <c r="O63" s="58"/>
      <c r="P63" s="20">
        <v>170.77777777777777</v>
      </c>
      <c r="Q63" s="115"/>
      <c r="R63" s="58">
        <v>0.17474916960586245</v>
      </c>
      <c r="S63" s="60"/>
      <c r="T63" s="4"/>
    </row>
    <row r="64" spans="1:20" s="26" customFormat="1" x14ac:dyDescent="0.25">
      <c r="A64" s="34" t="s">
        <v>324</v>
      </c>
      <c r="B64" s="198">
        <v>165.20717154090806</v>
      </c>
      <c r="C64" s="114"/>
      <c r="D64" s="20">
        <v>69.488078097813585</v>
      </c>
      <c r="E64" s="20"/>
      <c r="F64" s="58">
        <v>1.3774894350705353</v>
      </c>
      <c r="G64" s="58"/>
      <c r="H64" s="362">
        <v>165.20717154090806</v>
      </c>
      <c r="I64" s="58"/>
      <c r="J64" s="130">
        <v>69.488078097813585</v>
      </c>
      <c r="K64" s="115"/>
      <c r="L64" s="60">
        <v>1.3774894350705353</v>
      </c>
      <c r="M64" s="364"/>
      <c r="N64" s="20">
        <v>0</v>
      </c>
      <c r="O64" s="58"/>
      <c r="P64" s="20">
        <v>0</v>
      </c>
      <c r="Q64" s="115"/>
      <c r="R64" s="1171" t="s">
        <v>249</v>
      </c>
      <c r="S64" s="60"/>
      <c r="T64" s="4"/>
    </row>
    <row r="65" spans="1:20" s="26" customFormat="1" x14ac:dyDescent="0.25">
      <c r="A65" s="34" t="s">
        <v>325</v>
      </c>
      <c r="B65" s="198">
        <v>272.36147551395584</v>
      </c>
      <c r="C65" s="114"/>
      <c r="D65" s="20">
        <v>251.93359970056218</v>
      </c>
      <c r="E65" s="20"/>
      <c r="F65" s="58">
        <v>8.1084364442350607E-2</v>
      </c>
      <c r="G65" s="58"/>
      <c r="H65" s="362">
        <v>272.36147551395584</v>
      </c>
      <c r="I65" s="58"/>
      <c r="J65" s="130">
        <v>251.93359970056218</v>
      </c>
      <c r="K65" s="115"/>
      <c r="L65" s="60">
        <v>8.1084364442350607E-2</v>
      </c>
      <c r="M65" s="364"/>
      <c r="N65" s="20">
        <v>0</v>
      </c>
      <c r="O65" s="58"/>
      <c r="P65" s="20">
        <v>0</v>
      </c>
      <c r="Q65" s="115"/>
      <c r="R65" s="1171" t="s">
        <v>249</v>
      </c>
      <c r="S65" s="60"/>
      <c r="T65" s="4"/>
    </row>
    <row r="66" spans="1:20" s="26" customFormat="1" x14ac:dyDescent="0.25">
      <c r="A66" s="34" t="s">
        <v>668</v>
      </c>
      <c r="B66" s="198">
        <v>1113.0108019123136</v>
      </c>
      <c r="C66" s="114"/>
      <c r="D66" s="20">
        <v>1014.8391710685472</v>
      </c>
      <c r="E66" s="20"/>
      <c r="F66" s="58">
        <v>9.6736146615625046E-2</v>
      </c>
      <c r="G66" s="60"/>
      <c r="H66" s="362">
        <v>935.15365905517081</v>
      </c>
      <c r="I66" s="116"/>
      <c r="J66" s="130">
        <v>1014.8391710685472</v>
      </c>
      <c r="K66" s="115"/>
      <c r="L66" s="60">
        <v>-7.8520335325127158E-2</v>
      </c>
      <c r="M66" s="364"/>
      <c r="N66" s="1498">
        <v>177.85714285714286</v>
      </c>
      <c r="O66" s="116"/>
      <c r="P66" s="20">
        <v>0</v>
      </c>
      <c r="Q66" s="115"/>
      <c r="R66" s="58" t="s">
        <v>249</v>
      </c>
      <c r="S66" s="60"/>
      <c r="T66" s="4"/>
    </row>
    <row r="67" spans="1:20" s="26" customFormat="1" x14ac:dyDescent="0.25">
      <c r="A67" s="230" t="s">
        <v>1092</v>
      </c>
      <c r="B67" s="226">
        <v>42.702914456480528</v>
      </c>
      <c r="C67" s="227"/>
      <c r="D67" s="227">
        <v>41.639552916483368</v>
      </c>
      <c r="E67" s="67"/>
      <c r="F67" s="22">
        <v>2.5537294843917972E-2</v>
      </c>
      <c r="G67" s="22"/>
      <c r="H67" s="202">
        <v>42.475871585483418</v>
      </c>
      <c r="I67" s="201"/>
      <c r="J67" s="238">
        <v>42.101121426885982</v>
      </c>
      <c r="K67" s="174"/>
      <c r="L67" s="98">
        <v>8.9011918423179803E-3</v>
      </c>
      <c r="M67" s="201"/>
      <c r="N67" s="238">
        <v>44.315560729164964</v>
      </c>
      <c r="O67" s="201"/>
      <c r="P67" s="227">
        <v>37.914818674339635</v>
      </c>
      <c r="Q67" s="174"/>
      <c r="R67" s="22">
        <v>0.16881900741245762</v>
      </c>
      <c r="S67" s="98"/>
      <c r="T67" s="4"/>
    </row>
    <row r="68" spans="1:20" s="10" customFormat="1" x14ac:dyDescent="0.25">
      <c r="A68" s="137"/>
      <c r="B68" s="724"/>
      <c r="C68" s="26"/>
      <c r="D68" s="719"/>
      <c r="E68" s="59"/>
      <c r="F68" s="58"/>
      <c r="G68" s="58"/>
      <c r="H68" s="719"/>
      <c r="I68" s="58"/>
      <c r="J68" s="725"/>
      <c r="K68" s="59"/>
      <c r="L68" s="58"/>
      <c r="M68" s="58"/>
      <c r="N68" s="482"/>
      <c r="O68" s="58"/>
      <c r="P68" s="726"/>
      <c r="Q68" s="59"/>
      <c r="R68" s="58"/>
      <c r="S68" s="58"/>
      <c r="T68" s="4"/>
    </row>
    <row r="69" spans="1:20" x14ac:dyDescent="0.25">
      <c r="A69" s="1543" t="s">
        <v>1156</v>
      </c>
      <c r="B69" s="119"/>
      <c r="D69" s="119"/>
      <c r="E69" s="6"/>
      <c r="F69" s="21"/>
      <c r="G69" s="21"/>
      <c r="I69" s="21"/>
      <c r="J69" s="120"/>
      <c r="K69" s="6"/>
      <c r="L69" s="21"/>
      <c r="M69" s="21"/>
      <c r="O69" s="21"/>
      <c r="P69" s="353"/>
      <c r="Q69" s="6"/>
      <c r="R69" s="21"/>
      <c r="S69" s="21"/>
    </row>
    <row r="70" spans="1:20" x14ac:dyDescent="0.25">
      <c r="A70" s="30" t="s">
        <v>724</v>
      </c>
      <c r="B70" s="119"/>
      <c r="D70" s="119"/>
      <c r="E70" s="6"/>
      <c r="F70" s="21"/>
      <c r="G70" s="21"/>
      <c r="I70" s="21"/>
      <c r="J70" s="120"/>
      <c r="K70" s="6"/>
      <c r="L70" s="21"/>
      <c r="M70" s="21"/>
      <c r="O70" s="21"/>
      <c r="P70" s="353"/>
      <c r="Q70" s="6"/>
      <c r="R70" s="21"/>
      <c r="S70" s="21"/>
    </row>
    <row r="71" spans="1:20" x14ac:dyDescent="0.25">
      <c r="A71" s="30"/>
      <c r="B71" s="141"/>
      <c r="C71" s="142"/>
      <c r="D71" s="141"/>
      <c r="E71" s="143"/>
      <c r="F71" s="143"/>
      <c r="G71" s="143"/>
      <c r="H71" s="158"/>
      <c r="I71" s="143"/>
      <c r="J71" s="144"/>
      <c r="K71" s="143"/>
      <c r="L71" s="143"/>
      <c r="M71" s="143"/>
      <c r="N71" s="159"/>
      <c r="O71" s="21"/>
      <c r="P71" s="353"/>
      <c r="Q71" s="6"/>
      <c r="R71" s="21"/>
      <c r="S71" s="21"/>
    </row>
    <row r="72" spans="1:20" x14ac:dyDescent="0.25">
      <c r="A72" s="30"/>
      <c r="B72" s="141"/>
      <c r="C72" s="142"/>
      <c r="D72" s="141"/>
      <c r="E72" s="143"/>
      <c r="F72" s="143"/>
      <c r="G72" s="143"/>
      <c r="H72" s="158"/>
      <c r="I72" s="143"/>
      <c r="J72" s="144"/>
      <c r="K72" s="143"/>
      <c r="L72" s="143"/>
      <c r="M72" s="143"/>
      <c r="N72" s="159"/>
      <c r="O72" s="21"/>
      <c r="P72" s="353"/>
      <c r="Q72" s="6"/>
      <c r="R72" s="21"/>
      <c r="S72" s="21"/>
    </row>
    <row r="73" spans="1:20" x14ac:dyDescent="0.25">
      <c r="B73" s="141"/>
      <c r="C73" s="142"/>
      <c r="D73" s="141"/>
      <c r="E73" s="143"/>
      <c r="F73" s="143"/>
      <c r="G73" s="143"/>
      <c r="H73" s="731"/>
      <c r="I73" s="143"/>
      <c r="J73" s="144"/>
      <c r="K73" s="143"/>
      <c r="L73" s="143"/>
      <c r="M73" s="143"/>
      <c r="N73" s="141"/>
      <c r="O73" s="21"/>
      <c r="P73" s="353"/>
      <c r="Q73" s="6"/>
      <c r="R73" s="21"/>
      <c r="S73" s="21"/>
    </row>
    <row r="74" spans="1:20" x14ac:dyDescent="0.25">
      <c r="B74" s="119"/>
      <c r="D74" s="119"/>
      <c r="E74" s="6"/>
      <c r="F74" s="21"/>
      <c r="G74" s="21"/>
      <c r="H74" s="719"/>
      <c r="I74" s="21"/>
      <c r="J74" s="120"/>
      <c r="K74" s="6"/>
      <c r="L74" s="21"/>
      <c r="M74" s="21"/>
      <c r="N74" s="119"/>
      <c r="O74" s="21"/>
      <c r="P74" s="353"/>
      <c r="Q74" s="6"/>
      <c r="R74" s="21"/>
      <c r="S74" s="21"/>
    </row>
    <row r="75" spans="1:20" x14ac:dyDescent="0.25">
      <c r="A75" s="32"/>
      <c r="B75" s="119"/>
      <c r="D75" s="119"/>
      <c r="E75" s="6"/>
      <c r="F75" s="21"/>
      <c r="G75" s="21"/>
      <c r="H75" s="119"/>
      <c r="I75" s="21"/>
      <c r="J75" s="120"/>
      <c r="K75" s="6"/>
      <c r="L75" s="21"/>
      <c r="M75" s="21"/>
      <c r="N75" s="40"/>
      <c r="O75" s="21"/>
      <c r="P75" s="353"/>
      <c r="Q75" s="6"/>
      <c r="R75" s="21"/>
      <c r="S75" s="21"/>
    </row>
    <row r="76" spans="1:20" x14ac:dyDescent="0.25">
      <c r="D76" s="35"/>
      <c r="F76" s="4"/>
      <c r="J76" s="35"/>
      <c r="L76" s="4"/>
      <c r="N76" s="36"/>
      <c r="P76" s="35"/>
    </row>
    <row r="77" spans="1:20" x14ac:dyDescent="0.25">
      <c r="F77" s="36"/>
      <c r="G77" s="36"/>
      <c r="L77" s="36"/>
      <c r="M77" s="36"/>
      <c r="R77" s="36"/>
      <c r="S77" s="36"/>
    </row>
    <row r="78" spans="1:20" x14ac:dyDescent="0.25">
      <c r="B78" s="100"/>
      <c r="D78" s="100"/>
      <c r="F78" s="36"/>
      <c r="G78" s="36"/>
      <c r="L78" s="36"/>
      <c r="M78" s="36"/>
      <c r="R78" s="36"/>
      <c r="S78" s="36"/>
    </row>
    <row r="79" spans="1:20" x14ac:dyDescent="0.25">
      <c r="B79" s="100"/>
      <c r="D79" s="100"/>
      <c r="F79" s="36"/>
      <c r="G79" s="36"/>
      <c r="L79" s="36"/>
      <c r="M79" s="36"/>
      <c r="R79" s="36"/>
      <c r="S79" s="36"/>
    </row>
    <row r="80" spans="1:20" x14ac:dyDescent="0.25">
      <c r="B80" s="354"/>
      <c r="H80" s="82"/>
      <c r="N80" s="82"/>
    </row>
    <row r="81" spans="2:2" x14ac:dyDescent="0.25">
      <c r="B81" s="355"/>
    </row>
    <row r="82" spans="2:2" x14ac:dyDescent="0.25">
      <c r="B82" s="880"/>
    </row>
    <row r="83" spans="2:2" x14ac:dyDescent="0.25">
      <c r="B83" s="356"/>
    </row>
    <row r="84" spans="2:2" x14ac:dyDescent="0.25">
      <c r="B84" s="356"/>
    </row>
  </sheetData>
  <mergeCells count="6">
    <mergeCell ref="A1:S1"/>
    <mergeCell ref="A2:S2"/>
    <mergeCell ref="A4:A5"/>
    <mergeCell ref="B4:G4"/>
    <mergeCell ref="H4:L4"/>
    <mergeCell ref="M4:S4"/>
  </mergeCells>
  <printOptions horizontalCentered="1"/>
  <pageMargins left="0.25" right="0.25" top="0.25" bottom="0.5" header="0.3" footer="0.3"/>
  <pageSetup scale="88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>
    <pageSetUpPr fitToPage="1"/>
  </sheetPr>
  <dimension ref="A1:T88"/>
  <sheetViews>
    <sheetView showGridLines="0" topLeftCell="A25" zoomScaleNormal="100" workbookViewId="0">
      <selection activeCell="Y33" sqref="Y33"/>
    </sheetView>
  </sheetViews>
  <sheetFormatPr defaultColWidth="9.1796875" defaultRowHeight="11.5" x14ac:dyDescent="0.25"/>
  <cols>
    <col min="1" max="1" width="24.7265625" style="25" customWidth="1"/>
    <col min="2" max="2" width="10.26953125" style="35" customWidth="1"/>
    <col min="3" max="3" width="0.54296875" style="10" customWidth="1"/>
    <col min="4" max="4" width="12.7265625" style="4" customWidth="1"/>
    <col min="5" max="5" width="0.7265625" style="4" customWidth="1"/>
    <col min="6" max="6" width="8.54296875" style="10" customWidth="1"/>
    <col min="7" max="7" width="0.54296875" style="10" customWidth="1"/>
    <col min="8" max="8" width="10.26953125" style="36" customWidth="1"/>
    <col min="9" max="9" width="0.54296875" style="10" customWidth="1"/>
    <col min="10" max="10" width="10.26953125" style="733" customWidth="1"/>
    <col min="11" max="11" width="0.54296875" style="4" customWidth="1"/>
    <col min="12" max="12" width="8.453125" style="10" customWidth="1"/>
    <col min="13" max="13" width="1.54296875" style="10" customWidth="1"/>
    <col min="14" max="14" width="10.26953125" style="76" customWidth="1"/>
    <col min="15" max="15" width="0.54296875" style="10" customWidth="1"/>
    <col min="16" max="16" width="10.26953125" style="733" customWidth="1"/>
    <col min="17" max="17" width="0.54296875" style="4" customWidth="1"/>
    <col min="18" max="18" width="8.26953125" style="10" customWidth="1"/>
    <col min="19" max="19" width="0.54296875" style="10" customWidth="1"/>
    <col min="20" max="16384" width="9.1796875" style="4"/>
  </cols>
  <sheetData>
    <row r="1" spans="1:20" ht="15.75" customHeight="1" x14ac:dyDescent="0.35">
      <c r="A1" s="1685" t="str">
        <f>CONCATENATE('List of Tables'!A32,":  ",'List of Tables'!C32)</f>
        <v>TABLE 27:  Oceania MMA Visitor Characteristics: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883"/>
    </row>
    <row r="2" spans="1:20" ht="15.5" x14ac:dyDescent="0.35">
      <c r="A2" s="1685" t="s">
        <v>1086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</row>
    <row r="3" spans="1:20" x14ac:dyDescent="0.25">
      <c r="A3" s="421"/>
      <c r="B3" s="36"/>
      <c r="D3" s="703"/>
      <c r="E3" s="10"/>
      <c r="H3" s="704"/>
      <c r="J3" s="703"/>
      <c r="K3" s="10"/>
      <c r="N3" s="704"/>
      <c r="P3" s="703"/>
      <c r="Q3" s="10"/>
      <c r="R3" s="704"/>
    </row>
    <row r="4" spans="1:20" x14ac:dyDescent="0.25">
      <c r="A4" s="1691" t="s">
        <v>630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</row>
    <row r="5" spans="1:20" ht="23" x14ac:dyDescent="0.25">
      <c r="A5" s="1692"/>
      <c r="B5" s="71">
        <v>2014</v>
      </c>
      <c r="C5" s="72"/>
      <c r="D5" s="73">
        <v>2013</v>
      </c>
      <c r="E5" s="70"/>
      <c r="F5" s="45" t="s">
        <v>637</v>
      </c>
      <c r="G5" s="70"/>
      <c r="H5" s="71">
        <v>2014</v>
      </c>
      <c r="I5" s="72"/>
      <c r="J5" s="73">
        <v>2013</v>
      </c>
      <c r="K5" s="73"/>
      <c r="L5" s="361" t="s">
        <v>637</v>
      </c>
      <c r="M5" s="71"/>
      <c r="N5" s="73">
        <v>2014</v>
      </c>
      <c r="O5" s="72"/>
      <c r="P5" s="73">
        <v>2013</v>
      </c>
      <c r="Q5" s="70"/>
      <c r="R5" s="45" t="s">
        <v>637</v>
      </c>
      <c r="S5" s="5"/>
    </row>
    <row r="6" spans="1:20" x14ac:dyDescent="0.25">
      <c r="A6" s="31" t="s">
        <v>517</v>
      </c>
      <c r="B6" s="198">
        <v>3453294.143468461</v>
      </c>
      <c r="C6" s="133">
        <v>0</v>
      </c>
      <c r="D6" s="114">
        <v>3379557.5804381808</v>
      </c>
      <c r="E6" s="114"/>
      <c r="F6" s="58">
        <v>2.1818407077035144E-2</v>
      </c>
      <c r="G6" s="58"/>
      <c r="H6" s="417">
        <v>574750.10349365452</v>
      </c>
      <c r="I6" s="58"/>
      <c r="J6" s="20">
        <v>528556.84099296003</v>
      </c>
      <c r="K6" s="115"/>
      <c r="L6" s="60">
        <v>8.7395070724871668E-2</v>
      </c>
      <c r="M6" s="364"/>
      <c r="N6" s="705">
        <v>2878544.0399748064</v>
      </c>
      <c r="O6" s="58"/>
      <c r="P6" s="20">
        <v>2851000.7394452207</v>
      </c>
      <c r="Q6" s="115"/>
      <c r="R6" s="58">
        <v>9.660923670944177E-3</v>
      </c>
      <c r="S6" s="7"/>
    </row>
    <row r="7" spans="1:20" x14ac:dyDescent="0.25">
      <c r="A7" s="31" t="s">
        <v>272</v>
      </c>
      <c r="B7" s="198">
        <v>371072.36748820287</v>
      </c>
      <c r="C7" s="114">
        <v>0</v>
      </c>
      <c r="D7" s="114">
        <v>355567.85835296847</v>
      </c>
      <c r="E7" s="114"/>
      <c r="F7" s="58">
        <v>4.3604923141965325E-2</v>
      </c>
      <c r="G7" s="58"/>
      <c r="H7" s="362">
        <v>80664.367488199816</v>
      </c>
      <c r="I7" s="58"/>
      <c r="J7" s="20">
        <v>73764.858352964351</v>
      </c>
      <c r="K7" s="115"/>
      <c r="L7" s="60">
        <v>9.353382205685748E-2</v>
      </c>
      <c r="M7" s="364"/>
      <c r="N7" s="114">
        <v>290408.00000000303</v>
      </c>
      <c r="O7" s="58"/>
      <c r="P7" s="20">
        <v>281803.00000000413</v>
      </c>
      <c r="Q7" s="115"/>
      <c r="R7" s="58">
        <v>3.0535515945532048E-2</v>
      </c>
      <c r="S7" s="7"/>
    </row>
    <row r="8" spans="1:20" s="10" customFormat="1" x14ac:dyDescent="0.25">
      <c r="A8" s="505" t="s">
        <v>273</v>
      </c>
      <c r="B8" s="458"/>
      <c r="C8" s="474"/>
      <c r="D8" s="474"/>
      <c r="E8" s="474"/>
      <c r="F8" s="474"/>
      <c r="G8" s="474"/>
      <c r="H8" s="458"/>
      <c r="I8" s="474"/>
      <c r="J8" s="474"/>
      <c r="K8" s="474"/>
      <c r="L8" s="475"/>
      <c r="M8" s="458"/>
      <c r="N8" s="474"/>
      <c r="O8" s="474"/>
      <c r="P8" s="474"/>
      <c r="Q8" s="474"/>
      <c r="R8" s="474"/>
      <c r="S8" s="475"/>
      <c r="T8" s="4"/>
    </row>
    <row r="9" spans="1:20" s="26" customFormat="1" x14ac:dyDescent="0.25">
      <c r="A9" s="218" t="s">
        <v>274</v>
      </c>
      <c r="B9" s="198">
        <v>31418.410494449301</v>
      </c>
      <c r="C9" s="114"/>
      <c r="D9" s="114">
        <v>32341.057394258198</v>
      </c>
      <c r="E9" s="114"/>
      <c r="F9" s="58">
        <v>-2.8528655960788178E-2</v>
      </c>
      <c r="G9" s="58"/>
      <c r="H9" s="362">
        <v>13448.036288164827</v>
      </c>
      <c r="I9" s="58"/>
      <c r="J9" s="130">
        <v>12106.098718461597</v>
      </c>
      <c r="K9" s="115"/>
      <c r="L9" s="60">
        <v>0.11084806104024229</v>
      </c>
      <c r="M9" s="364"/>
      <c r="N9" s="114">
        <v>17970.374206284472</v>
      </c>
      <c r="O9" s="58"/>
      <c r="P9" s="20">
        <v>20234.958675796603</v>
      </c>
      <c r="Q9" s="115"/>
      <c r="R9" s="58">
        <v>-0.11191445981161506</v>
      </c>
      <c r="S9" s="60"/>
      <c r="T9" s="4"/>
    </row>
    <row r="10" spans="1:20" s="26" customFormat="1" x14ac:dyDescent="0.25">
      <c r="A10" s="218" t="s">
        <v>275</v>
      </c>
      <c r="B10" s="198">
        <v>178125.21281490146</v>
      </c>
      <c r="C10" s="114"/>
      <c r="D10" s="114">
        <v>173232.05097874472</v>
      </c>
      <c r="E10" s="114"/>
      <c r="F10" s="58">
        <v>2.8246284729129718E-2</v>
      </c>
      <c r="G10" s="58"/>
      <c r="H10" s="362">
        <v>34251.824772176296</v>
      </c>
      <c r="I10" s="58"/>
      <c r="J10" s="130">
        <v>32607.102130982938</v>
      </c>
      <c r="K10" s="115"/>
      <c r="L10" s="60">
        <v>5.0440625928256287E-2</v>
      </c>
      <c r="M10" s="364"/>
      <c r="N10" s="114">
        <v>143873.38804272516</v>
      </c>
      <c r="O10" s="58"/>
      <c r="P10" s="20">
        <v>140624.94884776179</v>
      </c>
      <c r="Q10" s="115"/>
      <c r="R10" s="58">
        <v>2.3100020455687972E-2</v>
      </c>
      <c r="S10" s="60"/>
      <c r="T10" s="4"/>
    </row>
    <row r="11" spans="1:20" s="26" customFormat="1" x14ac:dyDescent="0.25">
      <c r="A11" s="218" t="s">
        <v>276</v>
      </c>
      <c r="B11" s="198">
        <v>161528.74417883495</v>
      </c>
      <c r="C11" s="114"/>
      <c r="D11" s="114">
        <v>149994.74997996111</v>
      </c>
      <c r="E11" s="114"/>
      <c r="F11" s="58">
        <v>7.6895986028942695E-2</v>
      </c>
      <c r="G11" s="58"/>
      <c r="H11" s="362">
        <v>32964.506427845205</v>
      </c>
      <c r="I11" s="58"/>
      <c r="J11" s="20">
        <v>29051.657503522223</v>
      </c>
      <c r="K11" s="115"/>
      <c r="L11" s="60">
        <v>0.13468590987789897</v>
      </c>
      <c r="M11" s="364"/>
      <c r="N11" s="114">
        <v>128564.23775098975</v>
      </c>
      <c r="O11" s="58"/>
      <c r="P11" s="20">
        <v>120943.09247643888</v>
      </c>
      <c r="Q11" s="115"/>
      <c r="R11" s="58">
        <v>6.3014307956740567E-2</v>
      </c>
      <c r="S11" s="60"/>
      <c r="T11" s="4"/>
    </row>
    <row r="12" spans="1:20" s="26" customFormat="1" x14ac:dyDescent="0.25">
      <c r="A12" s="218" t="s">
        <v>277</v>
      </c>
      <c r="B12" s="199">
        <v>2.3208648405182331</v>
      </c>
      <c r="C12" s="155"/>
      <c r="D12" s="157">
        <v>2.2823858250684594</v>
      </c>
      <c r="E12" s="157"/>
      <c r="F12" s="58">
        <v>1.6859119534980222E-2</v>
      </c>
      <c r="G12" s="58"/>
      <c r="H12" s="363">
        <v>2.0764034332547232</v>
      </c>
      <c r="I12" s="58"/>
      <c r="J12" s="131">
        <v>2.0644998598778783</v>
      </c>
      <c r="K12" s="115"/>
      <c r="L12" s="60">
        <v>5.7658387913618082E-3</v>
      </c>
      <c r="M12" s="364"/>
      <c r="N12" s="155">
        <v>2.3993271700346916</v>
      </c>
      <c r="O12" s="58"/>
      <c r="P12" s="97">
        <v>2.3472304572952414</v>
      </c>
      <c r="Q12" s="115"/>
      <c r="R12" s="58">
        <v>2.2194971344859895E-2</v>
      </c>
      <c r="S12" s="60"/>
      <c r="T12" s="4"/>
    </row>
    <row r="13" spans="1:20" s="10" customFormat="1" x14ac:dyDescent="0.25">
      <c r="A13" s="505" t="s">
        <v>278</v>
      </c>
      <c r="B13" s="458"/>
      <c r="C13" s="474"/>
      <c r="D13" s="474"/>
      <c r="E13" s="474"/>
      <c r="F13" s="474"/>
      <c r="G13" s="474"/>
      <c r="H13" s="458"/>
      <c r="I13" s="474"/>
      <c r="J13" s="474"/>
      <c r="K13" s="474"/>
      <c r="L13" s="475"/>
      <c r="M13" s="458"/>
      <c r="N13" s="474"/>
      <c r="O13" s="474"/>
      <c r="P13" s="474"/>
      <c r="Q13" s="474"/>
      <c r="R13" s="474"/>
      <c r="S13" s="475"/>
      <c r="T13" s="4"/>
    </row>
    <row r="14" spans="1:20" s="26" customFormat="1" x14ac:dyDescent="0.25">
      <c r="A14" s="9" t="s">
        <v>279</v>
      </c>
      <c r="B14" s="198">
        <v>203743.0103097056</v>
      </c>
      <c r="C14" s="114"/>
      <c r="D14" s="114">
        <v>191776.40256627643</v>
      </c>
      <c r="E14" s="114"/>
      <c r="F14" s="58">
        <v>6.2398749706933307E-2</v>
      </c>
      <c r="G14" s="58"/>
      <c r="H14" s="362">
        <v>36854.592631897416</v>
      </c>
      <c r="I14" s="58"/>
      <c r="J14" s="130">
        <v>34412.068642823826</v>
      </c>
      <c r="K14" s="115"/>
      <c r="L14" s="60">
        <v>7.0978702687870696E-2</v>
      </c>
      <c r="M14" s="364"/>
      <c r="N14" s="114">
        <v>166888.41767780817</v>
      </c>
      <c r="O14" s="58"/>
      <c r="P14" s="20">
        <v>157364.33392345259</v>
      </c>
      <c r="Q14" s="115"/>
      <c r="R14" s="58">
        <v>6.0522505429905255E-2</v>
      </c>
      <c r="S14" s="60"/>
      <c r="T14" s="4"/>
    </row>
    <row r="15" spans="1:20" s="26" customFormat="1" x14ac:dyDescent="0.25">
      <c r="A15" s="9" t="s">
        <v>280</v>
      </c>
      <c r="B15" s="198">
        <v>167329.35717849724</v>
      </c>
      <c r="C15" s="114"/>
      <c r="D15" s="114">
        <v>163791.45578669207</v>
      </c>
      <c r="E15" s="114"/>
      <c r="F15" s="58">
        <v>2.1600036307221286E-2</v>
      </c>
      <c r="G15" s="58"/>
      <c r="H15" s="198">
        <v>43809.7748563024</v>
      </c>
      <c r="I15" s="58"/>
      <c r="J15" s="130">
        <v>39352.789710140525</v>
      </c>
      <c r="K15" s="115"/>
      <c r="L15" s="60">
        <v>0.11325715861545103</v>
      </c>
      <c r="M15" s="364"/>
      <c r="N15" s="114">
        <v>123519.58232219485</v>
      </c>
      <c r="O15" s="58"/>
      <c r="P15" s="20">
        <v>124438.66607655154</v>
      </c>
      <c r="Q15" s="115"/>
      <c r="R15" s="58">
        <v>-7.3858374035550281E-3</v>
      </c>
      <c r="S15" s="60"/>
      <c r="T15" s="4"/>
    </row>
    <row r="16" spans="1:20" s="26" customFormat="1" x14ac:dyDescent="0.25">
      <c r="A16" s="34" t="s">
        <v>665</v>
      </c>
      <c r="B16" s="199">
        <v>2.2782093007674407</v>
      </c>
      <c r="C16" s="155"/>
      <c r="D16" s="157">
        <v>2.3076082625386616</v>
      </c>
      <c r="E16" s="157"/>
      <c r="F16" s="58">
        <v>-1.2740014086653657E-2</v>
      </c>
      <c r="G16" s="58"/>
      <c r="H16" s="363">
        <v>2.6825008139248299</v>
      </c>
      <c r="I16" s="58"/>
      <c r="J16" s="131">
        <v>2.542938448267797</v>
      </c>
      <c r="K16" s="115"/>
      <c r="L16" s="60">
        <v>5.4882321572549332E-2</v>
      </c>
      <c r="M16" s="364"/>
      <c r="N16" s="155">
        <v>2.1659123971363852</v>
      </c>
      <c r="O16" s="58"/>
      <c r="P16" s="97">
        <v>2.2460081453770764</v>
      </c>
      <c r="Q16" s="115"/>
      <c r="R16" s="58">
        <v>-3.5661379236558446E-2</v>
      </c>
      <c r="S16" s="60"/>
      <c r="T16" s="4"/>
    </row>
    <row r="17" spans="1:20" s="10" customFormat="1" x14ac:dyDescent="0.25">
      <c r="A17" s="706" t="s">
        <v>281</v>
      </c>
      <c r="B17" s="458"/>
      <c r="C17" s="474"/>
      <c r="D17" s="474"/>
      <c r="E17" s="474"/>
      <c r="F17" s="474"/>
      <c r="G17" s="474"/>
      <c r="H17" s="458"/>
      <c r="I17" s="474"/>
      <c r="J17" s="474"/>
      <c r="K17" s="474"/>
      <c r="L17" s="475"/>
      <c r="M17" s="458"/>
      <c r="N17" s="474"/>
      <c r="O17" s="474"/>
      <c r="P17" s="474"/>
      <c r="Q17" s="474"/>
      <c r="R17" s="474"/>
      <c r="S17" s="475"/>
      <c r="T17" s="4"/>
    </row>
    <row r="18" spans="1:20" s="26" customFormat="1" x14ac:dyDescent="0.25">
      <c r="A18" s="9" t="s">
        <v>282</v>
      </c>
      <c r="B18" s="198">
        <v>7281.8610679381809</v>
      </c>
      <c r="C18" s="114"/>
      <c r="D18" s="114">
        <v>9930.6792847443576</v>
      </c>
      <c r="E18" s="114"/>
      <c r="F18" s="58">
        <v>-0.26673081879457394</v>
      </c>
      <c r="G18" s="58"/>
      <c r="H18" s="362">
        <v>1896.2536997847044</v>
      </c>
      <c r="I18" s="58"/>
      <c r="J18" s="130">
        <v>1372.7071344168446</v>
      </c>
      <c r="K18" s="115"/>
      <c r="L18" s="60">
        <v>0.38139713289264254</v>
      </c>
      <c r="M18" s="364"/>
      <c r="N18" s="114">
        <v>5385.6073681534763</v>
      </c>
      <c r="O18" s="58"/>
      <c r="P18" s="20">
        <v>8557.9721503275123</v>
      </c>
      <c r="Q18" s="115"/>
      <c r="R18" s="58">
        <v>-0.37069117852324751</v>
      </c>
      <c r="S18" s="60"/>
      <c r="T18" s="4"/>
    </row>
    <row r="19" spans="1:20" s="26" customFormat="1" x14ac:dyDescent="0.25">
      <c r="A19" s="9" t="s">
        <v>283</v>
      </c>
      <c r="B19" s="198">
        <v>176019.17535534108</v>
      </c>
      <c r="C19" s="114"/>
      <c r="D19" s="114">
        <v>170471.0757274811</v>
      </c>
      <c r="E19" s="114"/>
      <c r="F19" s="58">
        <v>3.254569494668582E-2</v>
      </c>
      <c r="G19" s="58"/>
      <c r="H19" s="362">
        <v>35091.468417042481</v>
      </c>
      <c r="I19" s="58"/>
      <c r="J19" s="130">
        <v>34102.773121298298</v>
      </c>
      <c r="K19" s="115"/>
      <c r="L19" s="60">
        <v>2.8991639249616039E-2</v>
      </c>
      <c r="M19" s="364"/>
      <c r="N19" s="114">
        <v>140927.70693829859</v>
      </c>
      <c r="O19" s="58"/>
      <c r="P19" s="20">
        <v>136368.30260618281</v>
      </c>
      <c r="Q19" s="115"/>
      <c r="R19" s="58">
        <v>3.3434487670370557E-2</v>
      </c>
      <c r="S19" s="60"/>
      <c r="T19" s="4"/>
    </row>
    <row r="20" spans="1:20" s="26" customFormat="1" x14ac:dyDescent="0.25">
      <c r="A20" s="9" t="s">
        <v>284</v>
      </c>
      <c r="B20" s="198">
        <v>5343.9801351370588</v>
      </c>
      <c r="C20" s="114"/>
      <c r="D20" s="114">
        <v>7762.8223939975032</v>
      </c>
      <c r="E20" s="114"/>
      <c r="F20" s="58">
        <v>-0.31159314693722495</v>
      </c>
      <c r="G20" s="58"/>
      <c r="H20" s="362">
        <v>1448.2567439315853</v>
      </c>
      <c r="I20" s="58"/>
      <c r="J20" s="130">
        <v>1038.5982023558099</v>
      </c>
      <c r="K20" s="115"/>
      <c r="L20" s="60">
        <v>0.39443409457725198</v>
      </c>
      <c r="M20" s="364"/>
      <c r="N20" s="114">
        <v>3895.7233912054739</v>
      </c>
      <c r="O20" s="58"/>
      <c r="P20" s="20">
        <v>6724.2241916416933</v>
      </c>
      <c r="Q20" s="115"/>
      <c r="R20" s="58">
        <v>-0.42064344076333537</v>
      </c>
      <c r="S20" s="60"/>
      <c r="T20" s="4"/>
    </row>
    <row r="21" spans="1:20" s="26" customFormat="1" x14ac:dyDescent="0.25">
      <c r="A21" s="9" t="s">
        <v>285</v>
      </c>
      <c r="B21" s="198">
        <v>193115.31120004735</v>
      </c>
      <c r="C21" s="114"/>
      <c r="D21" s="114">
        <v>182928.92573473905</v>
      </c>
      <c r="E21" s="114"/>
      <c r="F21" s="58">
        <v>5.5684935689609499E-2</v>
      </c>
      <c r="G21" s="58"/>
      <c r="H21" s="362">
        <v>45124.90211529268</v>
      </c>
      <c r="I21" s="58"/>
      <c r="J21" s="130">
        <v>39327.976299609654</v>
      </c>
      <c r="K21" s="115"/>
      <c r="L21" s="60">
        <v>0.14739954508517547</v>
      </c>
      <c r="M21" s="364"/>
      <c r="N21" s="114">
        <v>147990.40908475468</v>
      </c>
      <c r="O21" s="58"/>
      <c r="P21" s="20">
        <v>143600.94943512938</v>
      </c>
      <c r="Q21" s="115"/>
      <c r="R21" s="58">
        <v>3.0567065655845101E-2</v>
      </c>
      <c r="S21" s="60"/>
      <c r="T21" s="4"/>
    </row>
    <row r="22" spans="1:20" s="10" customFormat="1" x14ac:dyDescent="0.25">
      <c r="A22" s="706" t="s">
        <v>286</v>
      </c>
      <c r="B22" s="458"/>
      <c r="C22" s="474"/>
      <c r="D22" s="474"/>
      <c r="E22" s="474"/>
      <c r="F22" s="474"/>
      <c r="G22" s="474"/>
      <c r="H22" s="458"/>
      <c r="I22" s="474"/>
      <c r="J22" s="474"/>
      <c r="K22" s="474"/>
      <c r="L22" s="475"/>
      <c r="M22" s="458"/>
      <c r="N22" s="474"/>
      <c r="O22" s="474"/>
      <c r="P22" s="474"/>
      <c r="Q22" s="474"/>
      <c r="R22" s="474"/>
      <c r="S22" s="475"/>
      <c r="T22" s="4"/>
    </row>
    <row r="23" spans="1:20" s="26" customFormat="1" x14ac:dyDescent="0.25">
      <c r="A23" s="9" t="s">
        <v>583</v>
      </c>
      <c r="B23" s="198">
        <v>357913.12467187876</v>
      </c>
      <c r="C23" s="114"/>
      <c r="D23" s="114">
        <v>342717.39291401813</v>
      </c>
      <c r="E23" s="114"/>
      <c r="F23" s="58">
        <v>4.4338957030036048E-2</v>
      </c>
      <c r="G23" s="58"/>
      <c r="H23" s="362">
        <v>75988.91530006942</v>
      </c>
      <c r="I23" s="58"/>
      <c r="J23" s="130">
        <v>69581.680243940922</v>
      </c>
      <c r="K23" s="115"/>
      <c r="L23" s="60">
        <v>9.2082212353393575E-2</v>
      </c>
      <c r="M23" s="364"/>
      <c r="N23" s="114">
        <v>281924.20937180932</v>
      </c>
      <c r="O23" s="58"/>
      <c r="P23" s="20">
        <v>273135.71267007722</v>
      </c>
      <c r="Q23" s="115"/>
      <c r="R23" s="58">
        <v>3.217630025681701E-2</v>
      </c>
      <c r="S23" s="60"/>
      <c r="T23" s="4"/>
    </row>
    <row r="24" spans="1:20" s="26" customFormat="1" x14ac:dyDescent="0.25">
      <c r="A24" s="9" t="s">
        <v>287</v>
      </c>
      <c r="B24" s="198">
        <v>76987.473053200345</v>
      </c>
      <c r="C24" s="114"/>
      <c r="D24" s="114">
        <v>74396.304378708359</v>
      </c>
      <c r="E24" s="114"/>
      <c r="F24" s="58">
        <v>3.4829265998238997E-2</v>
      </c>
      <c r="G24" s="58"/>
      <c r="H24" s="362">
        <v>9450.450772772776</v>
      </c>
      <c r="I24" s="58"/>
      <c r="J24" s="130">
        <v>8905.8183956626599</v>
      </c>
      <c r="K24" s="115"/>
      <c r="L24" s="60">
        <v>6.1154669106588191E-2</v>
      </c>
      <c r="M24" s="364"/>
      <c r="N24" s="114">
        <v>67537.022280427569</v>
      </c>
      <c r="O24" s="58"/>
      <c r="P24" s="20">
        <v>65490.485983045692</v>
      </c>
      <c r="Q24" s="115"/>
      <c r="R24" s="58">
        <v>3.1249368006090059E-2</v>
      </c>
      <c r="S24" s="60"/>
      <c r="T24" s="4"/>
    </row>
    <row r="25" spans="1:20" s="26" customFormat="1" x14ac:dyDescent="0.25">
      <c r="A25" s="9" t="s">
        <v>288</v>
      </c>
      <c r="B25" s="198">
        <v>75757.089934068557</v>
      </c>
      <c r="C25" s="114"/>
      <c r="D25" s="114">
        <v>73744.468234009852</v>
      </c>
      <c r="E25" s="114"/>
      <c r="F25" s="58">
        <v>2.7291832841917687E-2</v>
      </c>
      <c r="G25" s="58"/>
      <c r="H25" s="362">
        <v>9293.4829658632443</v>
      </c>
      <c r="I25" s="58"/>
      <c r="J25" s="130">
        <v>8698.5761201730293</v>
      </c>
      <c r="K25" s="115"/>
      <c r="L25" s="60">
        <v>6.839129042172265E-2</v>
      </c>
      <c r="M25" s="364"/>
      <c r="N25" s="114">
        <v>66463.606968205306</v>
      </c>
      <c r="O25" s="58"/>
      <c r="P25" s="20">
        <v>65045.892113836817</v>
      </c>
      <c r="Q25" s="115"/>
      <c r="R25" s="58">
        <v>2.1795609350508192E-2</v>
      </c>
      <c r="S25" s="60"/>
      <c r="T25" s="4"/>
    </row>
    <row r="26" spans="1:20" s="26" customFormat="1" x14ac:dyDescent="0.25">
      <c r="A26" s="9" t="s">
        <v>584</v>
      </c>
      <c r="B26" s="198">
        <v>4428.7647701034284</v>
      </c>
      <c r="C26" s="114"/>
      <c r="D26" s="114">
        <v>4854.7875736140159</v>
      </c>
      <c r="E26" s="114"/>
      <c r="F26" s="58">
        <v>-8.7753129678843231E-2</v>
      </c>
      <c r="G26" s="58"/>
      <c r="H26" s="362">
        <v>337.7131165565221</v>
      </c>
      <c r="I26" s="58"/>
      <c r="J26" s="130">
        <v>284.82403023351981</v>
      </c>
      <c r="K26" s="115"/>
      <c r="L26" s="60">
        <v>0.18569039374816762</v>
      </c>
      <c r="M26" s="364"/>
      <c r="N26" s="114">
        <v>4091.051653546906</v>
      </c>
      <c r="O26" s="58"/>
      <c r="P26" s="20">
        <v>4569.963543380496</v>
      </c>
      <c r="Q26" s="115"/>
      <c r="R26" s="58">
        <v>-0.10479556024627039</v>
      </c>
      <c r="S26" s="60"/>
      <c r="T26" s="4"/>
    </row>
    <row r="27" spans="1:20" s="26" customFormat="1" x14ac:dyDescent="0.25">
      <c r="A27" s="9" t="s">
        <v>585</v>
      </c>
      <c r="B27" s="198">
        <v>4910.651964117721</v>
      </c>
      <c r="C27" s="114"/>
      <c r="D27" s="20">
        <v>5645.6799500704083</v>
      </c>
      <c r="E27" s="20"/>
      <c r="F27" s="58">
        <v>-0.13019299578672017</v>
      </c>
      <c r="G27" s="58"/>
      <c r="H27" s="362">
        <v>326.85824278303807</v>
      </c>
      <c r="I27" s="58"/>
      <c r="J27" s="130">
        <v>288.70954459204376</v>
      </c>
      <c r="K27" s="115"/>
      <c r="L27" s="60">
        <v>0.13213521653708987</v>
      </c>
      <c r="M27" s="364"/>
      <c r="N27" s="114">
        <v>4583.7937213346831</v>
      </c>
      <c r="O27" s="58"/>
      <c r="P27" s="20">
        <v>5356.9704054783642</v>
      </c>
      <c r="Q27" s="115"/>
      <c r="R27" s="58">
        <v>-0.14433096052817157</v>
      </c>
      <c r="S27" s="60"/>
      <c r="T27" s="4"/>
    </row>
    <row r="28" spans="1:20" s="26" customFormat="1" x14ac:dyDescent="0.25">
      <c r="A28" s="9" t="s">
        <v>253</v>
      </c>
      <c r="B28" s="198">
        <v>31315.621432034335</v>
      </c>
      <c r="C28" s="114"/>
      <c r="D28" s="20">
        <v>31776.71914117167</v>
      </c>
      <c r="E28" s="20"/>
      <c r="F28" s="58">
        <v>-1.4510551170775574E-2</v>
      </c>
      <c r="G28" s="58"/>
      <c r="H28" s="362">
        <v>3574.9070972199411</v>
      </c>
      <c r="I28" s="58"/>
      <c r="J28" s="130">
        <v>3170.0160167254926</v>
      </c>
      <c r="K28" s="115"/>
      <c r="L28" s="60">
        <v>0.12772524755653625</v>
      </c>
      <c r="M28" s="364"/>
      <c r="N28" s="114">
        <v>27740.714334814395</v>
      </c>
      <c r="O28" s="58"/>
      <c r="P28" s="20">
        <v>28606.703124446176</v>
      </c>
      <c r="Q28" s="115"/>
      <c r="R28" s="58">
        <v>-3.0272233254720678E-2</v>
      </c>
      <c r="S28" s="60"/>
      <c r="T28" s="4"/>
    </row>
    <row r="29" spans="1:20" s="26" customFormat="1" x14ac:dyDescent="0.25">
      <c r="A29" s="9" t="s">
        <v>0</v>
      </c>
      <c r="B29" s="198">
        <v>54127.010048939279</v>
      </c>
      <c r="C29" s="114"/>
      <c r="D29" s="20">
        <v>58939.449047661001</v>
      </c>
      <c r="E29" s="20"/>
      <c r="F29" s="58">
        <v>-8.1650559624847768E-2</v>
      </c>
      <c r="G29" s="58"/>
      <c r="H29" s="362">
        <v>6097.4008553179019</v>
      </c>
      <c r="I29" s="58"/>
      <c r="J29" s="130">
        <v>5633.1832015767159</v>
      </c>
      <c r="K29" s="115"/>
      <c r="L29" s="60">
        <v>8.2407696879315498E-2</v>
      </c>
      <c r="M29" s="364"/>
      <c r="N29" s="114">
        <v>48029.609193621378</v>
      </c>
      <c r="O29" s="58"/>
      <c r="P29" s="20">
        <v>53306.265846084287</v>
      </c>
      <c r="Q29" s="115"/>
      <c r="R29" s="58">
        <v>-9.8987549938287706E-2</v>
      </c>
      <c r="S29" s="60"/>
      <c r="T29" s="4"/>
    </row>
    <row r="30" spans="1:20" s="26" customFormat="1" x14ac:dyDescent="0.25">
      <c r="A30" s="9" t="s">
        <v>260</v>
      </c>
      <c r="B30" s="198">
        <v>30827.699485913497</v>
      </c>
      <c r="C30" s="114"/>
      <c r="D30" s="20">
        <v>35001.631401931605</v>
      </c>
      <c r="E30" s="20"/>
      <c r="F30" s="58">
        <v>-0.11924963919789648</v>
      </c>
      <c r="G30" s="58"/>
      <c r="H30" s="362">
        <v>2556.1466218480514</v>
      </c>
      <c r="I30" s="58"/>
      <c r="J30" s="130">
        <v>2499.6379590614965</v>
      </c>
      <c r="K30" s="115"/>
      <c r="L30" s="60">
        <v>2.2606738940614966E-2</v>
      </c>
      <c r="M30" s="364"/>
      <c r="N30" s="114">
        <v>28271.552864065445</v>
      </c>
      <c r="O30" s="58"/>
      <c r="P30" s="20">
        <v>32501.993442870105</v>
      </c>
      <c r="Q30" s="115"/>
      <c r="R30" s="58">
        <v>-0.13015941887505006</v>
      </c>
      <c r="S30" s="60"/>
      <c r="T30" s="4"/>
    </row>
    <row r="31" spans="1:20" s="26" customFormat="1" x14ac:dyDescent="0.25">
      <c r="A31" s="9" t="s">
        <v>269</v>
      </c>
      <c r="B31" s="198">
        <v>45221.600783346184</v>
      </c>
      <c r="C31" s="114"/>
      <c r="D31" s="20">
        <v>48776.555722772093</v>
      </c>
      <c r="E31" s="20"/>
      <c r="F31" s="58">
        <v>-7.2882451143761726E-2</v>
      </c>
      <c r="G31" s="58"/>
      <c r="H31" s="362">
        <v>4995.5349689658178</v>
      </c>
      <c r="I31" s="58"/>
      <c r="J31" s="130">
        <v>4470.6175639333696</v>
      </c>
      <c r="K31" s="115"/>
      <c r="L31" s="60">
        <v>0.1174149650525266</v>
      </c>
      <c r="M31" s="364"/>
      <c r="N31" s="114">
        <v>40226.065814380367</v>
      </c>
      <c r="O31" s="58"/>
      <c r="P31" s="20">
        <v>44305.938158838726</v>
      </c>
      <c r="Q31" s="115"/>
      <c r="R31" s="58">
        <v>-9.2084097843314783E-2</v>
      </c>
      <c r="S31" s="60"/>
      <c r="T31" s="4"/>
    </row>
    <row r="32" spans="1:20" s="10" customFormat="1" x14ac:dyDescent="0.25">
      <c r="A32" s="472" t="s">
        <v>143</v>
      </c>
      <c r="B32" s="458"/>
      <c r="C32" s="474"/>
      <c r="D32" s="474"/>
      <c r="E32" s="474"/>
      <c r="F32" s="474"/>
      <c r="G32" s="474"/>
      <c r="H32" s="458"/>
      <c r="I32" s="474"/>
      <c r="J32" s="474"/>
      <c r="K32" s="474"/>
      <c r="L32" s="475"/>
      <c r="M32" s="458"/>
      <c r="N32" s="474"/>
      <c r="O32" s="474"/>
      <c r="P32" s="474"/>
      <c r="Q32" s="474"/>
      <c r="R32" s="474"/>
      <c r="S32" s="475"/>
      <c r="T32" s="4"/>
    </row>
    <row r="33" spans="1:20" s="10" customFormat="1" x14ac:dyDescent="0.25">
      <c r="A33" s="33" t="s">
        <v>586</v>
      </c>
      <c r="B33" s="200">
        <v>7.749156359033341</v>
      </c>
      <c r="C33" s="157"/>
      <c r="D33" s="97">
        <v>7.8920357528298979</v>
      </c>
      <c r="E33" s="97"/>
      <c r="F33" s="58">
        <v>-1.8104250699234822E-2</v>
      </c>
      <c r="G33" s="58"/>
      <c r="H33" s="363">
        <v>6.0102091130280888</v>
      </c>
      <c r="I33" s="58"/>
      <c r="J33" s="97">
        <v>6.0994548542943861</v>
      </c>
      <c r="K33" s="54"/>
      <c r="L33" s="60">
        <v>-1.4631757000949493E-2</v>
      </c>
      <c r="M33" s="364"/>
      <c r="N33" s="157">
        <v>8.2178664257651821</v>
      </c>
      <c r="O33" s="58"/>
      <c r="P33" s="97">
        <v>8.3486980826071733</v>
      </c>
      <c r="Q33" s="91"/>
      <c r="R33" s="58">
        <v>-1.5670905277381214E-2</v>
      </c>
      <c r="S33" s="7"/>
      <c r="T33" s="4"/>
    </row>
    <row r="34" spans="1:20" s="10" customFormat="1" x14ac:dyDescent="0.25">
      <c r="A34" s="33" t="s">
        <v>292</v>
      </c>
      <c r="B34" s="200">
        <v>4.5522580122620395</v>
      </c>
      <c r="C34" s="157"/>
      <c r="D34" s="97">
        <v>4.4999450230925966</v>
      </c>
      <c r="E34" s="97"/>
      <c r="F34" s="58">
        <v>1.1625250731061316E-2</v>
      </c>
      <c r="G34" s="58"/>
      <c r="H34" s="363">
        <v>6.5168849767920562</v>
      </c>
      <c r="I34" s="58"/>
      <c r="J34" s="97">
        <v>6.2521617994879879</v>
      </c>
      <c r="K34" s="54"/>
      <c r="L34" s="60">
        <v>4.2341063106483827E-2</v>
      </c>
      <c r="M34" s="364"/>
      <c r="N34" s="157">
        <v>4.2775478654313144</v>
      </c>
      <c r="O34" s="58"/>
      <c r="P34" s="97">
        <v>4.2656213707727106</v>
      </c>
      <c r="Q34" s="91"/>
      <c r="R34" s="58">
        <v>2.7959571705829275E-3</v>
      </c>
      <c r="S34" s="7"/>
      <c r="T34" s="4"/>
    </row>
    <row r="35" spans="1:20" s="10" customFormat="1" x14ac:dyDescent="0.25">
      <c r="A35" s="33" t="s">
        <v>587</v>
      </c>
      <c r="B35" s="200">
        <v>1.5113117077326925</v>
      </c>
      <c r="C35" s="157"/>
      <c r="D35" s="97">
        <v>1.4580124158244789</v>
      </c>
      <c r="E35" s="97"/>
      <c r="F35" s="58">
        <v>3.6556130338625287E-2</v>
      </c>
      <c r="G35" s="58"/>
      <c r="H35" s="363">
        <v>2.118449945471883</v>
      </c>
      <c r="I35" s="58"/>
      <c r="J35" s="97">
        <v>4.1866181144892494</v>
      </c>
      <c r="K35" s="54"/>
      <c r="L35" s="60">
        <v>-0.49399494113393111</v>
      </c>
      <c r="M35" s="364"/>
      <c r="N35" s="157">
        <v>1.4611929207284344</v>
      </c>
      <c r="O35" s="58"/>
      <c r="P35" s="97">
        <v>1.2879514372992631</v>
      </c>
      <c r="Q35" s="91"/>
      <c r="R35" s="58">
        <v>0.13450932885516681</v>
      </c>
      <c r="S35" s="7"/>
      <c r="T35" s="4"/>
    </row>
    <row r="36" spans="1:20" s="10" customFormat="1" x14ac:dyDescent="0.25">
      <c r="A36" s="33" t="s">
        <v>588</v>
      </c>
      <c r="B36" s="200">
        <v>1.3893340781891506</v>
      </c>
      <c r="C36" s="157"/>
      <c r="D36" s="97">
        <v>1.3451921739938688</v>
      </c>
      <c r="E36" s="97"/>
      <c r="F36" s="58">
        <v>3.2814571069221025E-2</v>
      </c>
      <c r="G36" s="58"/>
      <c r="H36" s="363">
        <v>2.6590825099828317</v>
      </c>
      <c r="I36" s="58"/>
      <c r="J36" s="97">
        <v>2.8685946344112212</v>
      </c>
      <c r="K36" s="54"/>
      <c r="L36" s="60">
        <v>-7.303650432693215E-2</v>
      </c>
      <c r="M36" s="364"/>
      <c r="N36" s="157">
        <v>1.2987916658504566</v>
      </c>
      <c r="O36" s="58"/>
      <c r="P36" s="97">
        <v>1.2630896426586751</v>
      </c>
      <c r="Q36" s="91"/>
      <c r="R36" s="58">
        <v>2.8265628967261883E-2</v>
      </c>
      <c r="S36" s="7"/>
      <c r="T36" s="4"/>
    </row>
    <row r="37" spans="1:20" s="10" customFormat="1" x14ac:dyDescent="0.25">
      <c r="A37" s="1545" t="s">
        <v>589</v>
      </c>
      <c r="B37" s="200">
        <v>3.3280662740955482</v>
      </c>
      <c r="C37" s="157"/>
      <c r="D37" s="97">
        <v>3.299971260698797</v>
      </c>
      <c r="E37" s="97"/>
      <c r="F37" s="58">
        <v>8.5137145681692655E-3</v>
      </c>
      <c r="G37" s="58"/>
      <c r="H37" s="363">
        <v>5.7016711144210239</v>
      </c>
      <c r="I37" s="58"/>
      <c r="J37" s="97">
        <v>5.1909341102940409</v>
      </c>
      <c r="K37" s="54"/>
      <c r="L37" s="60">
        <v>9.8390192068543172E-2</v>
      </c>
      <c r="M37" s="364"/>
      <c r="N37" s="157">
        <v>3.0221831347047927</v>
      </c>
      <c r="O37" s="58"/>
      <c r="P37" s="97">
        <v>3.0904265783153444</v>
      </c>
      <c r="Q37" s="91"/>
      <c r="R37" s="58">
        <v>-2.2082208355764466E-2</v>
      </c>
      <c r="S37" s="7"/>
      <c r="T37" s="4"/>
    </row>
    <row r="38" spans="1:20" s="10" customFormat="1" x14ac:dyDescent="0.25">
      <c r="A38" s="1545" t="s">
        <v>1</v>
      </c>
      <c r="B38" s="200">
        <v>4.0121801276927291</v>
      </c>
      <c r="C38" s="157"/>
      <c r="D38" s="97">
        <v>3.7909835988420553</v>
      </c>
      <c r="E38" s="97"/>
      <c r="F38" s="58">
        <v>5.8348057458818256E-2</v>
      </c>
      <c r="G38" s="58"/>
      <c r="H38" s="363">
        <v>5.8235890480815256</v>
      </c>
      <c r="I38" s="58"/>
      <c r="J38" s="97">
        <v>5.5538108463293359</v>
      </c>
      <c r="K38" s="54"/>
      <c r="L38" s="60">
        <v>4.8575331284552735E-2</v>
      </c>
      <c r="M38" s="364"/>
      <c r="N38" s="157">
        <v>3.7822201824434565</v>
      </c>
      <c r="O38" s="58"/>
      <c r="P38" s="97">
        <v>3.6046953890000872</v>
      </c>
      <c r="Q38" s="91"/>
      <c r="R38" s="58">
        <v>4.9248209428484652E-2</v>
      </c>
      <c r="S38" s="7"/>
      <c r="T38" s="4"/>
    </row>
    <row r="39" spans="1:20" s="10" customFormat="1" x14ac:dyDescent="0.25">
      <c r="A39" s="33" t="s">
        <v>144</v>
      </c>
      <c r="B39" s="200">
        <v>1.8140970573862429</v>
      </c>
      <c r="C39" s="157"/>
      <c r="D39" s="97">
        <v>1.6793483168828818</v>
      </c>
      <c r="E39" s="97"/>
      <c r="F39" s="58">
        <v>8.0238708759046901E-2</v>
      </c>
      <c r="G39" s="58"/>
      <c r="H39" s="363">
        <v>3.4754594651571402</v>
      </c>
      <c r="I39" s="58"/>
      <c r="J39" s="97">
        <v>3.0905910555616702</v>
      </c>
      <c r="K39" s="54"/>
      <c r="L39" s="60">
        <v>0.12452906343040125</v>
      </c>
      <c r="M39" s="364"/>
      <c r="N39" s="157">
        <v>1.6638864931944661</v>
      </c>
      <c r="O39" s="58"/>
      <c r="P39" s="97">
        <v>1.5708135611531455</v>
      </c>
      <c r="Q39" s="91"/>
      <c r="R39" s="58">
        <v>5.9251418718969488E-2</v>
      </c>
      <c r="S39" s="7"/>
      <c r="T39" s="4"/>
    </row>
    <row r="40" spans="1:20" s="10" customFormat="1" x14ac:dyDescent="0.25">
      <c r="A40" s="33" t="s">
        <v>145</v>
      </c>
      <c r="B40" s="200">
        <v>3.5656162624339403</v>
      </c>
      <c r="C40" s="157"/>
      <c r="D40" s="97">
        <v>3.375772467767892</v>
      </c>
      <c r="E40" s="97"/>
      <c r="F40" s="58">
        <v>5.6237141714582342E-2</v>
      </c>
      <c r="G40" s="58"/>
      <c r="H40" s="363">
        <v>5.3297540777846022</v>
      </c>
      <c r="I40" s="58"/>
      <c r="J40" s="97">
        <v>5.2700269949126355</v>
      </c>
      <c r="K40" s="54"/>
      <c r="L40" s="60">
        <v>1.1333354255988368E-2</v>
      </c>
      <c r="M40" s="364"/>
      <c r="N40" s="157">
        <v>3.3465341332661231</v>
      </c>
      <c r="O40" s="58"/>
      <c r="P40" s="97">
        <v>3.1846358411321192</v>
      </c>
      <c r="Q40" s="91"/>
      <c r="R40" s="58">
        <v>5.0837301409146385E-2</v>
      </c>
      <c r="S40" s="7"/>
      <c r="T40" s="4"/>
    </row>
    <row r="41" spans="1:20" s="10" customFormat="1" x14ac:dyDescent="0.25">
      <c r="A41" s="33" t="s">
        <v>308</v>
      </c>
      <c r="B41" s="200">
        <v>9.3062551837095437</v>
      </c>
      <c r="C41" s="157"/>
      <c r="D41" s="97">
        <v>9.5046768177885461</v>
      </c>
      <c r="E41" s="97"/>
      <c r="F41" s="58">
        <v>-2.0876210510140117E-2</v>
      </c>
      <c r="G41" s="58"/>
      <c r="H41" s="363">
        <v>7.1252043670674441</v>
      </c>
      <c r="I41" s="58"/>
      <c r="J41" s="97">
        <v>7.1654288070861485</v>
      </c>
      <c r="K41" s="54"/>
      <c r="L41" s="60">
        <v>-5.613682181717445E-3</v>
      </c>
      <c r="M41" s="364"/>
      <c r="N41" s="157">
        <v>9.9120686757072001</v>
      </c>
      <c r="O41" s="58"/>
      <c r="P41" s="97">
        <v>10.116999249281161</v>
      </c>
      <c r="Q41" s="91"/>
      <c r="R41" s="58">
        <v>-2.0256062941639705E-2</v>
      </c>
      <c r="S41" s="7"/>
      <c r="T41" s="4"/>
    </row>
    <row r="42" spans="1:20" s="10" customFormat="1" x14ac:dyDescent="0.25">
      <c r="A42" s="707" t="s">
        <v>309</v>
      </c>
      <c r="B42" s="458"/>
      <c r="C42" s="474"/>
      <c r="D42" s="708"/>
      <c r="E42" s="708"/>
      <c r="F42" s="709"/>
      <c r="G42" s="709"/>
      <c r="H42" s="458"/>
      <c r="I42" s="709"/>
      <c r="J42" s="710"/>
      <c r="K42" s="710"/>
      <c r="L42" s="711"/>
      <c r="M42" s="712"/>
      <c r="N42" s="474"/>
      <c r="O42" s="709"/>
      <c r="P42" s="710"/>
      <c r="Q42" s="710"/>
      <c r="R42" s="709"/>
      <c r="S42" s="711"/>
      <c r="T42" s="4"/>
    </row>
    <row r="43" spans="1:20" s="26" customFormat="1" x14ac:dyDescent="0.25">
      <c r="A43" s="12" t="s">
        <v>310</v>
      </c>
      <c r="B43" s="198">
        <v>333004.72281025018</v>
      </c>
      <c r="C43" s="114"/>
      <c r="D43" s="20">
        <v>321668.36037180549</v>
      </c>
      <c r="E43" s="20"/>
      <c r="F43" s="58">
        <v>3.5242391963391656E-2</v>
      </c>
      <c r="G43" s="58"/>
      <c r="H43" s="362">
        <v>71688.144557399661</v>
      </c>
      <c r="I43" s="58"/>
      <c r="J43" s="130">
        <v>66242.914582259007</v>
      </c>
      <c r="K43" s="115"/>
      <c r="L43" s="60">
        <v>8.2200941934384333E-2</v>
      </c>
      <c r="M43" s="364"/>
      <c r="N43" s="114">
        <v>261316.57825285054</v>
      </c>
      <c r="O43" s="58"/>
      <c r="P43" s="20">
        <v>255425.4457895465</v>
      </c>
      <c r="Q43" s="115"/>
      <c r="R43" s="58">
        <v>2.306399992801788E-2</v>
      </c>
      <c r="S43" s="60"/>
      <c r="T43" s="4"/>
    </row>
    <row r="44" spans="1:20" s="26" customFormat="1" x14ac:dyDescent="0.25">
      <c r="A44" s="12" t="s">
        <v>327</v>
      </c>
      <c r="B44" s="198">
        <v>298881.13757316844</v>
      </c>
      <c r="C44" s="114"/>
      <c r="D44" s="20">
        <v>284123.70170472545</v>
      </c>
      <c r="E44" s="20"/>
      <c r="F44" s="58">
        <v>5.1940178802047293E-2</v>
      </c>
      <c r="G44" s="58"/>
      <c r="H44" s="362">
        <v>67932.643433179925</v>
      </c>
      <c r="I44" s="58"/>
      <c r="J44" s="130">
        <v>62963.348850776209</v>
      </c>
      <c r="K44" s="115"/>
      <c r="L44" s="60">
        <v>7.8923606718902389E-2</v>
      </c>
      <c r="M44" s="364"/>
      <c r="N44" s="114">
        <v>230948.4941399885</v>
      </c>
      <c r="O44" s="58"/>
      <c r="P44" s="20">
        <v>221160.35285394924</v>
      </c>
      <c r="Q44" s="115"/>
      <c r="R44" s="58">
        <v>4.4258119322603866E-2</v>
      </c>
      <c r="S44" s="60"/>
      <c r="T44" s="4"/>
    </row>
    <row r="45" spans="1:20" s="26" customFormat="1" x14ac:dyDescent="0.25">
      <c r="A45" s="12" t="s">
        <v>312</v>
      </c>
      <c r="B45" s="198">
        <v>28885.843466833321</v>
      </c>
      <c r="C45" s="114"/>
      <c r="D45" s="20">
        <v>29836.424987691225</v>
      </c>
      <c r="E45" s="20"/>
      <c r="F45" s="58">
        <v>-3.1859766082902322E-2</v>
      </c>
      <c r="G45" s="58"/>
      <c r="H45" s="362">
        <v>4084.8798179043592</v>
      </c>
      <c r="I45" s="58"/>
      <c r="J45" s="130">
        <v>3585.3645005614717</v>
      </c>
      <c r="K45" s="115"/>
      <c r="L45" s="60">
        <v>0.13932065129351923</v>
      </c>
      <c r="M45" s="364"/>
      <c r="N45" s="114">
        <v>24800.963648928962</v>
      </c>
      <c r="O45" s="58"/>
      <c r="P45" s="20">
        <v>26251.060487129755</v>
      </c>
      <c r="Q45" s="115"/>
      <c r="R45" s="58">
        <v>-5.5239552661567284E-2</v>
      </c>
      <c r="S45" s="60"/>
      <c r="T45" s="4"/>
    </row>
    <row r="46" spans="1:20" s="26" customFormat="1" x14ac:dyDescent="0.25">
      <c r="A46" s="12" t="s">
        <v>313</v>
      </c>
      <c r="B46" s="106">
        <v>16587.189620638863</v>
      </c>
      <c r="C46" s="114"/>
      <c r="D46" s="20">
        <v>15868.858944071399</v>
      </c>
      <c r="E46" s="20"/>
      <c r="F46" s="58">
        <v>4.5266687359133181E-2</v>
      </c>
      <c r="G46" s="58"/>
      <c r="H46" s="362">
        <v>2993.3864632800078</v>
      </c>
      <c r="I46" s="58"/>
      <c r="J46" s="130">
        <v>2705.3261415933457</v>
      </c>
      <c r="K46" s="115"/>
      <c r="L46" s="60">
        <v>0.10647896283477462</v>
      </c>
      <c r="M46" s="364"/>
      <c r="N46" s="114">
        <v>13593.803157358856</v>
      </c>
      <c r="O46" s="58"/>
      <c r="P46" s="20">
        <v>13163.532802478054</v>
      </c>
      <c r="Q46" s="115"/>
      <c r="R46" s="58">
        <v>3.2686541017302222E-2</v>
      </c>
      <c r="S46" s="60"/>
      <c r="T46" s="4"/>
    </row>
    <row r="47" spans="1:20" s="26" customFormat="1" x14ac:dyDescent="0.25">
      <c r="A47" s="12" t="s">
        <v>643</v>
      </c>
      <c r="B47" s="198">
        <v>8407.8700069330207</v>
      </c>
      <c r="C47" s="114"/>
      <c r="D47" s="20">
        <v>6665.24113101695</v>
      </c>
      <c r="E47" s="20"/>
      <c r="F47" s="58">
        <v>0.26145023738251294</v>
      </c>
      <c r="G47" s="58"/>
      <c r="H47" s="362">
        <v>1519.8525291274607</v>
      </c>
      <c r="I47" s="58"/>
      <c r="J47" s="130">
        <v>1055.7126462695583</v>
      </c>
      <c r="K47" s="115"/>
      <c r="L47" s="60">
        <v>0.43964603862421875</v>
      </c>
      <c r="M47" s="364"/>
      <c r="N47" s="114">
        <v>6888.0174778055607</v>
      </c>
      <c r="O47" s="58"/>
      <c r="P47" s="20">
        <v>5609.5284847473922</v>
      </c>
      <c r="Q47" s="115"/>
      <c r="R47" s="58">
        <v>0.22791380711131931</v>
      </c>
      <c r="S47" s="60"/>
      <c r="T47" s="4"/>
    </row>
    <row r="48" spans="1:20" s="26" customFormat="1" x14ac:dyDescent="0.25">
      <c r="A48" s="34" t="s">
        <v>198</v>
      </c>
      <c r="B48" s="198">
        <v>5114.9375835512637</v>
      </c>
      <c r="C48" s="114"/>
      <c r="D48" s="20">
        <v>3545.8109611604373</v>
      </c>
      <c r="E48" s="20"/>
      <c r="F48" s="58">
        <v>0.44252968913980079</v>
      </c>
      <c r="G48" s="58"/>
      <c r="H48" s="362">
        <v>954.80193318548675</v>
      </c>
      <c r="I48" s="58"/>
      <c r="J48" s="130">
        <v>718.04092409050645</v>
      </c>
      <c r="K48" s="115"/>
      <c r="L48" s="60">
        <v>0.3297319152036764</v>
      </c>
      <c r="M48" s="364"/>
      <c r="N48" s="114">
        <v>4160.1356503657771</v>
      </c>
      <c r="O48" s="58"/>
      <c r="P48" s="20">
        <v>2827.7700370699308</v>
      </c>
      <c r="Q48" s="115"/>
      <c r="R48" s="58">
        <v>0.47117184064812156</v>
      </c>
      <c r="S48" s="60"/>
      <c r="T48" s="4"/>
    </row>
    <row r="49" spans="1:20" s="26" customFormat="1" x14ac:dyDescent="0.25">
      <c r="A49" s="12" t="s">
        <v>314</v>
      </c>
      <c r="B49" s="198">
        <v>12801.352798174175</v>
      </c>
      <c r="C49" s="114"/>
      <c r="D49" s="20">
        <v>10629.232817406752</v>
      </c>
      <c r="E49" s="20"/>
      <c r="F49" s="58">
        <v>0.20435341083227521</v>
      </c>
      <c r="G49" s="58"/>
      <c r="H49" s="362">
        <v>2500.7674384468396</v>
      </c>
      <c r="I49" s="58"/>
      <c r="J49" s="130">
        <v>1691.3591517027517</v>
      </c>
      <c r="K49" s="115"/>
      <c r="L49" s="60">
        <v>0.47855494554732964</v>
      </c>
      <c r="M49" s="364"/>
      <c r="N49" s="114">
        <v>10300.585359727336</v>
      </c>
      <c r="O49" s="58"/>
      <c r="P49" s="20">
        <v>8937.873665703999</v>
      </c>
      <c r="Q49" s="115"/>
      <c r="R49" s="58">
        <v>0.1524648641267187</v>
      </c>
      <c r="S49" s="60"/>
      <c r="T49" s="4"/>
    </row>
    <row r="50" spans="1:20" s="26" customFormat="1" x14ac:dyDescent="0.25">
      <c r="A50" s="12" t="s">
        <v>316</v>
      </c>
      <c r="B50" s="198">
        <v>2842.5539415242247</v>
      </c>
      <c r="C50" s="114"/>
      <c r="D50" s="20">
        <v>2983.3402701097602</v>
      </c>
      <c r="E50" s="20"/>
      <c r="F50" s="58">
        <v>-4.7190838402203408E-2</v>
      </c>
      <c r="G50" s="58"/>
      <c r="H50" s="362">
        <v>607.41696559078969</v>
      </c>
      <c r="I50" s="58"/>
      <c r="J50" s="130">
        <v>468.63365351349279</v>
      </c>
      <c r="K50" s="115"/>
      <c r="L50" s="60">
        <v>0.2961445705761741</v>
      </c>
      <c r="M50" s="364"/>
      <c r="N50" s="114">
        <v>2235.1369759334352</v>
      </c>
      <c r="O50" s="58"/>
      <c r="P50" s="20">
        <v>2514.7066165962674</v>
      </c>
      <c r="Q50" s="115"/>
      <c r="R50" s="58">
        <v>-0.11117385973288536</v>
      </c>
      <c r="S50" s="60"/>
      <c r="T50" s="4"/>
    </row>
    <row r="51" spans="1:20" s="26" customFormat="1" x14ac:dyDescent="0.25">
      <c r="A51" s="12" t="s">
        <v>317</v>
      </c>
      <c r="B51" s="198">
        <v>13351.085498841483</v>
      </c>
      <c r="C51" s="114"/>
      <c r="D51" s="20">
        <v>13946.945008745799</v>
      </c>
      <c r="E51" s="20"/>
      <c r="F51" s="58">
        <v>-4.2723299585010664E-2</v>
      </c>
      <c r="G51" s="58"/>
      <c r="H51" s="362">
        <v>1417.4836474577025</v>
      </c>
      <c r="I51" s="58"/>
      <c r="J51" s="130">
        <v>1306.7530836002184</v>
      </c>
      <c r="K51" s="115"/>
      <c r="L51" s="60">
        <v>8.473717433473496E-2</v>
      </c>
      <c r="M51" s="364"/>
      <c r="N51" s="114">
        <v>11933.601851383781</v>
      </c>
      <c r="O51" s="58"/>
      <c r="P51" s="20">
        <v>12640.19192514558</v>
      </c>
      <c r="Q51" s="115"/>
      <c r="R51" s="58">
        <v>-5.5900264643621023E-2</v>
      </c>
      <c r="S51" s="60"/>
      <c r="T51" s="4"/>
    </row>
    <row r="52" spans="1:20" s="26" customFormat="1" x14ac:dyDescent="0.25">
      <c r="A52" s="12" t="s">
        <v>318</v>
      </c>
      <c r="B52" s="198">
        <v>7757.1845558319574</v>
      </c>
      <c r="C52" s="114"/>
      <c r="D52" s="20">
        <v>7254.7700020073698</v>
      </c>
      <c r="E52" s="20"/>
      <c r="F52" s="58">
        <v>6.9252995434117295E-2</v>
      </c>
      <c r="G52" s="58"/>
      <c r="H52" s="362">
        <v>2348.9683720238891</v>
      </c>
      <c r="I52" s="58"/>
      <c r="J52" s="130">
        <v>2042.5065541823787</v>
      </c>
      <c r="K52" s="115"/>
      <c r="L52" s="60">
        <v>0.15004202420500329</v>
      </c>
      <c r="M52" s="364"/>
      <c r="N52" s="114">
        <v>5408.2161838080683</v>
      </c>
      <c r="O52" s="58"/>
      <c r="P52" s="20">
        <v>5212.2634478249911</v>
      </c>
      <c r="Q52" s="115"/>
      <c r="R52" s="58">
        <v>3.7594557133301794E-2</v>
      </c>
      <c r="S52" s="60"/>
      <c r="T52" s="4"/>
    </row>
    <row r="53" spans="1:20" s="10" customFormat="1" x14ac:dyDescent="0.25">
      <c r="A53" s="707" t="s">
        <v>319</v>
      </c>
      <c r="B53" s="458"/>
      <c r="C53" s="474"/>
      <c r="D53" s="708"/>
      <c r="E53" s="708"/>
      <c r="F53" s="474"/>
      <c r="G53" s="474"/>
      <c r="H53" s="458"/>
      <c r="I53" s="474"/>
      <c r="J53" s="710"/>
      <c r="K53" s="474"/>
      <c r="L53" s="475"/>
      <c r="M53" s="458"/>
      <c r="N53" s="474"/>
      <c r="O53" s="713"/>
      <c r="P53" s="710"/>
      <c r="Q53" s="474"/>
      <c r="R53" s="474"/>
      <c r="S53" s="475"/>
      <c r="T53" s="4"/>
    </row>
    <row r="54" spans="1:20" s="26" customFormat="1" x14ac:dyDescent="0.25">
      <c r="A54" s="34" t="s">
        <v>320</v>
      </c>
      <c r="B54" s="198">
        <v>349369.27902397612</v>
      </c>
      <c r="C54" s="114"/>
      <c r="D54" s="20">
        <v>331268.1282593931</v>
      </c>
      <c r="E54" s="20"/>
      <c r="F54" s="58">
        <v>5.4641993057687917E-2</v>
      </c>
      <c r="G54" s="58"/>
      <c r="H54" s="362">
        <v>75773.206768583259</v>
      </c>
      <c r="I54" s="58"/>
      <c r="J54" s="130">
        <v>69631.417492395718</v>
      </c>
      <c r="K54" s="115"/>
      <c r="L54" s="60">
        <v>8.8204283315907961E-2</v>
      </c>
      <c r="M54" s="364"/>
      <c r="N54" s="132">
        <v>273596.07225539285</v>
      </c>
      <c r="O54" s="58"/>
      <c r="P54" s="20">
        <v>261636.71076699736</v>
      </c>
      <c r="Q54" s="115"/>
      <c r="R54" s="58">
        <v>4.5709799107839996E-2</v>
      </c>
      <c r="S54" s="60"/>
      <c r="T54" s="4"/>
    </row>
    <row r="55" spans="1:20" s="26" customFormat="1" x14ac:dyDescent="0.25">
      <c r="A55" s="34" t="s">
        <v>196</v>
      </c>
      <c r="B55" s="198">
        <v>327980.42438028532</v>
      </c>
      <c r="C55" s="114"/>
      <c r="D55" s="20">
        <v>310933.39996462379</v>
      </c>
      <c r="E55" s="20"/>
      <c r="F55" s="58">
        <v>5.4825324064899539E-2</v>
      </c>
      <c r="G55" s="58"/>
      <c r="H55" s="362">
        <v>71624.932540715483</v>
      </c>
      <c r="I55" s="58"/>
      <c r="J55" s="130">
        <v>65750.161445411752</v>
      </c>
      <c r="K55" s="115"/>
      <c r="L55" s="60">
        <v>8.9349911333391721E-2</v>
      </c>
      <c r="M55" s="364"/>
      <c r="N55" s="132">
        <v>256355.49183956982</v>
      </c>
      <c r="O55" s="58"/>
      <c r="P55" s="20">
        <v>245183.23851921206</v>
      </c>
      <c r="Q55" s="115"/>
      <c r="R55" s="58">
        <v>4.5566953874305434E-2</v>
      </c>
      <c r="S55" s="60"/>
      <c r="T55" s="4"/>
    </row>
    <row r="56" spans="1:20" s="26" customFormat="1" x14ac:dyDescent="0.25">
      <c r="A56" s="34" t="s">
        <v>197</v>
      </c>
      <c r="B56" s="198">
        <v>22000.753352980115</v>
      </c>
      <c r="C56" s="114"/>
      <c r="D56" s="20">
        <v>19403.808923153392</v>
      </c>
      <c r="E56" s="20"/>
      <c r="F56" s="58">
        <v>0.13383683791731971</v>
      </c>
      <c r="G56" s="58"/>
      <c r="H56" s="362">
        <v>4633.3069283688765</v>
      </c>
      <c r="I56" s="58"/>
      <c r="J56" s="130">
        <v>4100.6070134089578</v>
      </c>
      <c r="K56" s="115"/>
      <c r="L56" s="60">
        <v>0.12990757544382905</v>
      </c>
      <c r="M56" s="364"/>
      <c r="N56" s="132">
        <v>17367.446424611237</v>
      </c>
      <c r="O56" s="58"/>
      <c r="P56" s="20">
        <v>15303.201909744435</v>
      </c>
      <c r="Q56" s="115"/>
      <c r="R56" s="58">
        <v>0.13488971308366368</v>
      </c>
      <c r="S56" s="60"/>
      <c r="T56" s="4"/>
    </row>
    <row r="57" spans="1:20" s="26" customFormat="1" x14ac:dyDescent="0.25">
      <c r="A57" s="34" t="s">
        <v>667</v>
      </c>
      <c r="B57" s="198">
        <v>2169.7352088518996</v>
      </c>
      <c r="C57" s="114"/>
      <c r="D57" s="20">
        <v>2193.2633413125159</v>
      </c>
      <c r="E57" s="20"/>
      <c r="F57" s="58">
        <v>-1.0727454390650728E-2</v>
      </c>
      <c r="G57" s="58"/>
      <c r="H57" s="362">
        <v>464.12749093733771</v>
      </c>
      <c r="I57" s="58"/>
      <c r="J57" s="130">
        <v>347.4304732997241</v>
      </c>
      <c r="K57" s="115"/>
      <c r="L57" s="60">
        <v>0.33588595879135935</v>
      </c>
      <c r="M57" s="364"/>
      <c r="N57" s="132">
        <v>1705.6077179145618</v>
      </c>
      <c r="O57" s="58"/>
      <c r="P57" s="20">
        <v>1845.8328680127918</v>
      </c>
      <c r="Q57" s="115"/>
      <c r="R57" s="58">
        <v>-7.5968497759602252E-2</v>
      </c>
      <c r="S57" s="60"/>
      <c r="T57" s="4"/>
    </row>
    <row r="58" spans="1:20" s="26" customFormat="1" x14ac:dyDescent="0.25">
      <c r="A58" s="34" t="s">
        <v>250</v>
      </c>
      <c r="B58" s="198">
        <v>6479.0949039451907</v>
      </c>
      <c r="C58" s="114"/>
      <c r="D58" s="20">
        <v>7768.9658137867427</v>
      </c>
      <c r="E58" s="20"/>
      <c r="F58" s="58">
        <v>-0.16602865049973031</v>
      </c>
      <c r="G58" s="58"/>
      <c r="H58" s="362">
        <v>1184.1640962410254</v>
      </c>
      <c r="I58" s="58"/>
      <c r="J58" s="130">
        <v>1095.0395747286409</v>
      </c>
      <c r="K58" s="115"/>
      <c r="L58" s="60">
        <v>8.1389315572882578E-2</v>
      </c>
      <c r="M58" s="364"/>
      <c r="N58" s="132">
        <v>5294.9308077041651</v>
      </c>
      <c r="O58" s="58"/>
      <c r="P58" s="20">
        <v>6673.9262390581016</v>
      </c>
      <c r="Q58" s="115"/>
      <c r="R58" s="58">
        <v>-0.20662431407820828</v>
      </c>
      <c r="S58" s="60"/>
      <c r="T58" s="4"/>
    </row>
    <row r="59" spans="1:20" s="26" customFormat="1" x14ac:dyDescent="0.25">
      <c r="A59" s="34" t="s">
        <v>321</v>
      </c>
      <c r="B59" s="198">
        <v>5075.8193261304823</v>
      </c>
      <c r="C59" s="114"/>
      <c r="D59" s="20">
        <v>6283.3549169209982</v>
      </c>
      <c r="E59" s="20"/>
      <c r="F59" s="58">
        <v>-0.19218007048092051</v>
      </c>
      <c r="G59" s="58"/>
      <c r="H59" s="362">
        <v>761.96753017674098</v>
      </c>
      <c r="I59" s="58"/>
      <c r="J59" s="130">
        <v>715.15921047699965</v>
      </c>
      <c r="K59" s="115"/>
      <c r="L59" s="60">
        <v>6.5451607158245134E-2</v>
      </c>
      <c r="M59" s="364"/>
      <c r="N59" s="132">
        <v>4313.8517959537412</v>
      </c>
      <c r="O59" s="58"/>
      <c r="P59" s="20">
        <v>5568.1957064439985</v>
      </c>
      <c r="Q59" s="115"/>
      <c r="R59" s="58">
        <v>-0.22526936491090316</v>
      </c>
      <c r="S59" s="60"/>
      <c r="T59" s="4"/>
    </row>
    <row r="60" spans="1:20" s="26" customFormat="1" x14ac:dyDescent="0.25">
      <c r="A60" s="34" t="s">
        <v>322</v>
      </c>
      <c r="B60" s="198">
        <v>644.84652913135301</v>
      </c>
      <c r="C60" s="114"/>
      <c r="D60" s="20">
        <v>568.24782133286772</v>
      </c>
      <c r="E60" s="20"/>
      <c r="F60" s="58">
        <v>0.13479806683432116</v>
      </c>
      <c r="G60" s="58"/>
      <c r="H60" s="362">
        <v>310.64384649726992</v>
      </c>
      <c r="I60" s="58"/>
      <c r="J60" s="130">
        <v>213.34092506990177</v>
      </c>
      <c r="K60" s="115"/>
      <c r="L60" s="60">
        <v>0.45609121360792154</v>
      </c>
      <c r="M60" s="364"/>
      <c r="N60" s="20">
        <v>334.20268263408309</v>
      </c>
      <c r="O60" s="58"/>
      <c r="P60" s="20">
        <v>354.90689626296597</v>
      </c>
      <c r="Q60" s="115"/>
      <c r="R60" s="1171">
        <v>-5.8337028237237264E-2</v>
      </c>
      <c r="S60" s="60"/>
      <c r="T60" s="4"/>
    </row>
    <row r="61" spans="1:20" s="26" customFormat="1" x14ac:dyDescent="0.25">
      <c r="A61" s="34" t="s">
        <v>323</v>
      </c>
      <c r="B61" s="198">
        <v>983.7304166923135</v>
      </c>
      <c r="C61" s="114"/>
      <c r="D61" s="20">
        <v>948.13017126315083</v>
      </c>
      <c r="E61" s="20"/>
      <c r="F61" s="58">
        <v>3.7547845758071463E-2</v>
      </c>
      <c r="G61" s="58"/>
      <c r="H61" s="362">
        <v>258.86337570127068</v>
      </c>
      <c r="I61" s="58"/>
      <c r="J61" s="130">
        <v>197.3065349120175</v>
      </c>
      <c r="K61" s="115"/>
      <c r="L61" s="60">
        <v>0.31198581849659707</v>
      </c>
      <c r="M61" s="364"/>
      <c r="N61" s="132">
        <v>724.86704099104281</v>
      </c>
      <c r="O61" s="58"/>
      <c r="P61" s="20">
        <v>750.82363635113336</v>
      </c>
      <c r="Q61" s="115"/>
      <c r="R61" s="58">
        <v>-3.4570828758448378E-2</v>
      </c>
      <c r="S61" s="60"/>
      <c r="T61" s="4"/>
    </row>
    <row r="62" spans="1:20" s="26" customFormat="1" x14ac:dyDescent="0.25">
      <c r="A62" s="34" t="s">
        <v>243</v>
      </c>
      <c r="B62" s="198">
        <v>2424.3975976139509</v>
      </c>
      <c r="C62" s="114"/>
      <c r="D62" s="20">
        <v>1543.115268096612</v>
      </c>
      <c r="E62" s="20"/>
      <c r="F62" s="58">
        <v>0.57110596190547391</v>
      </c>
      <c r="G62" s="58"/>
      <c r="H62" s="362">
        <v>1353.9249928693007</v>
      </c>
      <c r="I62" s="58"/>
      <c r="J62" s="130">
        <v>654.38387484520626</v>
      </c>
      <c r="K62" s="115"/>
      <c r="L62" s="60">
        <v>1.0690072676218834</v>
      </c>
      <c r="M62" s="364"/>
      <c r="N62" s="132">
        <v>1070.4726047446504</v>
      </c>
      <c r="O62" s="58"/>
      <c r="P62" s="20">
        <v>888.73139325140573</v>
      </c>
      <c r="Q62" s="115"/>
      <c r="R62" s="58">
        <v>0.20449509590107778</v>
      </c>
      <c r="S62" s="60"/>
      <c r="T62" s="4"/>
    </row>
    <row r="63" spans="1:20" s="26" customFormat="1" x14ac:dyDescent="0.25">
      <c r="A63" s="34" t="s">
        <v>267</v>
      </c>
      <c r="B63" s="198">
        <v>8918.1738208161896</v>
      </c>
      <c r="C63" s="114"/>
      <c r="D63" s="20">
        <v>10432.338108879127</v>
      </c>
      <c r="E63" s="20"/>
      <c r="F63" s="58">
        <v>-0.14514141242931994</v>
      </c>
      <c r="G63" s="58"/>
      <c r="H63" s="362">
        <v>2421.199060246407</v>
      </c>
      <c r="I63" s="58"/>
      <c r="J63" s="130">
        <v>2085.0296751176411</v>
      </c>
      <c r="K63" s="115"/>
      <c r="L63" s="60">
        <v>0.16123002427281938</v>
      </c>
      <c r="M63" s="364"/>
      <c r="N63" s="132">
        <v>6496.9747605697821</v>
      </c>
      <c r="O63" s="58"/>
      <c r="P63" s="20">
        <v>8347.3084337614855</v>
      </c>
      <c r="Q63" s="115"/>
      <c r="R63" s="58">
        <v>-0.22166830037187224</v>
      </c>
      <c r="S63" s="60"/>
      <c r="T63" s="4"/>
    </row>
    <row r="64" spans="1:20" s="26" customFormat="1" x14ac:dyDescent="0.25">
      <c r="A64" s="34" t="s">
        <v>324</v>
      </c>
      <c r="B64" s="198">
        <v>631.8794545809078</v>
      </c>
      <c r="C64" s="114"/>
      <c r="D64" s="20">
        <v>432.215024166842</v>
      </c>
      <c r="E64" s="20"/>
      <c r="F64" s="58">
        <v>0.46195624689111248</v>
      </c>
      <c r="G64" s="58"/>
      <c r="H64" s="362">
        <v>368.03118484326973</v>
      </c>
      <c r="I64" s="58"/>
      <c r="J64" s="130">
        <v>158.93105862543257</v>
      </c>
      <c r="K64" s="115"/>
      <c r="L64" s="60">
        <v>1.3156655975635489</v>
      </c>
      <c r="M64" s="364"/>
      <c r="N64" s="20">
        <v>263.84826973763802</v>
      </c>
      <c r="O64" s="58"/>
      <c r="P64" s="20">
        <v>273.28396554140943</v>
      </c>
      <c r="Q64" s="115"/>
      <c r="R64" s="1171">
        <v>-3.4527074375103294E-2</v>
      </c>
      <c r="S64" s="60"/>
      <c r="T64" s="4"/>
    </row>
    <row r="65" spans="1:20" s="26" customFormat="1" x14ac:dyDescent="0.25">
      <c r="A65" s="34" t="s">
        <v>325</v>
      </c>
      <c r="B65" s="198">
        <v>338.9340226916969</v>
      </c>
      <c r="C65" s="114"/>
      <c r="D65" s="20">
        <v>199.69219282916683</v>
      </c>
      <c r="E65" s="20"/>
      <c r="F65" s="58">
        <v>0.69728229176014411</v>
      </c>
      <c r="G65" s="58"/>
      <c r="H65" s="362">
        <v>219.99996750386981</v>
      </c>
      <c r="I65" s="58"/>
      <c r="J65" s="130">
        <v>59.543829845513955</v>
      </c>
      <c r="K65" s="115"/>
      <c r="L65" s="60">
        <v>2.6947567543884592</v>
      </c>
      <c r="M65" s="364"/>
      <c r="N65" s="156">
        <v>118.9340551878271</v>
      </c>
      <c r="O65" s="58"/>
      <c r="P65" s="20">
        <v>140.14836298365287</v>
      </c>
      <c r="Q65" s="115"/>
      <c r="R65" s="58">
        <v>-0.15137035741402305</v>
      </c>
      <c r="S65" s="60"/>
      <c r="T65" s="4"/>
    </row>
    <row r="66" spans="1:20" s="26" customFormat="1" x14ac:dyDescent="0.25">
      <c r="A66" s="34" t="s">
        <v>668</v>
      </c>
      <c r="B66" s="198">
        <v>3141.1276062152765</v>
      </c>
      <c r="C66" s="114"/>
      <c r="D66" s="20">
        <v>4100.6849147455059</v>
      </c>
      <c r="E66" s="20"/>
      <c r="F66" s="58">
        <v>-0.23399927779864083</v>
      </c>
      <c r="G66" s="60"/>
      <c r="H66" s="362">
        <v>600.14424159953012</v>
      </c>
      <c r="I66" s="116"/>
      <c r="J66" s="130">
        <v>409.10556916455397</v>
      </c>
      <c r="K66" s="115"/>
      <c r="L66" s="60">
        <v>0.46696668741298636</v>
      </c>
      <c r="M66" s="364"/>
      <c r="N66" s="156">
        <v>2540.9833646157463</v>
      </c>
      <c r="O66" s="116"/>
      <c r="P66" s="20">
        <v>3691.5793455809517</v>
      </c>
      <c r="Q66" s="115"/>
      <c r="R66" s="58">
        <v>-0.31168122726186009</v>
      </c>
      <c r="S66" s="60"/>
      <c r="T66" s="4"/>
    </row>
    <row r="67" spans="1:20" s="26" customFormat="1" x14ac:dyDescent="0.25">
      <c r="A67" s="34" t="s">
        <v>1092</v>
      </c>
      <c r="B67" s="114">
        <v>44.970442978679479</v>
      </c>
      <c r="C67" s="20"/>
      <c r="D67" s="20">
        <v>44.833484690268271</v>
      </c>
      <c r="E67" s="59"/>
      <c r="F67" s="58">
        <v>3.0548213987242534E-3</v>
      </c>
      <c r="G67" s="58"/>
      <c r="H67" s="217">
        <v>45.49351923623864</v>
      </c>
      <c r="I67" s="116"/>
      <c r="J67" s="130">
        <v>45.04452806126946</v>
      </c>
      <c r="K67" s="115"/>
      <c r="L67" s="60">
        <v>9.9677184842177323E-3</v>
      </c>
      <c r="M67" s="116"/>
      <c r="N67" s="130">
        <v>44.841245266001657</v>
      </c>
      <c r="O67" s="116"/>
      <c r="P67" s="20">
        <v>44.781417702138512</v>
      </c>
      <c r="Q67" s="115"/>
      <c r="R67" s="58">
        <v>1.3359908402428243E-3</v>
      </c>
      <c r="S67" s="60"/>
      <c r="T67" s="4"/>
    </row>
    <row r="68" spans="1:20" s="26" customFormat="1" x14ac:dyDescent="0.25">
      <c r="A68" s="707" t="s">
        <v>498</v>
      </c>
      <c r="B68" s="715"/>
      <c r="C68" s="708"/>
      <c r="D68" s="708"/>
      <c r="E68" s="708"/>
      <c r="F68" s="474"/>
      <c r="G68" s="474"/>
      <c r="H68" s="716"/>
      <c r="I68" s="474"/>
      <c r="J68" s="710"/>
      <c r="K68" s="474"/>
      <c r="L68" s="475"/>
      <c r="M68" s="458"/>
      <c r="N68" s="474"/>
      <c r="O68" s="713"/>
      <c r="P68" s="710"/>
      <c r="Q68" s="474"/>
      <c r="R68" s="474"/>
      <c r="S68" s="475"/>
      <c r="T68" s="4"/>
    </row>
    <row r="69" spans="1:20" s="26" customFormat="1" ht="12.5" x14ac:dyDescent="0.25">
      <c r="A69" s="468" t="s">
        <v>634</v>
      </c>
      <c r="B69" s="736">
        <v>895.79416158958691</v>
      </c>
      <c r="C69" s="737"/>
      <c r="D69" s="737">
        <v>877.10451742603016</v>
      </c>
      <c r="E69" s="737"/>
      <c r="F69" s="58">
        <v>2.1308343295738327E-2</v>
      </c>
      <c r="G69" s="58"/>
      <c r="H69" s="736"/>
      <c r="I69" s="737"/>
      <c r="J69" s="737"/>
      <c r="K69" s="737"/>
      <c r="L69" s="60"/>
      <c r="M69" s="739"/>
      <c r="N69" s="117"/>
      <c r="O69" s="351"/>
      <c r="P69" s="117"/>
      <c r="Q69" s="115"/>
      <c r="R69" s="58"/>
      <c r="S69" s="60"/>
      <c r="T69" s="4"/>
    </row>
    <row r="70" spans="1:20" s="26" customFormat="1" ht="12.5" x14ac:dyDescent="0.25">
      <c r="A70" s="468" t="s">
        <v>632</v>
      </c>
      <c r="B70" s="717">
        <v>259.40279755309393</v>
      </c>
      <c r="C70" s="737"/>
      <c r="D70" s="737">
        <v>259.53234899826975</v>
      </c>
      <c r="E70" s="737"/>
      <c r="F70" s="58">
        <v>-4.9917262983153034E-4</v>
      </c>
      <c r="G70" s="58"/>
      <c r="H70" s="736"/>
      <c r="I70" s="737"/>
      <c r="J70" s="737"/>
      <c r="K70" s="737"/>
      <c r="L70" s="60"/>
      <c r="M70" s="739"/>
      <c r="N70" s="117"/>
      <c r="O70" s="351"/>
      <c r="P70" s="117"/>
      <c r="Q70" s="115"/>
      <c r="R70" s="58"/>
      <c r="S70" s="60"/>
      <c r="T70" s="4"/>
    </row>
    <row r="71" spans="1:20" s="26" customFormat="1" ht="12.5" x14ac:dyDescent="0.25">
      <c r="A71" s="478" t="s">
        <v>633</v>
      </c>
      <c r="B71" s="718">
        <v>2414.0686293973417</v>
      </c>
      <c r="C71" s="740"/>
      <c r="D71" s="740">
        <v>2466.7711009900613</v>
      </c>
      <c r="E71" s="740"/>
      <c r="F71" s="22">
        <v>-2.1364962307028387E-2</v>
      </c>
      <c r="G71" s="22"/>
      <c r="H71" s="741"/>
      <c r="I71" s="740"/>
      <c r="J71" s="740"/>
      <c r="K71" s="740"/>
      <c r="L71" s="98"/>
      <c r="M71" s="742"/>
      <c r="N71" s="118"/>
      <c r="O71" s="352"/>
      <c r="P71" s="118"/>
      <c r="Q71" s="174"/>
      <c r="R71" s="22"/>
      <c r="S71" s="98"/>
      <c r="T71" s="4"/>
    </row>
    <row r="72" spans="1:20" s="26" customFormat="1" x14ac:dyDescent="0.25">
      <c r="A72" s="137"/>
      <c r="B72" s="719"/>
      <c r="D72" s="719"/>
      <c r="E72" s="59"/>
      <c r="F72" s="58"/>
      <c r="G72" s="58"/>
      <c r="H72" s="720"/>
      <c r="I72" s="110"/>
      <c r="J72" s="721"/>
      <c r="K72" s="169"/>
      <c r="L72" s="110"/>
      <c r="M72" s="110"/>
      <c r="N72" s="722"/>
      <c r="O72" s="110"/>
      <c r="P72" s="723"/>
      <c r="Q72" s="169"/>
      <c r="R72" s="110"/>
      <c r="S72" s="58"/>
      <c r="T72" s="4"/>
    </row>
    <row r="73" spans="1:20" s="10" customFormat="1" x14ac:dyDescent="0.25">
      <c r="A73" s="30" t="s">
        <v>724</v>
      </c>
      <c r="B73" s="119"/>
      <c r="D73" s="119"/>
      <c r="E73" s="6"/>
      <c r="F73" s="21"/>
      <c r="G73" s="21"/>
      <c r="H73" s="36"/>
      <c r="I73" s="21"/>
      <c r="J73" s="120"/>
      <c r="K73" s="6"/>
      <c r="L73" s="21"/>
      <c r="M73" s="21"/>
      <c r="N73" s="76"/>
      <c r="O73" s="21"/>
      <c r="P73" s="353"/>
      <c r="Q73" s="6"/>
      <c r="R73" s="21"/>
      <c r="S73" s="21"/>
      <c r="T73" s="4"/>
    </row>
    <row r="74" spans="1:20" s="10" customFormat="1" x14ac:dyDescent="0.25">
      <c r="A74" s="30"/>
      <c r="B74" s="119"/>
      <c r="D74" s="119"/>
      <c r="E74" s="6"/>
      <c r="F74" s="21"/>
      <c r="G74" s="21"/>
      <c r="H74" s="36"/>
      <c r="I74" s="21"/>
      <c r="J74" s="120"/>
      <c r="K74" s="6"/>
      <c r="L74" s="21"/>
      <c r="M74" s="21"/>
      <c r="N74" s="76"/>
      <c r="O74" s="21"/>
      <c r="P74" s="353"/>
      <c r="Q74" s="6"/>
      <c r="R74" s="21"/>
      <c r="S74" s="21"/>
      <c r="T74" s="4"/>
    </row>
    <row r="75" spans="1:20" s="10" customFormat="1" x14ac:dyDescent="0.25">
      <c r="A75" s="30"/>
      <c r="B75" s="141"/>
      <c r="C75" s="142"/>
      <c r="D75" s="141"/>
      <c r="E75" s="143"/>
      <c r="F75" s="143"/>
      <c r="G75" s="143"/>
      <c r="H75" s="158"/>
      <c r="I75" s="143"/>
      <c r="J75" s="144"/>
      <c r="K75" s="143"/>
      <c r="L75" s="143"/>
      <c r="M75" s="143"/>
      <c r="N75" s="159"/>
      <c r="O75" s="21"/>
      <c r="P75" s="353"/>
      <c r="Q75" s="6"/>
      <c r="R75" s="21"/>
      <c r="S75" s="21"/>
      <c r="T75" s="4"/>
    </row>
    <row r="76" spans="1:20" s="10" customFormat="1" x14ac:dyDescent="0.25">
      <c r="A76" s="30"/>
      <c r="B76" s="141"/>
      <c r="C76" s="142"/>
      <c r="D76" s="141"/>
      <c r="E76" s="143"/>
      <c r="F76" s="143"/>
      <c r="G76" s="143"/>
      <c r="H76" s="158"/>
      <c r="I76" s="143"/>
      <c r="J76" s="144"/>
      <c r="K76" s="143"/>
      <c r="L76" s="143"/>
      <c r="M76" s="143"/>
      <c r="N76" s="159"/>
      <c r="O76" s="21"/>
      <c r="P76" s="353"/>
      <c r="Q76" s="6"/>
      <c r="R76" s="21"/>
      <c r="S76" s="21"/>
      <c r="T76" s="4"/>
    </row>
    <row r="77" spans="1:20" s="10" customFormat="1" x14ac:dyDescent="0.25">
      <c r="A77" s="25"/>
      <c r="B77" s="141"/>
      <c r="C77" s="142"/>
      <c r="D77" s="141"/>
      <c r="E77" s="143"/>
      <c r="F77" s="143"/>
      <c r="G77" s="143"/>
      <c r="H77" s="731"/>
      <c r="I77" s="143"/>
      <c r="J77" s="144"/>
      <c r="K77" s="143"/>
      <c r="L77" s="143"/>
      <c r="M77" s="143"/>
      <c r="N77" s="141"/>
      <c r="O77" s="21"/>
      <c r="P77" s="353"/>
      <c r="Q77" s="6"/>
      <c r="R77" s="21"/>
      <c r="S77" s="21"/>
      <c r="T77" s="4"/>
    </row>
    <row r="78" spans="1:20" s="10" customFormat="1" x14ac:dyDescent="0.25">
      <c r="A78" s="25"/>
      <c r="B78" s="119"/>
      <c r="D78" s="119"/>
      <c r="E78" s="6"/>
      <c r="F78" s="21"/>
      <c r="G78" s="21"/>
      <c r="H78" s="719"/>
      <c r="I78" s="21"/>
      <c r="J78" s="120"/>
      <c r="K78" s="6"/>
      <c r="L78" s="21"/>
      <c r="M78" s="21"/>
      <c r="N78" s="119"/>
      <c r="O78" s="21"/>
      <c r="P78" s="353"/>
      <c r="Q78" s="6"/>
      <c r="R78" s="21"/>
      <c r="S78" s="21"/>
      <c r="T78" s="4"/>
    </row>
    <row r="79" spans="1:20" x14ac:dyDescent="0.25">
      <c r="A79" s="32"/>
      <c r="B79" s="119"/>
      <c r="D79" s="119"/>
      <c r="E79" s="6"/>
      <c r="F79" s="21"/>
      <c r="G79" s="21"/>
      <c r="H79" s="119"/>
      <c r="I79" s="21"/>
      <c r="J79" s="120"/>
      <c r="K79" s="6"/>
      <c r="L79" s="21"/>
      <c r="M79" s="21"/>
      <c r="N79" s="40"/>
      <c r="O79" s="21"/>
      <c r="P79" s="353"/>
      <c r="Q79" s="6"/>
      <c r="R79" s="21"/>
      <c r="S79" s="21"/>
    </row>
    <row r="80" spans="1:20" x14ac:dyDescent="0.25">
      <c r="D80" s="35"/>
      <c r="F80" s="4"/>
      <c r="J80" s="35"/>
      <c r="L80" s="4"/>
      <c r="N80" s="36"/>
      <c r="P80" s="35"/>
    </row>
    <row r="81" spans="2:19" x14ac:dyDescent="0.25">
      <c r="F81" s="36"/>
      <c r="G81" s="36"/>
      <c r="L81" s="36"/>
      <c r="M81" s="36"/>
      <c r="R81" s="36"/>
      <c r="S81" s="36"/>
    </row>
    <row r="82" spans="2:19" x14ac:dyDescent="0.25">
      <c r="B82" s="100"/>
      <c r="D82" s="100"/>
      <c r="F82" s="36"/>
      <c r="G82" s="36"/>
      <c r="L82" s="36"/>
      <c r="M82" s="36"/>
      <c r="R82" s="36"/>
      <c r="S82" s="36"/>
    </row>
    <row r="83" spans="2:19" x14ac:dyDescent="0.25">
      <c r="B83" s="100"/>
      <c r="D83" s="100"/>
      <c r="F83" s="36"/>
      <c r="G83" s="36"/>
      <c r="L83" s="36"/>
      <c r="M83" s="36"/>
      <c r="R83" s="36"/>
      <c r="S83" s="36"/>
    </row>
    <row r="84" spans="2:19" x14ac:dyDescent="0.25">
      <c r="B84" s="354"/>
      <c r="H84" s="82"/>
      <c r="N84" s="82"/>
    </row>
    <row r="85" spans="2:19" x14ac:dyDescent="0.25">
      <c r="B85" s="355"/>
    </row>
    <row r="86" spans="2:19" x14ac:dyDescent="0.25">
      <c r="B86" s="880"/>
    </row>
    <row r="87" spans="2:19" x14ac:dyDescent="0.25">
      <c r="B87" s="356"/>
    </row>
    <row r="88" spans="2:19" x14ac:dyDescent="0.25">
      <c r="B88" s="356"/>
    </row>
  </sheetData>
  <mergeCells count="6">
    <mergeCell ref="A4:A5"/>
    <mergeCell ref="A2:S2"/>
    <mergeCell ref="A1:S1"/>
    <mergeCell ref="B4:G4"/>
    <mergeCell ref="H4:L4"/>
    <mergeCell ref="M4:S4"/>
  </mergeCells>
  <phoneticPr fontId="43" type="noConversion"/>
  <printOptions horizontalCentered="1"/>
  <pageMargins left="0.25" right="0.25" top="0.25" bottom="0.5" header="0.3" footer="0.3"/>
  <pageSetup scale="85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</sheetPr>
  <dimension ref="A1:L23"/>
  <sheetViews>
    <sheetView workbookViewId="0"/>
  </sheetViews>
  <sheetFormatPr defaultRowHeight="12.5" x14ac:dyDescent="0.25"/>
  <cols>
    <col min="2" max="2" width="12.453125" customWidth="1"/>
    <col min="3" max="4" width="11.453125" bestFit="1" customWidth="1"/>
    <col min="5" max="5" width="11.453125" customWidth="1"/>
    <col min="6" max="6" width="10.453125" bestFit="1" customWidth="1"/>
    <col min="7" max="7" width="14" bestFit="1" customWidth="1"/>
    <col min="8" max="8" width="12.81640625" customWidth="1"/>
  </cols>
  <sheetData>
    <row r="1" spans="1:12" ht="13" x14ac:dyDescent="0.3">
      <c r="A1" t="s">
        <v>219</v>
      </c>
      <c r="J1" s="93" t="s">
        <v>262</v>
      </c>
      <c r="L1" s="139"/>
    </row>
    <row r="3" spans="1:12" x14ac:dyDescent="0.25">
      <c r="B3" t="s">
        <v>661</v>
      </c>
      <c r="C3" t="s">
        <v>662</v>
      </c>
      <c r="D3" t="s">
        <v>247</v>
      </c>
      <c r="E3" t="s">
        <v>218</v>
      </c>
      <c r="F3" t="s">
        <v>407</v>
      </c>
      <c r="G3" t="s">
        <v>242</v>
      </c>
    </row>
    <row r="4" spans="1:12" x14ac:dyDescent="0.25">
      <c r="A4">
        <v>2002</v>
      </c>
      <c r="B4" s="107">
        <v>24381156</v>
      </c>
      <c r="C4" s="107">
        <v>16402129</v>
      </c>
      <c r="D4" s="107">
        <v>8756605</v>
      </c>
      <c r="E4" s="107">
        <v>2341128</v>
      </c>
      <c r="F4" s="107">
        <f t="shared" ref="F4:F10" si="0">G4-SUM(B4:E4)</f>
        <v>6590070</v>
      </c>
      <c r="G4" s="107">
        <v>58471088</v>
      </c>
    </row>
    <row r="5" spans="1:12" x14ac:dyDescent="0.25">
      <c r="A5">
        <v>2003</v>
      </c>
      <c r="B5" s="107">
        <v>25061943</v>
      </c>
      <c r="C5" s="107">
        <v>16976276</v>
      </c>
      <c r="D5" s="107">
        <v>7921422</v>
      </c>
      <c r="E5" s="107">
        <v>2760403</v>
      </c>
      <c r="F5" s="107">
        <f t="shared" si="0"/>
        <v>6062655</v>
      </c>
      <c r="G5" s="107">
        <v>58782699</v>
      </c>
    </row>
    <row r="6" spans="1:12" x14ac:dyDescent="0.25">
      <c r="A6">
        <v>2004</v>
      </c>
      <c r="B6" s="107">
        <v>26419258</v>
      </c>
      <c r="C6" s="107">
        <v>18500060</v>
      </c>
      <c r="D6" s="107">
        <v>8599847</v>
      </c>
      <c r="E6" s="107">
        <v>2851218</v>
      </c>
      <c r="F6" s="107">
        <f t="shared" si="0"/>
        <v>6391606</v>
      </c>
      <c r="G6" s="107">
        <v>62761989</v>
      </c>
    </row>
    <row r="7" spans="1:12" x14ac:dyDescent="0.25">
      <c r="A7">
        <v>2005</v>
      </c>
      <c r="B7" s="107">
        <v>28860468</v>
      </c>
      <c r="C7" s="107">
        <v>19902690</v>
      </c>
      <c r="D7" s="107">
        <v>8669558</v>
      </c>
      <c r="E7" s="107">
        <v>3291654</v>
      </c>
      <c r="F7" s="107">
        <f t="shared" si="0"/>
        <v>6963109</v>
      </c>
      <c r="G7" s="107">
        <v>67687479</v>
      </c>
    </row>
    <row r="8" spans="1:12" x14ac:dyDescent="0.25">
      <c r="A8">
        <v>2006</v>
      </c>
      <c r="B8" s="107">
        <v>30354176.050265346</v>
      </c>
      <c r="C8" s="107">
        <v>20074198.39989363</v>
      </c>
      <c r="D8" s="107">
        <v>7645125.7569042956</v>
      </c>
      <c r="E8" s="107">
        <v>3554372.5580372438</v>
      </c>
      <c r="F8" s="107">
        <f>G8-SUM(B8:E8)</f>
        <v>7517981.0633158162</v>
      </c>
      <c r="G8" s="107">
        <v>69145853.828416333</v>
      </c>
    </row>
    <row r="9" spans="1:12" x14ac:dyDescent="0.25">
      <c r="A9">
        <v>2007</v>
      </c>
      <c r="B9" s="107">
        <v>30536960.874524239</v>
      </c>
      <c r="C9" s="107">
        <v>19595531.242466692</v>
      </c>
      <c r="D9" s="107">
        <v>7372698.673001077</v>
      </c>
      <c r="E9" s="107">
        <v>4206656.4220346278</v>
      </c>
      <c r="F9" s="107">
        <f t="shared" si="0"/>
        <v>7423463.011677362</v>
      </c>
      <c r="G9" s="42">
        <v>69135310.223703995</v>
      </c>
    </row>
    <row r="10" spans="1:12" x14ac:dyDescent="0.25">
      <c r="A10">
        <v>2008</v>
      </c>
      <c r="B10" s="136">
        <v>26649336.453176547</v>
      </c>
      <c r="C10" s="136">
        <v>17586975.287112679</v>
      </c>
      <c r="D10" s="136">
        <v>6744052.7916092044</v>
      </c>
      <c r="E10" s="136">
        <v>4632068.2228634357</v>
      </c>
      <c r="F10" s="107">
        <f t="shared" si="0"/>
        <v>7517700.4463820159</v>
      </c>
      <c r="G10" s="195">
        <v>63130133.201143883</v>
      </c>
      <c r="H10" s="39"/>
    </row>
    <row r="11" spans="1:12" x14ac:dyDescent="0.25">
      <c r="A11">
        <v>2009</v>
      </c>
      <c r="B11" s="136">
        <v>26027984</v>
      </c>
      <c r="C11" s="136">
        <v>16271465</v>
      </c>
      <c r="D11" s="136">
        <v>6806138</v>
      </c>
      <c r="E11" s="136">
        <v>4396325</v>
      </c>
      <c r="F11" s="107">
        <f>G11-SUM(B11:E11)</f>
        <v>6753149</v>
      </c>
      <c r="G11" s="213">
        <v>60255061</v>
      </c>
      <c r="H11" s="39"/>
    </row>
    <row r="12" spans="1:12" x14ac:dyDescent="0.25">
      <c r="A12">
        <v>2010</v>
      </c>
      <c r="B12" s="16">
        <f>'TABLE 9'!B19</f>
        <v>31073339.950906012</v>
      </c>
      <c r="C12" s="16">
        <f>'TABLE 9'!C19</f>
        <v>18078650.084475402</v>
      </c>
      <c r="D12" s="16">
        <f>'TABLE 9'!D19</f>
        <v>8766490.357181089</v>
      </c>
      <c r="E12" s="16">
        <f>'TABLE 9'!E19</f>
        <v>6776118.4914656021</v>
      </c>
      <c r="F12" s="107">
        <f>G12-SUM(B12:E12)</f>
        <v>903478.81162558496</v>
      </c>
      <c r="G12" s="39">
        <v>65598077.695653692</v>
      </c>
      <c r="H12" s="39"/>
    </row>
    <row r="14" spans="1:12" x14ac:dyDescent="0.25">
      <c r="B14" t="s">
        <v>661</v>
      </c>
      <c r="C14" t="s">
        <v>662</v>
      </c>
      <c r="D14" t="s">
        <v>247</v>
      </c>
      <c r="E14" t="s">
        <v>218</v>
      </c>
      <c r="F14" t="s">
        <v>407</v>
      </c>
    </row>
    <row r="15" spans="1:12" x14ac:dyDescent="0.25">
      <c r="A15">
        <v>2002</v>
      </c>
      <c r="B15" s="102">
        <f t="shared" ref="B15:F23" si="1">B4/$G4</f>
        <v>0.41697797721841606</v>
      </c>
      <c r="C15" s="102">
        <f t="shared" si="1"/>
        <v>0.28051691119549543</v>
      </c>
      <c r="D15" s="102">
        <f t="shared" si="1"/>
        <v>0.14975957006307117</v>
      </c>
      <c r="E15" s="102">
        <f t="shared" si="1"/>
        <v>4.0039070249556497E-2</v>
      </c>
      <c r="F15" s="102">
        <f t="shared" si="1"/>
        <v>0.11270647127346083</v>
      </c>
      <c r="G15" s="135">
        <f t="shared" ref="G15:G21" si="2">SUM(B15:F15)</f>
        <v>0.99999999999999989</v>
      </c>
    </row>
    <row r="16" spans="1:12" x14ac:dyDescent="0.25">
      <c r="A16">
        <v>2003</v>
      </c>
      <c r="B16" s="102">
        <f t="shared" si="1"/>
        <v>0.42634896706597292</v>
      </c>
      <c r="C16" s="102">
        <f t="shared" si="1"/>
        <v>0.28879715101206904</v>
      </c>
      <c r="D16" s="102">
        <f t="shared" si="1"/>
        <v>0.13475771161851552</v>
      </c>
      <c r="E16" s="102">
        <f t="shared" si="1"/>
        <v>4.6959446350022138E-2</v>
      </c>
      <c r="F16" s="102">
        <f t="shared" si="1"/>
        <v>0.10313672395342037</v>
      </c>
      <c r="G16" s="135">
        <f t="shared" si="2"/>
        <v>1</v>
      </c>
    </row>
    <row r="17" spans="1:7" x14ac:dyDescent="0.25">
      <c r="A17">
        <v>2004</v>
      </c>
      <c r="B17" s="102">
        <f t="shared" si="1"/>
        <v>0.42094360648767837</v>
      </c>
      <c r="C17" s="102">
        <f t="shared" si="1"/>
        <v>0.29476535550841132</v>
      </c>
      <c r="D17" s="102">
        <f t="shared" si="1"/>
        <v>0.13702317496661873</v>
      </c>
      <c r="E17" s="102">
        <f t="shared" si="1"/>
        <v>4.5429057386948017E-2</v>
      </c>
      <c r="F17" s="102">
        <f t="shared" si="1"/>
        <v>0.10183880565034355</v>
      </c>
      <c r="G17" s="135">
        <f t="shared" si="2"/>
        <v>1</v>
      </c>
    </row>
    <row r="18" spans="1:7" x14ac:dyDescent="0.25">
      <c r="A18">
        <v>2005</v>
      </c>
      <c r="B18" s="102">
        <f t="shared" si="1"/>
        <v>0.42637823754671084</v>
      </c>
      <c r="C18" s="102">
        <f t="shared" si="1"/>
        <v>0.2940379859619236</v>
      </c>
      <c r="D18" s="102">
        <f t="shared" si="1"/>
        <v>0.12808215238744525</v>
      </c>
      <c r="E18" s="102">
        <f t="shared" si="1"/>
        <v>4.8630175752298298E-2</v>
      </c>
      <c r="F18" s="102">
        <f t="shared" si="1"/>
        <v>0.10287144835162201</v>
      </c>
      <c r="G18" s="135">
        <f t="shared" si="2"/>
        <v>1</v>
      </c>
    </row>
    <row r="19" spans="1:7" x14ac:dyDescent="0.25">
      <c r="A19" s="19">
        <v>2006</v>
      </c>
      <c r="B19" s="102">
        <f t="shared" si="1"/>
        <v>0.43898765247137533</v>
      </c>
      <c r="C19" s="102">
        <f t="shared" si="1"/>
        <v>0.29031673323041524</v>
      </c>
      <c r="D19" s="102">
        <f t="shared" si="1"/>
        <v>0.11056520866566316</v>
      </c>
      <c r="E19" s="102">
        <f t="shared" si="1"/>
        <v>5.1403986808194288E-2</v>
      </c>
      <c r="F19" s="102">
        <f t="shared" si="1"/>
        <v>0.10872641882435198</v>
      </c>
      <c r="G19" s="135">
        <f t="shared" si="2"/>
        <v>0.99999999999999989</v>
      </c>
    </row>
    <row r="20" spans="1:7" x14ac:dyDescent="0.25">
      <c r="A20">
        <v>2007</v>
      </c>
      <c r="B20" s="102">
        <f t="shared" si="1"/>
        <v>0.44169847181873528</v>
      </c>
      <c r="C20" s="102">
        <f t="shared" si="1"/>
        <v>0.28343738068232599</v>
      </c>
      <c r="D20" s="102">
        <f t="shared" si="1"/>
        <v>0.10664157937738226</v>
      </c>
      <c r="E20" s="102">
        <f t="shared" si="1"/>
        <v>6.0846713617440568E-2</v>
      </c>
      <c r="F20" s="102">
        <f t="shared" si="1"/>
        <v>0.10737585450411598</v>
      </c>
      <c r="G20" s="135">
        <f t="shared" si="2"/>
        <v>1</v>
      </c>
    </row>
    <row r="21" spans="1:7" x14ac:dyDescent="0.25">
      <c r="A21">
        <v>2008</v>
      </c>
      <c r="B21" s="102">
        <f t="shared" si="1"/>
        <v>0.42213337913080273</v>
      </c>
      <c r="C21" s="102">
        <f t="shared" si="1"/>
        <v>0.27858289528833141</v>
      </c>
      <c r="D21" s="102">
        <f t="shared" si="1"/>
        <v>0.10682779284056708</v>
      </c>
      <c r="E21" s="102">
        <f t="shared" si="1"/>
        <v>7.3373332004620345E-2</v>
      </c>
      <c r="F21" s="102">
        <f t="shared" si="1"/>
        <v>0.11908260073567846</v>
      </c>
      <c r="G21" s="135">
        <f t="shared" si="2"/>
        <v>1.0000000000000002</v>
      </c>
    </row>
    <row r="22" spans="1:7" x14ac:dyDescent="0.25">
      <c r="A22">
        <v>2009</v>
      </c>
      <c r="B22" s="102">
        <f t="shared" si="1"/>
        <v>0.4319634495100752</v>
      </c>
      <c r="C22" s="102">
        <f t="shared" si="1"/>
        <v>0.27004312550608817</v>
      </c>
      <c r="D22" s="102">
        <f t="shared" si="1"/>
        <v>0.11295545779963612</v>
      </c>
      <c r="E22" s="102">
        <f t="shared" si="1"/>
        <v>7.2961920991167856E-2</v>
      </c>
      <c r="F22" s="102">
        <f t="shared" si="1"/>
        <v>0.11207604619303264</v>
      </c>
      <c r="G22" s="135">
        <f>SUM(B22:F22)</f>
        <v>1</v>
      </c>
    </row>
    <row r="23" spans="1:7" x14ac:dyDescent="0.25">
      <c r="A23">
        <v>2010</v>
      </c>
      <c r="B23" s="102">
        <f t="shared" si="1"/>
        <v>0.47369284348655277</v>
      </c>
      <c r="C23" s="102">
        <f t="shared" si="1"/>
        <v>0.27559725405906571</v>
      </c>
      <c r="D23" s="102">
        <f t="shared" si="1"/>
        <v>0.1336394398301389</v>
      </c>
      <c r="E23" s="102">
        <f t="shared" si="1"/>
        <v>0.10329751616966308</v>
      </c>
      <c r="F23" s="102">
        <f t="shared" si="1"/>
        <v>1.3772946454579512E-2</v>
      </c>
      <c r="G23" s="135">
        <f>SUM(B23:F23)</f>
        <v>1</v>
      </c>
    </row>
  </sheetData>
  <phoneticPr fontId="43" type="noConversion"/>
  <pageMargins left="0.75" right="0.75" top="1" bottom="1" header="0.5" footer="0.5"/>
  <pageSetup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T84"/>
  <sheetViews>
    <sheetView showGridLines="0" topLeftCell="A19" zoomScaleNormal="100" workbookViewId="0">
      <selection activeCell="M4" sqref="M4:S4"/>
    </sheetView>
  </sheetViews>
  <sheetFormatPr defaultColWidth="9.1796875" defaultRowHeight="11.5" x14ac:dyDescent="0.25"/>
  <cols>
    <col min="1" max="1" width="24.7265625" style="25" customWidth="1"/>
    <col min="2" max="2" width="10.26953125" style="35" customWidth="1"/>
    <col min="3" max="3" width="0.54296875" style="10" customWidth="1"/>
    <col min="4" max="4" width="12.7265625" style="4" customWidth="1"/>
    <col min="5" max="5" width="0.7265625" style="4" customWidth="1"/>
    <col min="6" max="6" width="8.54296875" style="10" customWidth="1"/>
    <col min="7" max="7" width="0.54296875" style="10" customWidth="1"/>
    <col min="8" max="8" width="10.26953125" style="36" customWidth="1"/>
    <col min="9" max="9" width="0.54296875" style="10" customWidth="1"/>
    <col min="10" max="10" width="10.26953125" style="733" customWidth="1"/>
    <col min="11" max="11" width="0.54296875" style="4" customWidth="1"/>
    <col min="12" max="12" width="8.453125" style="10" customWidth="1"/>
    <col min="13" max="13" width="1.54296875" style="10" customWidth="1"/>
    <col min="14" max="14" width="10.26953125" style="76" customWidth="1"/>
    <col min="15" max="15" width="0.54296875" style="10" customWidth="1"/>
    <col min="16" max="16" width="10.26953125" style="733" customWidth="1"/>
    <col min="17" max="17" width="0.54296875" style="4" customWidth="1"/>
    <col min="18" max="18" width="8.26953125" style="10" customWidth="1"/>
    <col min="19" max="19" width="0.54296875" style="10" customWidth="1"/>
    <col min="20" max="16384" width="9.1796875" style="4"/>
  </cols>
  <sheetData>
    <row r="1" spans="1:20" ht="15.75" customHeight="1" x14ac:dyDescent="0.35">
      <c r="A1" s="1685" t="str">
        <f>CONCATENATE('List of Tables'!A33,":  ",'List of Tables'!C33)</f>
        <v>TABLE 28:  Australia Visitor Characteristics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57"/>
    </row>
    <row r="2" spans="1:20" ht="15.5" x14ac:dyDescent="0.35">
      <c r="A2" s="1685" t="s">
        <v>1086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</row>
    <row r="3" spans="1:20" x14ac:dyDescent="0.25">
      <c r="A3" s="421"/>
      <c r="B3" s="36"/>
      <c r="D3" s="703"/>
      <c r="E3" s="10"/>
      <c r="H3" s="704"/>
      <c r="J3" s="703"/>
      <c r="K3" s="10"/>
      <c r="N3" s="704"/>
      <c r="P3" s="703"/>
      <c r="Q3" s="10"/>
      <c r="R3" s="704"/>
    </row>
    <row r="4" spans="1:20" x14ac:dyDescent="0.25">
      <c r="A4" s="1718" t="s">
        <v>733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</row>
    <row r="5" spans="1:20" ht="23" x14ac:dyDescent="0.25">
      <c r="A5" s="1747"/>
      <c r="B5" s="71">
        <v>2014</v>
      </c>
      <c r="C5" s="72"/>
      <c r="D5" s="73">
        <v>2013</v>
      </c>
      <c r="E5" s="70"/>
      <c r="F5" s="45" t="s">
        <v>637</v>
      </c>
      <c r="G5" s="70"/>
      <c r="H5" s="71">
        <v>2014</v>
      </c>
      <c r="I5" s="72"/>
      <c r="J5" s="73">
        <v>2013</v>
      </c>
      <c r="K5" s="73"/>
      <c r="L5" s="361" t="s">
        <v>637</v>
      </c>
      <c r="M5" s="71"/>
      <c r="N5" s="73">
        <v>2014</v>
      </c>
      <c r="O5" s="72"/>
      <c r="P5" s="73">
        <v>2013</v>
      </c>
      <c r="Q5" s="70"/>
      <c r="R5" s="45" t="s">
        <v>637</v>
      </c>
      <c r="S5" s="5"/>
    </row>
    <row r="6" spans="1:20" x14ac:dyDescent="0.25">
      <c r="A6" s="31" t="s">
        <v>517</v>
      </c>
      <c r="B6" s="198">
        <v>2893435.2160164574</v>
      </c>
      <c r="C6" s="133"/>
      <c r="D6" s="114">
        <v>2895918.4114684975</v>
      </c>
      <c r="E6" s="114">
        <v>0</v>
      </c>
      <c r="F6" s="58">
        <v>-8.5748115078313012E-4</v>
      </c>
      <c r="G6" s="58"/>
      <c r="H6" s="417">
        <v>480055.47282249696</v>
      </c>
      <c r="I6" s="58"/>
      <c r="J6" s="20">
        <v>456091.94391233992</v>
      </c>
      <c r="K6" s="115"/>
      <c r="L6" s="60">
        <v>5.2541004571575567E-2</v>
      </c>
      <c r="M6" s="364"/>
      <c r="N6" s="705">
        <v>2413379.7431939603</v>
      </c>
      <c r="O6" s="58"/>
      <c r="P6" s="20">
        <v>2439826.4675561576</v>
      </c>
      <c r="Q6" s="115"/>
      <c r="R6" s="58">
        <v>-1.0839592370144089E-2</v>
      </c>
      <c r="S6" s="7"/>
    </row>
    <row r="7" spans="1:20" x14ac:dyDescent="0.25">
      <c r="A7" s="31" t="s">
        <v>272</v>
      </c>
      <c r="B7" s="198">
        <v>309835.98704056116</v>
      </c>
      <c r="C7" s="114"/>
      <c r="D7" s="114">
        <v>305063.1760880925</v>
      </c>
      <c r="E7" s="114">
        <v>0</v>
      </c>
      <c r="F7" s="58">
        <v>1.5645319811036201E-2</v>
      </c>
      <c r="G7" s="58"/>
      <c r="H7" s="362">
        <v>67946.98704056615</v>
      </c>
      <c r="I7" s="58"/>
      <c r="J7" s="20">
        <v>64297.176088087814</v>
      </c>
      <c r="K7" s="115"/>
      <c r="L7" s="60">
        <v>5.6764716190304473E-2</v>
      </c>
      <c r="M7" s="364"/>
      <c r="N7" s="114">
        <v>241888.99999999502</v>
      </c>
      <c r="O7" s="58"/>
      <c r="P7" s="20">
        <v>240766.00000000471</v>
      </c>
      <c r="Q7" s="115"/>
      <c r="R7" s="58">
        <v>4.6642798401364243E-3</v>
      </c>
      <c r="S7" s="7"/>
    </row>
    <row r="8" spans="1:20" s="10" customFormat="1" x14ac:dyDescent="0.25">
      <c r="A8" s="505" t="s">
        <v>273</v>
      </c>
      <c r="B8" s="458"/>
      <c r="C8" s="474"/>
      <c r="D8" s="474"/>
      <c r="E8" s="474"/>
      <c r="F8" s="474"/>
      <c r="G8" s="474"/>
      <c r="H8" s="458"/>
      <c r="I8" s="474"/>
      <c r="J8" s="474"/>
      <c r="K8" s="474"/>
      <c r="L8" s="475"/>
      <c r="M8" s="458"/>
      <c r="N8" s="474"/>
      <c r="O8" s="474"/>
      <c r="P8" s="474"/>
      <c r="Q8" s="474"/>
      <c r="R8" s="474"/>
      <c r="S8" s="475"/>
      <c r="T8" s="4"/>
    </row>
    <row r="9" spans="1:20" s="26" customFormat="1" x14ac:dyDescent="0.25">
      <c r="A9" s="218" t="s">
        <v>274</v>
      </c>
      <c r="B9" s="198">
        <v>25178.141106413936</v>
      </c>
      <c r="C9" s="114"/>
      <c r="D9" s="114">
        <v>26777.391526270527</v>
      </c>
      <c r="E9" s="114"/>
      <c r="F9" s="58">
        <v>-5.9723906202275627E-2</v>
      </c>
      <c r="G9" s="58"/>
      <c r="H9" s="362">
        <v>11209.117962400964</v>
      </c>
      <c r="I9" s="58"/>
      <c r="J9" s="130">
        <v>10456.699277575</v>
      </c>
      <c r="K9" s="115"/>
      <c r="L9" s="60">
        <v>7.1955658745926535E-2</v>
      </c>
      <c r="M9" s="364"/>
      <c r="N9" s="114">
        <v>13969.023144012972</v>
      </c>
      <c r="O9" s="58"/>
      <c r="P9" s="20">
        <v>16320.692248695528</v>
      </c>
      <c r="Q9" s="115"/>
      <c r="R9" s="58">
        <v>-0.14409125966274619</v>
      </c>
      <c r="S9" s="60"/>
      <c r="T9" s="4"/>
    </row>
    <row r="10" spans="1:20" s="26" customFormat="1" x14ac:dyDescent="0.25">
      <c r="A10" s="218" t="s">
        <v>275</v>
      </c>
      <c r="B10" s="198">
        <v>149453.81250182164</v>
      </c>
      <c r="C10" s="114"/>
      <c r="D10" s="114">
        <v>148101.88242572043</v>
      </c>
      <c r="E10" s="114"/>
      <c r="F10" s="58">
        <v>9.1283787481854922E-3</v>
      </c>
      <c r="G10" s="58"/>
      <c r="H10" s="362">
        <v>28978.53364894275</v>
      </c>
      <c r="I10" s="58"/>
      <c r="J10" s="130">
        <v>28149.873028228441</v>
      </c>
      <c r="K10" s="115"/>
      <c r="L10" s="60">
        <v>2.9437455006753856E-2</v>
      </c>
      <c r="M10" s="364"/>
      <c r="N10" s="114">
        <v>120475.2788528789</v>
      </c>
      <c r="O10" s="58"/>
      <c r="P10" s="20">
        <v>119952.00939749197</v>
      </c>
      <c r="Q10" s="115"/>
      <c r="R10" s="58">
        <v>4.3623233826199093E-3</v>
      </c>
      <c r="S10" s="60"/>
      <c r="T10" s="4"/>
    </row>
    <row r="11" spans="1:20" s="26" customFormat="1" x14ac:dyDescent="0.25">
      <c r="A11" s="218" t="s">
        <v>276</v>
      </c>
      <c r="B11" s="198">
        <v>135204.03343232584</v>
      </c>
      <c r="C11" s="114"/>
      <c r="D11" s="114">
        <v>130183.90213609648</v>
      </c>
      <c r="E11" s="114"/>
      <c r="F11" s="58">
        <v>3.856184377528666E-2</v>
      </c>
      <c r="G11" s="58"/>
      <c r="H11" s="362">
        <v>27759.335429216426</v>
      </c>
      <c r="I11" s="58"/>
      <c r="J11" s="20">
        <v>25690.603782286227</v>
      </c>
      <c r="K11" s="115"/>
      <c r="L11" s="60">
        <v>8.0524835634910114E-2</v>
      </c>
      <c r="M11" s="364"/>
      <c r="N11" s="114">
        <v>107444.69800310943</v>
      </c>
      <c r="O11" s="58"/>
      <c r="P11" s="20">
        <v>104493.29835381026</v>
      </c>
      <c r="Q11" s="115"/>
      <c r="R11" s="58">
        <v>2.8244870205033121E-2</v>
      </c>
      <c r="S11" s="60"/>
      <c r="T11" s="4"/>
    </row>
    <row r="12" spans="1:20" s="26" customFormat="1" x14ac:dyDescent="0.25">
      <c r="A12" s="218" t="s">
        <v>277</v>
      </c>
      <c r="B12" s="199">
        <v>2.3330697776889955</v>
      </c>
      <c r="C12" s="155"/>
      <c r="D12" s="157">
        <v>2.2927132008826159</v>
      </c>
      <c r="E12" s="157"/>
      <c r="F12" s="58">
        <v>1.7602104262689162E-2</v>
      </c>
      <c r="G12" s="58"/>
      <c r="H12" s="363">
        <v>2.0784614255302261</v>
      </c>
      <c r="I12" s="58"/>
      <c r="J12" s="131">
        <v>2.0737684332988771</v>
      </c>
      <c r="K12" s="115"/>
      <c r="L12" s="60">
        <v>2.2630261682031476E-3</v>
      </c>
      <c r="M12" s="364"/>
      <c r="N12" s="155">
        <v>2.4162116372196731</v>
      </c>
      <c r="O12" s="58"/>
      <c r="P12" s="97">
        <v>2.3592315749380841</v>
      </c>
      <c r="Q12" s="115"/>
      <c r="R12" s="58">
        <v>2.415195815742862E-2</v>
      </c>
      <c r="S12" s="60"/>
      <c r="T12" s="4"/>
    </row>
    <row r="13" spans="1:20" s="10" customFormat="1" x14ac:dyDescent="0.25">
      <c r="A13" s="505" t="s">
        <v>278</v>
      </c>
      <c r="B13" s="458"/>
      <c r="C13" s="474"/>
      <c r="D13" s="474"/>
      <c r="E13" s="474"/>
      <c r="F13" s="474"/>
      <c r="G13" s="474"/>
      <c r="H13" s="458"/>
      <c r="I13" s="474"/>
      <c r="J13" s="474"/>
      <c r="K13" s="474"/>
      <c r="L13" s="475"/>
      <c r="M13" s="458"/>
      <c r="N13" s="474"/>
      <c r="O13" s="474"/>
      <c r="P13" s="474"/>
      <c r="Q13" s="474"/>
      <c r="R13" s="474"/>
      <c r="S13" s="475"/>
      <c r="T13" s="4"/>
    </row>
    <row r="14" spans="1:20" s="26" customFormat="1" x14ac:dyDescent="0.25">
      <c r="A14" s="9" t="s">
        <v>279</v>
      </c>
      <c r="B14" s="198">
        <v>173005.80424498604</v>
      </c>
      <c r="C14" s="114"/>
      <c r="D14" s="114">
        <v>169492.07368123438</v>
      </c>
      <c r="E14" s="114"/>
      <c r="F14" s="58">
        <v>2.0730943267352826E-2</v>
      </c>
      <c r="G14" s="58"/>
      <c r="H14" s="362">
        <v>31831.387647822932</v>
      </c>
      <c r="I14" s="58"/>
      <c r="J14" s="130">
        <v>30746.1896524441</v>
      </c>
      <c r="K14" s="115"/>
      <c r="L14" s="60">
        <v>3.5295365300414286E-2</v>
      </c>
      <c r="M14" s="364"/>
      <c r="N14" s="114">
        <v>141174.4165971631</v>
      </c>
      <c r="O14" s="58"/>
      <c r="P14" s="20">
        <v>138745.88402879029</v>
      </c>
      <c r="Q14" s="115"/>
      <c r="R14" s="58">
        <v>1.7503456663758656E-2</v>
      </c>
      <c r="S14" s="60"/>
      <c r="T14" s="4"/>
    </row>
    <row r="15" spans="1:20" s="26" customFormat="1" x14ac:dyDescent="0.25">
      <c r="A15" s="9" t="s">
        <v>280</v>
      </c>
      <c r="B15" s="198">
        <v>136830.18279557512</v>
      </c>
      <c r="C15" s="114"/>
      <c r="D15" s="114">
        <v>135571.10240685815</v>
      </c>
      <c r="E15" s="114"/>
      <c r="F15" s="58">
        <v>9.2872327978744968E-3</v>
      </c>
      <c r="G15" s="58"/>
      <c r="H15" s="198">
        <v>36115.599392743214</v>
      </c>
      <c r="I15" s="58"/>
      <c r="J15" s="130">
        <v>33550.986435643717</v>
      </c>
      <c r="K15" s="115"/>
      <c r="L15" s="60">
        <v>7.6439271376382442E-2</v>
      </c>
      <c r="M15" s="364"/>
      <c r="N15" s="114">
        <v>100714.58340283192</v>
      </c>
      <c r="O15" s="58"/>
      <c r="P15" s="20">
        <v>102020.11597121443</v>
      </c>
      <c r="Q15" s="115"/>
      <c r="R15" s="58">
        <v>-1.2796815176635071E-2</v>
      </c>
      <c r="S15" s="60"/>
      <c r="T15" s="4"/>
    </row>
    <row r="16" spans="1:20" s="26" customFormat="1" x14ac:dyDescent="0.25">
      <c r="A16" s="34" t="s">
        <v>665</v>
      </c>
      <c r="B16" s="199">
        <v>2.1954201850305193</v>
      </c>
      <c r="C16" s="155"/>
      <c r="D16" s="157">
        <v>2.2438654776718079</v>
      </c>
      <c r="E16" s="157"/>
      <c r="F16" s="58">
        <v>-2.1590105611658379E-2</v>
      </c>
      <c r="G16" s="58"/>
      <c r="H16" s="363">
        <v>2.5614701554013877</v>
      </c>
      <c r="I16" s="58"/>
      <c r="J16" s="131">
        <v>2.4347977726014634</v>
      </c>
      <c r="K16" s="115"/>
      <c r="L16" s="60">
        <v>5.2025833202804773E-2</v>
      </c>
      <c r="M16" s="364"/>
      <c r="N16" s="155">
        <v>2.0925961930631725</v>
      </c>
      <c r="O16" s="58"/>
      <c r="P16" s="97">
        <v>2.1928765199784688</v>
      </c>
      <c r="Q16" s="115"/>
      <c r="R16" s="58">
        <v>-4.573003814928938E-2</v>
      </c>
      <c r="S16" s="60"/>
      <c r="T16" s="4"/>
    </row>
    <row r="17" spans="1:20" s="10" customFormat="1" x14ac:dyDescent="0.25">
      <c r="A17" s="706" t="s">
        <v>281</v>
      </c>
      <c r="B17" s="458"/>
      <c r="C17" s="474"/>
      <c r="D17" s="474"/>
      <c r="E17" s="474"/>
      <c r="F17" s="474"/>
      <c r="G17" s="474"/>
      <c r="H17" s="458"/>
      <c r="I17" s="474"/>
      <c r="J17" s="474"/>
      <c r="K17" s="474"/>
      <c r="L17" s="475"/>
      <c r="M17" s="458"/>
      <c r="N17" s="474"/>
      <c r="O17" s="474"/>
      <c r="P17" s="474"/>
      <c r="Q17" s="474"/>
      <c r="R17" s="474"/>
      <c r="S17" s="475"/>
      <c r="T17" s="4"/>
    </row>
    <row r="18" spans="1:20" s="26" customFormat="1" x14ac:dyDescent="0.25">
      <c r="A18" s="9" t="s">
        <v>282</v>
      </c>
      <c r="B18" s="198">
        <v>5172.6528731178869</v>
      </c>
      <c r="C18" s="114"/>
      <c r="D18" s="114">
        <v>8097.4923826125669</v>
      </c>
      <c r="E18" s="114"/>
      <c r="F18" s="58">
        <v>-0.36120311959478651</v>
      </c>
      <c r="G18" s="58"/>
      <c r="H18" s="362">
        <v>1273.2562964842909</v>
      </c>
      <c r="I18" s="58"/>
      <c r="J18" s="130">
        <v>1125.3342307865539</v>
      </c>
      <c r="K18" s="115"/>
      <c r="L18" s="60">
        <v>0.13144722843305556</v>
      </c>
      <c r="M18" s="364"/>
      <c r="N18" s="114">
        <v>3899.3965766335959</v>
      </c>
      <c r="O18" s="58"/>
      <c r="P18" s="20">
        <v>6972.1581518260127</v>
      </c>
      <c r="Q18" s="115"/>
      <c r="R18" s="58">
        <v>-0.44071885753016926</v>
      </c>
      <c r="S18" s="60"/>
      <c r="T18" s="4"/>
    </row>
    <row r="19" spans="1:20" s="26" customFormat="1" x14ac:dyDescent="0.25">
      <c r="A19" s="9" t="s">
        <v>283</v>
      </c>
      <c r="B19" s="198">
        <v>148621.48509919006</v>
      </c>
      <c r="C19" s="114"/>
      <c r="D19" s="114">
        <v>150001.30235392312</v>
      </c>
      <c r="E19" s="114"/>
      <c r="F19" s="58">
        <v>-9.1987018317842874E-3</v>
      </c>
      <c r="G19" s="58"/>
      <c r="H19" s="362">
        <v>29816.466102592683</v>
      </c>
      <c r="I19" s="58"/>
      <c r="J19" s="130">
        <v>30116.017400121724</v>
      </c>
      <c r="K19" s="115"/>
      <c r="L19" s="60">
        <v>-9.9465773826996652E-3</v>
      </c>
      <c r="M19" s="364"/>
      <c r="N19" s="114">
        <v>118805.01899659738</v>
      </c>
      <c r="O19" s="58"/>
      <c r="P19" s="20">
        <v>119885.2849538014</v>
      </c>
      <c r="Q19" s="115"/>
      <c r="R19" s="58">
        <v>-9.010830291810221E-3</v>
      </c>
      <c r="S19" s="60"/>
      <c r="T19" s="4"/>
    </row>
    <row r="20" spans="1:20" s="26" customFormat="1" x14ac:dyDescent="0.25">
      <c r="A20" s="9" t="s">
        <v>284</v>
      </c>
      <c r="B20" s="198">
        <v>3741.0960756305649</v>
      </c>
      <c r="C20" s="114"/>
      <c r="D20" s="114">
        <v>6298.921758536937</v>
      </c>
      <c r="E20" s="114"/>
      <c r="F20" s="58">
        <v>-0.40607357591634591</v>
      </c>
      <c r="G20" s="58"/>
      <c r="H20" s="362">
        <v>953.9692886580234</v>
      </c>
      <c r="I20" s="58"/>
      <c r="J20" s="130">
        <v>837.16060385828132</v>
      </c>
      <c r="K20" s="115"/>
      <c r="L20" s="60">
        <v>0.13952960072583162</v>
      </c>
      <c r="M20" s="364"/>
      <c r="N20" s="114">
        <v>2787.1267869725416</v>
      </c>
      <c r="O20" s="58"/>
      <c r="P20" s="20">
        <v>5461.7611546786557</v>
      </c>
      <c r="Q20" s="115"/>
      <c r="R20" s="58">
        <v>-0.48970181814248098</v>
      </c>
      <c r="S20" s="60"/>
      <c r="T20" s="4"/>
    </row>
    <row r="21" spans="1:20" s="26" customFormat="1" x14ac:dyDescent="0.25">
      <c r="A21" s="9" t="s">
        <v>285</v>
      </c>
      <c r="B21" s="198">
        <v>159782.94514388553</v>
      </c>
      <c r="C21" s="114"/>
      <c r="D21" s="114">
        <v>153263.30311009026</v>
      </c>
      <c r="E21" s="114"/>
      <c r="F21" s="58">
        <v>4.2538832854934372E-2</v>
      </c>
      <c r="G21" s="58"/>
      <c r="H21" s="362">
        <v>37811.233930142909</v>
      </c>
      <c r="I21" s="58"/>
      <c r="J21" s="130">
        <v>33892.985061040257</v>
      </c>
      <c r="K21" s="115"/>
      <c r="L21" s="60">
        <v>0.11560648500112936</v>
      </c>
      <c r="M21" s="364"/>
      <c r="N21" s="114">
        <v>121971.71121374262</v>
      </c>
      <c r="O21" s="58"/>
      <c r="P21" s="20">
        <v>119370.31804904999</v>
      </c>
      <c r="Q21" s="115"/>
      <c r="R21" s="58">
        <v>2.1792629920142231E-2</v>
      </c>
      <c r="S21" s="60"/>
      <c r="T21" s="4"/>
    </row>
    <row r="22" spans="1:20" s="10" customFormat="1" x14ac:dyDescent="0.25">
      <c r="A22" s="706" t="s">
        <v>286</v>
      </c>
      <c r="B22" s="458"/>
      <c r="C22" s="474"/>
      <c r="D22" s="474"/>
      <c r="E22" s="474"/>
      <c r="F22" s="474"/>
      <c r="G22" s="474"/>
      <c r="H22" s="458"/>
      <c r="I22" s="474"/>
      <c r="J22" s="474"/>
      <c r="K22" s="474"/>
      <c r="L22" s="475"/>
      <c r="M22" s="458"/>
      <c r="N22" s="474"/>
      <c r="O22" s="474"/>
      <c r="P22" s="474"/>
      <c r="Q22" s="474"/>
      <c r="R22" s="474"/>
      <c r="S22" s="475"/>
      <c r="T22" s="4"/>
    </row>
    <row r="23" spans="1:20" s="26" customFormat="1" x14ac:dyDescent="0.25">
      <c r="A23" s="9" t="s">
        <v>583</v>
      </c>
      <c r="B23" s="198">
        <v>299438.51713239955</v>
      </c>
      <c r="C23" s="114"/>
      <c r="D23" s="114">
        <v>295179.84673144738</v>
      </c>
      <c r="E23" s="114"/>
      <c r="F23" s="58">
        <v>1.4427375202300559E-2</v>
      </c>
      <c r="G23" s="58"/>
      <c r="H23" s="362">
        <v>64689.198817068398</v>
      </c>
      <c r="I23" s="58"/>
      <c r="J23" s="130">
        <v>61020.914373569751</v>
      </c>
      <c r="K23" s="115"/>
      <c r="L23" s="60">
        <v>6.0115199537021477E-2</v>
      </c>
      <c r="M23" s="364"/>
      <c r="N23" s="114">
        <v>234749.31831533115</v>
      </c>
      <c r="O23" s="58"/>
      <c r="P23" s="20">
        <v>234158.93235787764</v>
      </c>
      <c r="Q23" s="115"/>
      <c r="R23" s="58">
        <v>2.5213044469779089E-3</v>
      </c>
      <c r="S23" s="60"/>
      <c r="T23" s="4"/>
    </row>
    <row r="24" spans="1:20" s="26" customFormat="1" x14ac:dyDescent="0.25">
      <c r="A24" s="9" t="s">
        <v>287</v>
      </c>
      <c r="B24" s="198">
        <v>65482.272516471334</v>
      </c>
      <c r="C24" s="114"/>
      <c r="D24" s="114">
        <v>64493.393341794435</v>
      </c>
      <c r="E24" s="114"/>
      <c r="F24" s="58">
        <v>1.5333030616580428E-2</v>
      </c>
      <c r="G24" s="58"/>
      <c r="H24" s="362">
        <v>7661.5150772247362</v>
      </c>
      <c r="I24" s="58"/>
      <c r="J24" s="130">
        <v>7755.2800262782839</v>
      </c>
      <c r="K24" s="115"/>
      <c r="L24" s="60">
        <v>-1.2090465945243893E-2</v>
      </c>
      <c r="M24" s="364"/>
      <c r="N24" s="114">
        <v>57820.757439246598</v>
      </c>
      <c r="O24" s="58"/>
      <c r="P24" s="20">
        <v>56738.113315516151</v>
      </c>
      <c r="Q24" s="115"/>
      <c r="R24" s="58">
        <v>1.9081426231252138E-2</v>
      </c>
      <c r="S24" s="60"/>
      <c r="T24" s="4"/>
    </row>
    <row r="25" spans="1:20" s="26" customFormat="1" x14ac:dyDescent="0.25">
      <c r="A25" s="9" t="s">
        <v>288</v>
      </c>
      <c r="B25" s="198">
        <v>64485.835514297316</v>
      </c>
      <c r="C25" s="114"/>
      <c r="D25" s="114">
        <v>63964.852737444417</v>
      </c>
      <c r="E25" s="114"/>
      <c r="F25" s="58">
        <v>8.144828832661738E-3</v>
      </c>
      <c r="G25" s="58"/>
      <c r="H25" s="362">
        <v>7541.9100874247979</v>
      </c>
      <c r="I25" s="58"/>
      <c r="J25" s="130">
        <v>7584.9451756872231</v>
      </c>
      <c r="K25" s="115"/>
      <c r="L25" s="60">
        <v>-5.6737507345959292E-3</v>
      </c>
      <c r="M25" s="364"/>
      <c r="N25" s="114">
        <v>56943.92542687252</v>
      </c>
      <c r="O25" s="58"/>
      <c r="P25" s="20">
        <v>56379.907561757194</v>
      </c>
      <c r="Q25" s="115"/>
      <c r="R25" s="58">
        <v>1.0003880628883861E-2</v>
      </c>
      <c r="S25" s="60"/>
      <c r="T25" s="4"/>
    </row>
    <row r="26" spans="1:20" s="26" customFormat="1" x14ac:dyDescent="0.25">
      <c r="A26" s="9" t="s">
        <v>584</v>
      </c>
      <c r="B26" s="198">
        <v>3929.1571369505727</v>
      </c>
      <c r="C26" s="114"/>
      <c r="D26" s="114">
        <v>4418.8222236320935</v>
      </c>
      <c r="E26" s="114"/>
      <c r="F26" s="58">
        <v>-0.11081348420462948</v>
      </c>
      <c r="G26" s="58"/>
      <c r="H26" s="362">
        <v>261.2331516269993</v>
      </c>
      <c r="I26" s="58"/>
      <c r="J26" s="130">
        <v>224.89603528078584</v>
      </c>
      <c r="K26" s="115"/>
      <c r="L26" s="60">
        <v>0.16157295214584849</v>
      </c>
      <c r="M26" s="364"/>
      <c r="N26" s="114">
        <v>3667.9239853235736</v>
      </c>
      <c r="O26" s="58"/>
      <c r="P26" s="20">
        <v>4193.9261883513072</v>
      </c>
      <c r="Q26" s="115"/>
      <c r="R26" s="58">
        <v>-0.12541999534677378</v>
      </c>
      <c r="S26" s="60"/>
      <c r="T26" s="4"/>
    </row>
    <row r="27" spans="1:20" s="26" customFormat="1" x14ac:dyDescent="0.25">
      <c r="A27" s="9" t="s">
        <v>585</v>
      </c>
      <c r="B27" s="198">
        <v>4092.128166970554</v>
      </c>
      <c r="C27" s="114"/>
      <c r="D27" s="20">
        <v>5331.2296002200155</v>
      </c>
      <c r="E27" s="20"/>
      <c r="F27" s="58">
        <v>-0.23242319805515876</v>
      </c>
      <c r="G27" s="58"/>
      <c r="H27" s="362">
        <v>262.41542427882626</v>
      </c>
      <c r="I27" s="58"/>
      <c r="J27" s="130">
        <v>241.73557558900131</v>
      </c>
      <c r="K27" s="115"/>
      <c r="L27" s="60">
        <v>8.554739466641359E-2</v>
      </c>
      <c r="M27" s="364"/>
      <c r="N27" s="114">
        <v>3829.7127426917277</v>
      </c>
      <c r="O27" s="58"/>
      <c r="P27" s="20">
        <v>5089.4940246310143</v>
      </c>
      <c r="Q27" s="115"/>
      <c r="R27" s="58">
        <v>-0.24752583966941979</v>
      </c>
      <c r="S27" s="60"/>
      <c r="T27" s="4"/>
    </row>
    <row r="28" spans="1:20" s="26" customFormat="1" x14ac:dyDescent="0.25">
      <c r="A28" s="9" t="s">
        <v>253</v>
      </c>
      <c r="B28" s="198">
        <v>27299.373063366664</v>
      </c>
      <c r="C28" s="114"/>
      <c r="D28" s="20">
        <v>27759.440835128127</v>
      </c>
      <c r="E28" s="20"/>
      <c r="F28" s="58">
        <v>-1.6573380367924117E-2</v>
      </c>
      <c r="G28" s="58"/>
      <c r="H28" s="362">
        <v>2803.0293950548312</v>
      </c>
      <c r="I28" s="58"/>
      <c r="J28" s="130">
        <v>2617.3334258933692</v>
      </c>
      <c r="K28" s="115"/>
      <c r="L28" s="60">
        <v>7.0948533849132647E-2</v>
      </c>
      <c r="M28" s="364"/>
      <c r="N28" s="114">
        <v>24496.343668311834</v>
      </c>
      <c r="O28" s="58"/>
      <c r="P28" s="20">
        <v>25142.107409234759</v>
      </c>
      <c r="Q28" s="115"/>
      <c r="R28" s="58">
        <v>-2.5684551036709594E-2</v>
      </c>
      <c r="S28" s="60"/>
      <c r="T28" s="4"/>
    </row>
    <row r="29" spans="1:20" s="26" customFormat="1" x14ac:dyDescent="0.25">
      <c r="A29" s="9" t="s">
        <v>0</v>
      </c>
      <c r="B29" s="198">
        <v>46049.007176871528</v>
      </c>
      <c r="C29" s="114"/>
      <c r="D29" s="20">
        <v>50754.625938006844</v>
      </c>
      <c r="E29" s="20"/>
      <c r="F29" s="58">
        <v>-9.2713101006455925E-2</v>
      </c>
      <c r="G29" s="58"/>
      <c r="H29" s="362">
        <v>4982.1500299998261</v>
      </c>
      <c r="I29" s="58"/>
      <c r="J29" s="130">
        <v>4852.4351985827743</v>
      </c>
      <c r="K29" s="115"/>
      <c r="L29" s="60">
        <v>2.6731903901557903E-2</v>
      </c>
      <c r="M29" s="364"/>
      <c r="N29" s="114">
        <v>41066.857146871698</v>
      </c>
      <c r="O29" s="58"/>
      <c r="P29" s="20">
        <v>45902.19073942407</v>
      </c>
      <c r="Q29" s="115"/>
      <c r="R29" s="58">
        <v>-0.10533993072359928</v>
      </c>
      <c r="S29" s="60"/>
      <c r="T29" s="4"/>
    </row>
    <row r="30" spans="1:20" s="26" customFormat="1" x14ac:dyDescent="0.25">
      <c r="A30" s="9" t="s">
        <v>260</v>
      </c>
      <c r="B30" s="198">
        <v>26913.463883313627</v>
      </c>
      <c r="C30" s="114"/>
      <c r="D30" s="20">
        <v>31750.636594592412</v>
      </c>
      <c r="E30" s="20"/>
      <c r="F30" s="58">
        <v>-0.15234884178991942</v>
      </c>
      <c r="G30" s="58"/>
      <c r="H30" s="362">
        <v>2104.4373090868362</v>
      </c>
      <c r="I30" s="58"/>
      <c r="J30" s="130">
        <v>2174.6977864909409</v>
      </c>
      <c r="K30" s="115"/>
      <c r="L30" s="60">
        <v>-3.2308156949695487E-2</v>
      </c>
      <c r="M30" s="364"/>
      <c r="N30" s="114">
        <v>24809.026574226791</v>
      </c>
      <c r="O30" s="58"/>
      <c r="P30" s="20">
        <v>29575.938808101469</v>
      </c>
      <c r="Q30" s="115"/>
      <c r="R30" s="58">
        <v>-0.16117534813701065</v>
      </c>
      <c r="S30" s="60"/>
      <c r="T30" s="4"/>
    </row>
    <row r="31" spans="1:20" s="26" customFormat="1" x14ac:dyDescent="0.25">
      <c r="A31" s="9" t="s">
        <v>269</v>
      </c>
      <c r="B31" s="198">
        <v>38243.722393287513</v>
      </c>
      <c r="C31" s="114"/>
      <c r="D31" s="20">
        <v>41644.922995459805</v>
      </c>
      <c r="E31" s="20"/>
      <c r="F31" s="58">
        <v>-8.1671434535803944E-2</v>
      </c>
      <c r="G31" s="58"/>
      <c r="H31" s="362">
        <v>4108.780730767784</v>
      </c>
      <c r="I31" s="58"/>
      <c r="J31" s="130">
        <v>3839.6834619580386</v>
      </c>
      <c r="K31" s="115"/>
      <c r="L31" s="60">
        <v>7.0083190834829862E-2</v>
      </c>
      <c r="M31" s="364"/>
      <c r="N31" s="114">
        <v>34134.941662519726</v>
      </c>
      <c r="O31" s="58"/>
      <c r="P31" s="20">
        <v>37805.239533501765</v>
      </c>
      <c r="Q31" s="115"/>
      <c r="R31" s="58">
        <v>-9.708437021618499E-2</v>
      </c>
      <c r="S31" s="60"/>
      <c r="T31" s="4"/>
    </row>
    <row r="32" spans="1:20" s="10" customFormat="1" x14ac:dyDescent="0.25">
      <c r="A32" s="472" t="s">
        <v>143</v>
      </c>
      <c r="B32" s="458"/>
      <c r="C32" s="474"/>
      <c r="D32" s="474"/>
      <c r="E32" s="474"/>
      <c r="F32" s="474"/>
      <c r="G32" s="474"/>
      <c r="H32" s="458"/>
      <c r="I32" s="474"/>
      <c r="J32" s="474"/>
      <c r="K32" s="474"/>
      <c r="L32" s="475"/>
      <c r="M32" s="458"/>
      <c r="N32" s="474"/>
      <c r="O32" s="474"/>
      <c r="P32" s="474"/>
      <c r="Q32" s="474"/>
      <c r="R32" s="474"/>
      <c r="S32" s="475"/>
      <c r="T32" s="4"/>
    </row>
    <row r="33" spans="1:20" s="10" customFormat="1" x14ac:dyDescent="0.25">
      <c r="A33" s="33" t="s">
        <v>586</v>
      </c>
      <c r="B33" s="200">
        <v>7.7824580964418466</v>
      </c>
      <c r="C33" s="157"/>
      <c r="D33" s="97">
        <v>7.9355417567221709</v>
      </c>
      <c r="E33" s="97"/>
      <c r="F33" s="58">
        <v>-1.92908896422412E-2</v>
      </c>
      <c r="G33" s="58"/>
      <c r="H33" s="363">
        <v>5.9950952806682789</v>
      </c>
      <c r="I33" s="58"/>
      <c r="J33" s="97">
        <v>6.0552717955308504</v>
      </c>
      <c r="K33" s="54"/>
      <c r="L33" s="60">
        <v>-9.93787180733742E-3</v>
      </c>
      <c r="M33" s="364"/>
      <c r="N33" s="157">
        <v>8.2749965599295177</v>
      </c>
      <c r="O33" s="58"/>
      <c r="P33" s="97">
        <v>8.4255328544168506</v>
      </c>
      <c r="Q33" s="91"/>
      <c r="R33" s="58">
        <v>-1.7866679424129065E-2</v>
      </c>
      <c r="S33" s="7"/>
      <c r="T33" s="4"/>
    </row>
    <row r="34" spans="1:20" s="10" customFormat="1" x14ac:dyDescent="0.25">
      <c r="A34" s="33" t="s">
        <v>292</v>
      </c>
      <c r="B34" s="200">
        <v>4.4254194030868854</v>
      </c>
      <c r="C34" s="157"/>
      <c r="D34" s="97">
        <v>4.3063690392335063</v>
      </c>
      <c r="E34" s="97"/>
      <c r="F34" s="58">
        <v>2.7645183858782559E-2</v>
      </c>
      <c r="G34" s="58"/>
      <c r="H34" s="363">
        <v>6.3865587491300211</v>
      </c>
      <c r="I34" s="58"/>
      <c r="J34" s="97">
        <v>6.1098699132799963</v>
      </c>
      <c r="K34" s="54"/>
      <c r="L34" s="60">
        <v>4.5285552683966779E-2</v>
      </c>
      <c r="M34" s="364"/>
      <c r="N34" s="157">
        <v>4.1656772707015319</v>
      </c>
      <c r="O34" s="58"/>
      <c r="P34" s="97">
        <v>4.0637390697011426</v>
      </c>
      <c r="Q34" s="91"/>
      <c r="R34" s="58">
        <v>2.5084829328839289E-2</v>
      </c>
      <c r="S34" s="7"/>
      <c r="T34" s="4"/>
    </row>
    <row r="35" spans="1:20" s="10" customFormat="1" x14ac:dyDescent="0.25">
      <c r="A35" s="33" t="s">
        <v>587</v>
      </c>
      <c r="B35" s="200">
        <v>1.4298787411243186</v>
      </c>
      <c r="C35" s="157"/>
      <c r="D35" s="97">
        <v>1.4151260526304197</v>
      </c>
      <c r="E35" s="97"/>
      <c r="F35" s="58">
        <v>1.0424999572636484E-2</v>
      </c>
      <c r="G35" s="58"/>
      <c r="H35" s="363">
        <v>2.1584923026144969</v>
      </c>
      <c r="I35" s="58"/>
      <c r="J35" s="97">
        <v>3.3052458688435253</v>
      </c>
      <c r="K35" s="54"/>
      <c r="L35" s="60">
        <v>-0.34694954981677861</v>
      </c>
      <c r="M35" s="364"/>
      <c r="N35" s="157">
        <v>1.3779861670830216</v>
      </c>
      <c r="O35" s="58"/>
      <c r="P35" s="97">
        <v>1.3137698451576603</v>
      </c>
      <c r="Q35" s="91"/>
      <c r="R35" s="58">
        <v>4.8879430565446538E-2</v>
      </c>
      <c r="S35" s="7"/>
      <c r="T35" s="4"/>
    </row>
    <row r="36" spans="1:20" s="10" customFormat="1" x14ac:dyDescent="0.25">
      <c r="A36" s="33" t="s">
        <v>588</v>
      </c>
      <c r="B36" s="200">
        <v>1.4066111929428851</v>
      </c>
      <c r="C36" s="157"/>
      <c r="D36" s="97">
        <v>1.2828564751722724</v>
      </c>
      <c r="E36" s="97"/>
      <c r="F36" s="58">
        <v>9.6468093014063672E-2</v>
      </c>
      <c r="G36" s="58"/>
      <c r="H36" s="363">
        <v>2.633654220435381</v>
      </c>
      <c r="I36" s="58"/>
      <c r="J36" s="97">
        <v>3.085935700544967</v>
      </c>
      <c r="K36" s="54"/>
      <c r="L36" s="60">
        <v>-0.14656218534615431</v>
      </c>
      <c r="M36" s="364"/>
      <c r="N36" s="157">
        <v>1.3225330810055644</v>
      </c>
      <c r="O36" s="58"/>
      <c r="P36" s="97">
        <v>1.1972156644613023</v>
      </c>
      <c r="Q36" s="91"/>
      <c r="R36" s="58">
        <v>0.10467405352622892</v>
      </c>
      <c r="S36" s="7"/>
      <c r="T36" s="4"/>
    </row>
    <row r="37" spans="1:20" s="10" customFormat="1" x14ac:dyDescent="0.25">
      <c r="A37" s="1545" t="s">
        <v>589</v>
      </c>
      <c r="B37" s="200">
        <v>3.2059472210434241</v>
      </c>
      <c r="C37" s="157"/>
      <c r="D37" s="97">
        <v>3.0262859661685284</v>
      </c>
      <c r="E37" s="97"/>
      <c r="F37" s="58">
        <v>5.9366912738374931E-2</v>
      </c>
      <c r="G37" s="58"/>
      <c r="H37" s="363">
        <v>5.3790981238336739</v>
      </c>
      <c r="I37" s="58"/>
      <c r="J37" s="97">
        <v>4.9164121784827692</v>
      </c>
      <c r="K37" s="54"/>
      <c r="L37" s="60">
        <v>9.4110487191432349E-2</v>
      </c>
      <c r="M37" s="364"/>
      <c r="N37" s="157">
        <v>2.9572813000026943</v>
      </c>
      <c r="O37" s="58"/>
      <c r="P37" s="97">
        <v>2.8295208170056463</v>
      </c>
      <c r="Q37" s="91"/>
      <c r="R37" s="58">
        <v>4.5152692367271978E-2</v>
      </c>
      <c r="S37" s="7"/>
      <c r="T37" s="4"/>
    </row>
    <row r="38" spans="1:20" s="10" customFormat="1" x14ac:dyDescent="0.25">
      <c r="A38" s="1545" t="s">
        <v>1</v>
      </c>
      <c r="B38" s="200">
        <v>3.8827337758854483</v>
      </c>
      <c r="C38" s="157"/>
      <c r="D38" s="97">
        <v>3.5651873720769465</v>
      </c>
      <c r="E38" s="97"/>
      <c r="F38" s="58">
        <v>8.9068643711567683E-2</v>
      </c>
      <c r="G38" s="58"/>
      <c r="H38" s="363">
        <v>5.5674676327362027</v>
      </c>
      <c r="I38" s="58"/>
      <c r="J38" s="97">
        <v>5.3361839409555785</v>
      </c>
      <c r="K38" s="54"/>
      <c r="L38" s="60">
        <v>4.334252610849975E-2</v>
      </c>
      <c r="M38" s="364"/>
      <c r="N38" s="157">
        <v>3.6783451905736526</v>
      </c>
      <c r="O38" s="58"/>
      <c r="P38" s="97">
        <v>3.3779709026892415</v>
      </c>
      <c r="Q38" s="91"/>
      <c r="R38" s="58">
        <v>8.8921514286958395E-2</v>
      </c>
      <c r="S38" s="7"/>
      <c r="T38" s="4"/>
    </row>
    <row r="39" spans="1:20" s="10" customFormat="1" x14ac:dyDescent="0.25">
      <c r="A39" s="33" t="s">
        <v>144</v>
      </c>
      <c r="B39" s="200">
        <v>1.7601306148564384</v>
      </c>
      <c r="C39" s="157"/>
      <c r="D39" s="97">
        <v>1.5807192502077356</v>
      </c>
      <c r="E39" s="97"/>
      <c r="F39" s="58">
        <v>0.11349982903360278</v>
      </c>
      <c r="G39" s="58"/>
      <c r="H39" s="363">
        <v>3.2098877800499062</v>
      </c>
      <c r="I39" s="58"/>
      <c r="J39" s="97">
        <v>3.0447259647348965</v>
      </c>
      <c r="K39" s="54"/>
      <c r="L39" s="60">
        <v>5.4245215243661576E-2</v>
      </c>
      <c r="M39" s="364"/>
      <c r="N39" s="157">
        <v>1.6371542837045103</v>
      </c>
      <c r="O39" s="58"/>
      <c r="P39" s="97">
        <v>1.4730718756933556</v>
      </c>
      <c r="Q39" s="91"/>
      <c r="R39" s="58">
        <v>0.11138791712653075</v>
      </c>
      <c r="S39" s="7"/>
      <c r="T39" s="4"/>
    </row>
    <row r="40" spans="1:20" s="10" customFormat="1" x14ac:dyDescent="0.25">
      <c r="A40" s="33" t="s">
        <v>145</v>
      </c>
      <c r="B40" s="200">
        <v>3.4365071063752675</v>
      </c>
      <c r="C40" s="157"/>
      <c r="D40" s="97">
        <v>3.1399003670028094</v>
      </c>
      <c r="E40" s="97"/>
      <c r="F40" s="58">
        <v>9.4463742381604265E-2</v>
      </c>
      <c r="G40" s="58"/>
      <c r="H40" s="363">
        <v>5.1068559765221844</v>
      </c>
      <c r="I40" s="58"/>
      <c r="J40" s="97">
        <v>5.0191970656343878</v>
      </c>
      <c r="K40" s="54"/>
      <c r="L40" s="60">
        <v>1.7464727872109783E-2</v>
      </c>
      <c r="M40" s="364"/>
      <c r="N40" s="157">
        <v>3.2354492777381947</v>
      </c>
      <c r="O40" s="58"/>
      <c r="P40" s="97">
        <v>2.9490298807186659</v>
      </c>
      <c r="Q40" s="91"/>
      <c r="R40" s="58">
        <v>9.7123260395628686E-2</v>
      </c>
      <c r="S40" s="7"/>
      <c r="T40" s="4"/>
    </row>
    <row r="41" spans="1:20" s="10" customFormat="1" x14ac:dyDescent="0.25">
      <c r="A41" s="33" t="s">
        <v>308</v>
      </c>
      <c r="B41" s="200">
        <v>9.3386027996730832</v>
      </c>
      <c r="C41" s="157"/>
      <c r="D41" s="97">
        <v>9.4928481654313099</v>
      </c>
      <c r="E41" s="97"/>
      <c r="F41" s="58">
        <v>-1.6248586627553904E-2</v>
      </c>
      <c r="G41" s="58"/>
      <c r="H41" s="363">
        <v>7.0651473116223853</v>
      </c>
      <c r="I41" s="58"/>
      <c r="J41" s="97">
        <v>7.0934988386968829</v>
      </c>
      <c r="K41" s="54"/>
      <c r="L41" s="60">
        <v>-3.9968325531869629E-3</v>
      </c>
      <c r="M41" s="364"/>
      <c r="N41" s="157">
        <v>9.9772198950510766</v>
      </c>
      <c r="O41" s="58"/>
      <c r="P41" s="97">
        <v>10.133600539761053</v>
      </c>
      <c r="Q41" s="91"/>
      <c r="R41" s="58">
        <v>-1.5431893540345127E-2</v>
      </c>
      <c r="S41" s="7"/>
      <c r="T41" s="4"/>
    </row>
    <row r="42" spans="1:20" s="10" customFormat="1" x14ac:dyDescent="0.25">
      <c r="A42" s="707" t="s">
        <v>309</v>
      </c>
      <c r="B42" s="458"/>
      <c r="C42" s="474"/>
      <c r="D42" s="708"/>
      <c r="E42" s="708"/>
      <c r="F42" s="709"/>
      <c r="G42" s="709"/>
      <c r="H42" s="458"/>
      <c r="I42" s="709"/>
      <c r="J42" s="710"/>
      <c r="K42" s="710"/>
      <c r="L42" s="711"/>
      <c r="M42" s="712"/>
      <c r="N42" s="474"/>
      <c r="O42" s="709"/>
      <c r="P42" s="710"/>
      <c r="Q42" s="710"/>
      <c r="R42" s="709"/>
      <c r="S42" s="711"/>
      <c r="T42" s="4"/>
    </row>
    <row r="43" spans="1:20" s="26" customFormat="1" x14ac:dyDescent="0.25">
      <c r="A43" s="12" t="s">
        <v>310</v>
      </c>
      <c r="B43" s="198">
        <v>281303.38615550846</v>
      </c>
      <c r="C43" s="114"/>
      <c r="D43" s="20">
        <v>279862.89616203721</v>
      </c>
      <c r="E43" s="20"/>
      <c r="F43" s="58">
        <v>5.1471274442797827E-3</v>
      </c>
      <c r="G43" s="58"/>
      <c r="H43" s="362">
        <v>61439.856162016578</v>
      </c>
      <c r="I43" s="58"/>
      <c r="J43" s="130">
        <v>58495.352438510519</v>
      </c>
      <c r="K43" s="115"/>
      <c r="L43" s="60">
        <v>5.0337396062384264E-2</v>
      </c>
      <c r="M43" s="364"/>
      <c r="N43" s="114">
        <v>219863.52999349189</v>
      </c>
      <c r="O43" s="58"/>
      <c r="P43" s="20">
        <v>221367.5437235267</v>
      </c>
      <c r="Q43" s="115"/>
      <c r="R43" s="58">
        <v>-6.7941926116921051E-3</v>
      </c>
      <c r="S43" s="60"/>
      <c r="T43" s="4"/>
    </row>
    <row r="44" spans="1:20" s="26" customFormat="1" x14ac:dyDescent="0.25">
      <c r="A44" s="12" t="s">
        <v>327</v>
      </c>
      <c r="B44" s="198">
        <v>253806.94980647496</v>
      </c>
      <c r="C44" s="114"/>
      <c r="D44" s="20">
        <v>249414.52914736682</v>
      </c>
      <c r="E44" s="20"/>
      <c r="F44" s="58">
        <v>1.7610925370401657E-2</v>
      </c>
      <c r="G44" s="58"/>
      <c r="H44" s="362">
        <v>58373.510890636593</v>
      </c>
      <c r="I44" s="58"/>
      <c r="J44" s="130">
        <v>55672.990768798089</v>
      </c>
      <c r="K44" s="115"/>
      <c r="L44" s="60">
        <v>4.8506826821166762E-2</v>
      </c>
      <c r="M44" s="364"/>
      <c r="N44" s="114">
        <v>195433.43891583837</v>
      </c>
      <c r="O44" s="58"/>
      <c r="P44" s="20">
        <v>193741.53837856874</v>
      </c>
      <c r="Q44" s="115"/>
      <c r="R44" s="58">
        <v>8.732771255091783E-3</v>
      </c>
      <c r="S44" s="60"/>
      <c r="T44" s="4"/>
    </row>
    <row r="45" spans="1:20" s="26" customFormat="1" x14ac:dyDescent="0.25">
      <c r="A45" s="12" t="s">
        <v>312</v>
      </c>
      <c r="B45" s="198">
        <v>21833.389637164848</v>
      </c>
      <c r="C45" s="114"/>
      <c r="D45" s="20">
        <v>22148.03311524017</v>
      </c>
      <c r="E45" s="20"/>
      <c r="F45" s="58">
        <v>-1.4206384668027915E-2</v>
      </c>
      <c r="G45" s="58"/>
      <c r="H45" s="362">
        <v>3048.5818454203031</v>
      </c>
      <c r="I45" s="58"/>
      <c r="J45" s="130">
        <v>2834.707937331616</v>
      </c>
      <c r="K45" s="115"/>
      <c r="L45" s="60">
        <v>7.5448304663799745E-2</v>
      </c>
      <c r="M45" s="364"/>
      <c r="N45" s="114">
        <v>18784.807791744544</v>
      </c>
      <c r="O45" s="58"/>
      <c r="P45" s="20">
        <v>19313.325177908555</v>
      </c>
      <c r="Q45" s="115"/>
      <c r="R45" s="58">
        <v>-2.7365426786711611E-2</v>
      </c>
      <c r="S45" s="60"/>
      <c r="T45" s="4"/>
    </row>
    <row r="46" spans="1:20" s="26" customFormat="1" x14ac:dyDescent="0.25">
      <c r="A46" s="12" t="s">
        <v>313</v>
      </c>
      <c r="B46" s="106">
        <v>12769.48044579196</v>
      </c>
      <c r="C46" s="114"/>
      <c r="D46" s="20">
        <v>12038.900914027246</v>
      </c>
      <c r="E46" s="20"/>
      <c r="F46" s="58">
        <v>6.0684902798184122E-2</v>
      </c>
      <c r="G46" s="58"/>
      <c r="H46" s="362">
        <v>2194.7254167332535</v>
      </c>
      <c r="I46" s="58"/>
      <c r="J46" s="130">
        <v>2106.9753668072913</v>
      </c>
      <c r="K46" s="115"/>
      <c r="L46" s="60">
        <v>4.1647401914779031E-2</v>
      </c>
      <c r="M46" s="364"/>
      <c r="N46" s="114">
        <v>10574.755029058706</v>
      </c>
      <c r="O46" s="58"/>
      <c r="P46" s="20">
        <v>9931.9255472199548</v>
      </c>
      <c r="Q46" s="115"/>
      <c r="R46" s="58">
        <v>6.4723550210128752E-2</v>
      </c>
      <c r="S46" s="60"/>
      <c r="T46" s="4"/>
    </row>
    <row r="47" spans="1:20" s="26" customFormat="1" x14ac:dyDescent="0.25">
      <c r="A47" s="12" t="s">
        <v>643</v>
      </c>
      <c r="B47" s="198">
        <v>6511.8855929567862</v>
      </c>
      <c r="C47" s="114"/>
      <c r="D47" s="20">
        <v>5211.9368222007215</v>
      </c>
      <c r="E47" s="20"/>
      <c r="F47" s="58">
        <v>0.24941759946490796</v>
      </c>
      <c r="G47" s="58"/>
      <c r="H47" s="362">
        <v>1081.9466003631539</v>
      </c>
      <c r="I47" s="58"/>
      <c r="J47" s="130">
        <v>819.3298213935243</v>
      </c>
      <c r="K47" s="115"/>
      <c r="L47" s="60">
        <v>0.32052632787485802</v>
      </c>
      <c r="M47" s="364"/>
      <c r="N47" s="114">
        <v>5429.9389925936321</v>
      </c>
      <c r="O47" s="58"/>
      <c r="P47" s="20">
        <v>4392.6070008071974</v>
      </c>
      <c r="Q47" s="115"/>
      <c r="R47" s="58">
        <v>0.23615406331497713</v>
      </c>
      <c r="S47" s="60"/>
      <c r="T47" s="4"/>
    </row>
    <row r="48" spans="1:20" s="26" customFormat="1" x14ac:dyDescent="0.25">
      <c r="A48" s="34" t="s">
        <v>198</v>
      </c>
      <c r="B48" s="198">
        <v>4380.6895426597694</v>
      </c>
      <c r="C48" s="114"/>
      <c r="D48" s="20">
        <v>2858.267520642903</v>
      </c>
      <c r="E48" s="20"/>
      <c r="F48" s="58">
        <v>0.53263804420743366</v>
      </c>
      <c r="G48" s="58"/>
      <c r="H48" s="362">
        <v>651.52437964720218</v>
      </c>
      <c r="I48" s="58"/>
      <c r="J48" s="130">
        <v>572.96815961138986</v>
      </c>
      <c r="K48" s="115"/>
      <c r="L48" s="60">
        <v>0.13710398862144857</v>
      </c>
      <c r="M48" s="364"/>
      <c r="N48" s="114">
        <v>3729.1651630125671</v>
      </c>
      <c r="O48" s="58"/>
      <c r="P48" s="20">
        <v>2285.2993610315129</v>
      </c>
      <c r="Q48" s="115"/>
      <c r="R48" s="58">
        <v>0.63180597982110231</v>
      </c>
      <c r="S48" s="60"/>
      <c r="T48" s="4"/>
    </row>
    <row r="49" spans="1:20" s="26" customFormat="1" x14ac:dyDescent="0.25">
      <c r="A49" s="12" t="s">
        <v>187</v>
      </c>
      <c r="B49" s="198">
        <v>10375.912559709875</v>
      </c>
      <c r="C49" s="114"/>
      <c r="D49" s="20">
        <v>7876.3595754585858</v>
      </c>
      <c r="E49" s="20"/>
      <c r="F49" s="58">
        <v>0.31734876503600434</v>
      </c>
      <c r="G49" s="58"/>
      <c r="H49" s="362">
        <v>2006.0207614689107</v>
      </c>
      <c r="I49" s="58"/>
      <c r="J49" s="130">
        <v>1420.9686952359411</v>
      </c>
      <c r="K49" s="115"/>
      <c r="L49" s="60">
        <v>0.41172762510142846</v>
      </c>
      <c r="M49" s="364"/>
      <c r="N49" s="114">
        <v>8369.8917982409639</v>
      </c>
      <c r="O49" s="58"/>
      <c r="P49" s="20">
        <v>6455.3908802226442</v>
      </c>
      <c r="Q49" s="115"/>
      <c r="R49" s="58">
        <v>0.29657397259765766</v>
      </c>
      <c r="S49" s="60"/>
      <c r="T49" s="4"/>
    </row>
    <row r="50" spans="1:20" s="26" customFormat="1" x14ac:dyDescent="0.25">
      <c r="A50" s="12" t="s">
        <v>316</v>
      </c>
      <c r="B50" s="198">
        <v>2342.7194000817963</v>
      </c>
      <c r="C50" s="114"/>
      <c r="D50" s="20">
        <v>2606.2426721736588</v>
      </c>
      <c r="E50" s="20"/>
      <c r="F50" s="58">
        <v>-0.10111233113686946</v>
      </c>
      <c r="G50" s="58"/>
      <c r="H50" s="362">
        <v>452.96868171324337</v>
      </c>
      <c r="I50" s="58"/>
      <c r="J50" s="130">
        <v>372.54146868280429</v>
      </c>
      <c r="K50" s="115"/>
      <c r="L50" s="60">
        <v>0.21588794749429038</v>
      </c>
      <c r="M50" s="364"/>
      <c r="N50" s="114">
        <v>1889.7507183685527</v>
      </c>
      <c r="O50" s="58"/>
      <c r="P50" s="20">
        <v>2233.7012034908544</v>
      </c>
      <c r="Q50" s="115"/>
      <c r="R50" s="58">
        <v>-0.15398231624926906</v>
      </c>
      <c r="S50" s="60"/>
      <c r="T50" s="4"/>
    </row>
    <row r="51" spans="1:20" s="26" customFormat="1" x14ac:dyDescent="0.25">
      <c r="A51" s="12" t="s">
        <v>317</v>
      </c>
      <c r="B51" s="198">
        <v>11857.69167940708</v>
      </c>
      <c r="C51" s="114"/>
      <c r="D51" s="20">
        <v>12827.327993103301</v>
      </c>
      <c r="E51" s="20"/>
      <c r="F51" s="58">
        <v>-7.5591449303982275E-2</v>
      </c>
      <c r="G51" s="58"/>
      <c r="H51" s="362">
        <v>1215.5608809706155</v>
      </c>
      <c r="I51" s="58"/>
      <c r="J51" s="130">
        <v>1208.326293669885</v>
      </c>
      <c r="K51" s="115"/>
      <c r="L51" s="60">
        <v>5.9872795441352636E-3</v>
      </c>
      <c r="M51" s="364"/>
      <c r="N51" s="114">
        <v>10642.130798436465</v>
      </c>
      <c r="O51" s="58"/>
      <c r="P51" s="20">
        <v>11619.001699433416</v>
      </c>
      <c r="Q51" s="115"/>
      <c r="R51" s="58">
        <v>-8.4075286867768273E-2</v>
      </c>
      <c r="S51" s="60"/>
      <c r="T51" s="4"/>
    </row>
    <row r="52" spans="1:20" s="26" customFormat="1" x14ac:dyDescent="0.25">
      <c r="A52" s="12" t="s">
        <v>318</v>
      </c>
      <c r="B52" s="198">
        <v>4495.3477724945897</v>
      </c>
      <c r="C52" s="114"/>
      <c r="D52" s="20">
        <v>4772.6432598642632</v>
      </c>
      <c r="E52" s="20"/>
      <c r="F52" s="58">
        <v>-5.810102961216506E-2</v>
      </c>
      <c r="G52" s="58"/>
      <c r="H52" s="362">
        <v>1495.0511942267674</v>
      </c>
      <c r="I52" s="58"/>
      <c r="J52" s="130">
        <v>1415.8608281190611</v>
      </c>
      <c r="K52" s="115"/>
      <c r="L52" s="60">
        <v>5.5930896974463844E-2</v>
      </c>
      <c r="M52" s="364"/>
      <c r="N52" s="114">
        <v>3000.296578267822</v>
      </c>
      <c r="O52" s="58"/>
      <c r="P52" s="20">
        <v>3356.7824317452018</v>
      </c>
      <c r="Q52" s="115"/>
      <c r="R52" s="58">
        <v>-0.10619867707423673</v>
      </c>
      <c r="S52" s="60"/>
      <c r="T52" s="4"/>
    </row>
    <row r="53" spans="1:20" s="10" customFormat="1" x14ac:dyDescent="0.25">
      <c r="A53" s="707" t="s">
        <v>319</v>
      </c>
      <c r="B53" s="458"/>
      <c r="C53" s="474"/>
      <c r="D53" s="708"/>
      <c r="E53" s="708"/>
      <c r="F53" s="474"/>
      <c r="G53" s="474"/>
      <c r="H53" s="458"/>
      <c r="I53" s="474"/>
      <c r="J53" s="710"/>
      <c r="K53" s="474"/>
      <c r="L53" s="475"/>
      <c r="M53" s="458"/>
      <c r="N53" s="474"/>
      <c r="O53" s="713"/>
      <c r="P53" s="710"/>
      <c r="Q53" s="474"/>
      <c r="R53" s="474"/>
      <c r="S53" s="475"/>
      <c r="T53" s="4"/>
    </row>
    <row r="54" spans="1:20" s="26" customFormat="1" x14ac:dyDescent="0.25">
      <c r="A54" s="34" t="s">
        <v>320</v>
      </c>
      <c r="B54" s="198">
        <v>294113.10758884606</v>
      </c>
      <c r="C54" s="114"/>
      <c r="D54" s="20">
        <v>286726.48938037461</v>
      </c>
      <c r="E54" s="20"/>
      <c r="F54" s="58">
        <v>2.5761896727554464E-2</v>
      </c>
      <c r="G54" s="58"/>
      <c r="H54" s="362">
        <v>64411.750748375714</v>
      </c>
      <c r="I54" s="58"/>
      <c r="J54" s="130">
        <v>61107.280694536872</v>
      </c>
      <c r="K54" s="115"/>
      <c r="L54" s="60">
        <v>5.4076535828148371E-2</v>
      </c>
      <c r="M54" s="364"/>
      <c r="N54" s="132">
        <v>229701.35684047034</v>
      </c>
      <c r="O54" s="58"/>
      <c r="P54" s="20">
        <v>225619.20868583772</v>
      </c>
      <c r="Q54" s="115"/>
      <c r="R54" s="58">
        <v>1.8093087811139302E-2</v>
      </c>
      <c r="S54" s="60"/>
      <c r="T54" s="4"/>
    </row>
    <row r="55" spans="1:20" s="26" customFormat="1" x14ac:dyDescent="0.25">
      <c r="A55" s="34" t="s">
        <v>196</v>
      </c>
      <c r="B55" s="198">
        <v>275107.43942005228</v>
      </c>
      <c r="C55" s="114"/>
      <c r="D55" s="20">
        <v>268875.74022072682</v>
      </c>
      <c r="E55" s="20"/>
      <c r="F55" s="58">
        <v>2.3176874173213641E-2</v>
      </c>
      <c r="G55" s="58"/>
      <c r="H55" s="362">
        <v>60747.424469855388</v>
      </c>
      <c r="I55" s="58"/>
      <c r="J55" s="130">
        <v>57538.355198767</v>
      </c>
      <c r="K55" s="115"/>
      <c r="L55" s="60">
        <v>5.5772697359919604E-2</v>
      </c>
      <c r="M55" s="364"/>
      <c r="N55" s="132">
        <v>214360.01495019687</v>
      </c>
      <c r="O55" s="58"/>
      <c r="P55" s="20">
        <v>211337.38502195984</v>
      </c>
      <c r="Q55" s="115"/>
      <c r="R55" s="58">
        <v>1.4302391069724614E-2</v>
      </c>
      <c r="S55" s="60"/>
      <c r="T55" s="4"/>
    </row>
    <row r="56" spans="1:20" s="26" customFormat="1" x14ac:dyDescent="0.25">
      <c r="A56" s="34" t="s">
        <v>197</v>
      </c>
      <c r="B56" s="198">
        <v>19433.438850178183</v>
      </c>
      <c r="C56" s="114"/>
      <c r="D56" s="20">
        <v>17118.042109067992</v>
      </c>
      <c r="E56" s="20"/>
      <c r="F56" s="58">
        <v>0.13526060552705668</v>
      </c>
      <c r="G56" s="58"/>
      <c r="H56" s="362">
        <v>4062.8804054922762</v>
      </c>
      <c r="I56" s="58"/>
      <c r="J56" s="130">
        <v>3741.2235200731106</v>
      </c>
      <c r="K56" s="115"/>
      <c r="L56" s="60">
        <v>8.5976388123658473E-2</v>
      </c>
      <c r="M56" s="364"/>
      <c r="N56" s="132">
        <v>15370.558444685908</v>
      </c>
      <c r="O56" s="58"/>
      <c r="P56" s="20">
        <v>13376.81858899488</v>
      </c>
      <c r="Q56" s="115"/>
      <c r="R56" s="58">
        <v>0.14904439664983421</v>
      </c>
      <c r="S56" s="60"/>
      <c r="T56" s="4"/>
    </row>
    <row r="57" spans="1:20" s="26" customFormat="1" x14ac:dyDescent="0.25">
      <c r="A57" s="34" t="s">
        <v>667</v>
      </c>
      <c r="B57" s="198">
        <v>1781.9300485697477</v>
      </c>
      <c r="C57" s="114"/>
      <c r="D57" s="20">
        <v>1886.6445540032737</v>
      </c>
      <c r="E57" s="20"/>
      <c r="F57" s="58">
        <v>-5.5503038561944364E-2</v>
      </c>
      <c r="G57" s="58"/>
      <c r="H57" s="362">
        <v>358.09974482499143</v>
      </c>
      <c r="I57" s="58"/>
      <c r="J57" s="130">
        <v>286.07694914837668</v>
      </c>
      <c r="K57" s="115"/>
      <c r="L57" s="60">
        <v>0.25176022007721915</v>
      </c>
      <c r="M57" s="364"/>
      <c r="N57" s="20">
        <v>1423.8303037447563</v>
      </c>
      <c r="O57" s="58"/>
      <c r="P57" s="20">
        <v>1600.5676048548969</v>
      </c>
      <c r="Q57" s="115"/>
      <c r="R57" s="1171">
        <v>-0.11042164078171701</v>
      </c>
      <c r="S57" s="60"/>
      <c r="T57" s="4"/>
    </row>
    <row r="58" spans="1:20" s="26" customFormat="1" x14ac:dyDescent="0.25">
      <c r="A58" s="34" t="s">
        <v>250</v>
      </c>
      <c r="B58" s="198">
        <v>4489.5982227174663</v>
      </c>
      <c r="C58" s="114"/>
      <c r="D58" s="20">
        <v>5712.5699068256599</v>
      </c>
      <c r="E58" s="20"/>
      <c r="F58" s="58">
        <v>-0.21408432702887834</v>
      </c>
      <c r="G58" s="58"/>
      <c r="H58" s="362">
        <v>856.62324476060235</v>
      </c>
      <c r="I58" s="58"/>
      <c r="J58" s="130">
        <v>868.76411768047376</v>
      </c>
      <c r="K58" s="115"/>
      <c r="L58" s="60">
        <v>-1.3974878419572059E-2</v>
      </c>
      <c r="M58" s="364"/>
      <c r="N58" s="132">
        <v>3632.9749779568638</v>
      </c>
      <c r="O58" s="58"/>
      <c r="P58" s="20">
        <v>4843.8057891451863</v>
      </c>
      <c r="Q58" s="115"/>
      <c r="R58" s="58">
        <v>-0.24997509476985133</v>
      </c>
      <c r="S58" s="60"/>
      <c r="T58" s="4"/>
    </row>
    <row r="59" spans="1:20" s="26" customFormat="1" x14ac:dyDescent="0.25">
      <c r="A59" s="34" t="s">
        <v>321</v>
      </c>
      <c r="B59" s="198">
        <v>3535.4322342137652</v>
      </c>
      <c r="C59" s="114"/>
      <c r="D59" s="20">
        <v>4361.9264173265456</v>
      </c>
      <c r="E59" s="20"/>
      <c r="F59" s="58">
        <v>-0.18947916678047591</v>
      </c>
      <c r="G59" s="58"/>
      <c r="H59" s="362">
        <v>557.36020445081658</v>
      </c>
      <c r="I59" s="58"/>
      <c r="J59" s="130">
        <v>580.315676924493</v>
      </c>
      <c r="K59" s="115"/>
      <c r="L59" s="60">
        <v>-3.9556871176277465E-2</v>
      </c>
      <c r="M59" s="364"/>
      <c r="N59" s="132">
        <v>2978.0720297629487</v>
      </c>
      <c r="O59" s="58"/>
      <c r="P59" s="20">
        <v>3781.6107404020527</v>
      </c>
      <c r="Q59" s="115"/>
      <c r="R59" s="58">
        <v>-0.21248583363016194</v>
      </c>
      <c r="S59" s="60"/>
      <c r="T59" s="4"/>
    </row>
    <row r="60" spans="1:20" s="26" customFormat="1" x14ac:dyDescent="0.25">
      <c r="A60" s="34" t="s">
        <v>322</v>
      </c>
      <c r="B60" s="198">
        <v>426.78834607602448</v>
      </c>
      <c r="C60" s="114"/>
      <c r="D60" s="20">
        <v>505.2166841944661</v>
      </c>
      <c r="E60" s="20"/>
      <c r="F60" s="58">
        <v>-0.15523703110377343</v>
      </c>
      <c r="G60" s="58"/>
      <c r="H60" s="362">
        <v>217.39200580237133</v>
      </c>
      <c r="I60" s="58"/>
      <c r="J60" s="130">
        <v>150.3097879315001</v>
      </c>
      <c r="K60" s="115"/>
      <c r="L60" s="60">
        <v>0.44629307774316246</v>
      </c>
      <c r="M60" s="364"/>
      <c r="N60" s="20">
        <v>209.39634027365312</v>
      </c>
      <c r="O60" s="58"/>
      <c r="P60" s="20">
        <v>354.90689626296597</v>
      </c>
      <c r="Q60" s="115"/>
      <c r="R60" s="1171">
        <v>-0.40999641743083443</v>
      </c>
      <c r="S60" s="60"/>
      <c r="T60" s="4"/>
    </row>
    <row r="61" spans="1:20" s="26" customFormat="1" x14ac:dyDescent="0.25">
      <c r="A61" s="34" t="s">
        <v>323</v>
      </c>
      <c r="B61" s="198">
        <v>707.99337934855726</v>
      </c>
      <c r="C61" s="114"/>
      <c r="D61" s="20">
        <v>860.81029807995117</v>
      </c>
      <c r="E61" s="20"/>
      <c r="F61" s="58">
        <v>-0.17752682451900736</v>
      </c>
      <c r="G61" s="58"/>
      <c r="H61" s="362">
        <v>184.49605955358993</v>
      </c>
      <c r="I61" s="58"/>
      <c r="J61" s="130">
        <v>153.52214559978549</v>
      </c>
      <c r="K61" s="115"/>
      <c r="L61" s="60">
        <v>0.20175534827756941</v>
      </c>
      <c r="M61" s="364"/>
      <c r="N61" s="20">
        <v>523.49731979496732</v>
      </c>
      <c r="O61" s="58"/>
      <c r="P61" s="20">
        <v>707.28815248016565</v>
      </c>
      <c r="Q61" s="115"/>
      <c r="R61" s="1171">
        <v>-0.25985283655709523</v>
      </c>
      <c r="S61" s="60"/>
      <c r="T61" s="4"/>
    </row>
    <row r="62" spans="1:20" s="26" customFormat="1" x14ac:dyDescent="0.25">
      <c r="A62" s="34" t="s">
        <v>243</v>
      </c>
      <c r="B62" s="198">
        <v>1823.6575577639373</v>
      </c>
      <c r="C62" s="114"/>
      <c r="D62" s="20">
        <v>937.733814378327</v>
      </c>
      <c r="E62" s="20"/>
      <c r="F62" s="58">
        <v>0.94474970380900225</v>
      </c>
      <c r="G62" s="58"/>
      <c r="H62" s="362">
        <v>1036.6387579309255</v>
      </c>
      <c r="I62" s="58"/>
      <c r="J62" s="130">
        <v>473.62881528737307</v>
      </c>
      <c r="K62" s="115"/>
      <c r="L62" s="60">
        <v>1.1887155605216875</v>
      </c>
      <c r="M62" s="364"/>
      <c r="N62" s="20">
        <v>787.01879983301183</v>
      </c>
      <c r="O62" s="58"/>
      <c r="P62" s="20">
        <v>464.10499909095387</v>
      </c>
      <c r="Q62" s="115"/>
      <c r="R62" s="1171">
        <v>0.69577746711315713</v>
      </c>
      <c r="S62" s="60"/>
      <c r="T62" s="4"/>
    </row>
    <row r="63" spans="1:20" s="26" customFormat="1" x14ac:dyDescent="0.25">
      <c r="A63" s="34" t="s">
        <v>267</v>
      </c>
      <c r="B63" s="198">
        <v>5883.071676225356</v>
      </c>
      <c r="C63" s="114"/>
      <c r="D63" s="20">
        <v>6511.6314530705322</v>
      </c>
      <c r="E63" s="20"/>
      <c r="F63" s="58">
        <v>-9.6528770305140885E-2</v>
      </c>
      <c r="G63" s="58"/>
      <c r="H63" s="362">
        <v>1635.2708347550647</v>
      </c>
      <c r="I63" s="58"/>
      <c r="J63" s="130">
        <v>1481.7653490412301</v>
      </c>
      <c r="K63" s="115"/>
      <c r="L63" s="60">
        <v>0.10359635269724699</v>
      </c>
      <c r="M63" s="364"/>
      <c r="N63" s="132">
        <v>4247.8008414702917</v>
      </c>
      <c r="O63" s="58"/>
      <c r="P63" s="20">
        <v>5029.8661040293018</v>
      </c>
      <c r="Q63" s="115"/>
      <c r="R63" s="58">
        <v>-0.1554843103939719</v>
      </c>
      <c r="S63" s="60"/>
      <c r="T63" s="4"/>
    </row>
    <row r="64" spans="1:20" s="26" customFormat="1" x14ac:dyDescent="0.25">
      <c r="A64" s="34" t="s">
        <v>324</v>
      </c>
      <c r="B64" s="198">
        <v>514.60843081656992</v>
      </c>
      <c r="C64" s="114"/>
      <c r="D64" s="20">
        <v>330.08649788888698</v>
      </c>
      <c r="E64" s="20"/>
      <c r="F64" s="58">
        <v>0.55901084748336582</v>
      </c>
      <c r="G64" s="58"/>
      <c r="H64" s="362">
        <v>266.3805799270994</v>
      </c>
      <c r="I64" s="58"/>
      <c r="J64" s="130">
        <v>126.09882864377386</v>
      </c>
      <c r="K64" s="115"/>
      <c r="L64" s="60">
        <v>1.1124746581081899</v>
      </c>
      <c r="M64" s="364"/>
      <c r="N64" s="20">
        <v>248.22785088947049</v>
      </c>
      <c r="O64" s="58"/>
      <c r="P64" s="20">
        <v>203.98766924511312</v>
      </c>
      <c r="Q64" s="115"/>
      <c r="R64" s="1171">
        <v>0.21687674459968473</v>
      </c>
      <c r="S64" s="60"/>
      <c r="T64" s="4"/>
    </row>
    <row r="65" spans="1:20" s="26" customFormat="1" x14ac:dyDescent="0.25">
      <c r="A65" s="34" t="s">
        <v>325</v>
      </c>
      <c r="B65" s="198">
        <v>212.36991133180942</v>
      </c>
      <c r="C65" s="114"/>
      <c r="D65" s="20">
        <v>117.97765464200644</v>
      </c>
      <c r="E65" s="20"/>
      <c r="F65" s="58">
        <v>0.80008588894421206</v>
      </c>
      <c r="G65" s="58"/>
      <c r="H65" s="362">
        <v>171.94598153089802</v>
      </c>
      <c r="I65" s="58"/>
      <c r="J65" s="130">
        <v>43.13251746480519</v>
      </c>
      <c r="K65" s="115"/>
      <c r="L65" s="60">
        <v>2.9864582833867894</v>
      </c>
      <c r="M65" s="364"/>
      <c r="N65" s="20">
        <v>40.423929800911409</v>
      </c>
      <c r="O65" s="58"/>
      <c r="P65" s="20">
        <v>74.845137177201252</v>
      </c>
      <c r="Q65" s="115"/>
      <c r="R65" s="1171">
        <v>-0.45989904854867397</v>
      </c>
      <c r="S65" s="60"/>
      <c r="T65" s="4"/>
    </row>
    <row r="66" spans="1:20" s="26" customFormat="1" x14ac:dyDescent="0.25">
      <c r="A66" s="34" t="s">
        <v>668</v>
      </c>
      <c r="B66" s="198">
        <v>2470.2473766296625</v>
      </c>
      <c r="C66" s="114"/>
      <c r="D66" s="20">
        <v>3170.0208369386601</v>
      </c>
      <c r="E66" s="20"/>
      <c r="F66" s="58">
        <v>-0.22074727464087585</v>
      </c>
      <c r="G66" s="60"/>
      <c r="H66" s="362">
        <v>427.00342422879237</v>
      </c>
      <c r="I66" s="116"/>
      <c r="J66" s="130">
        <v>333.59368160041583</v>
      </c>
      <c r="K66" s="115"/>
      <c r="L66" s="60">
        <v>0.280010527118629</v>
      </c>
      <c r="M66" s="364"/>
      <c r="N66" s="1498">
        <v>2043.2439524008701</v>
      </c>
      <c r="O66" s="116"/>
      <c r="P66" s="20">
        <v>2836.4271553382441</v>
      </c>
      <c r="Q66" s="115"/>
      <c r="R66" s="58">
        <v>-0.27964166167446908</v>
      </c>
      <c r="S66" s="60"/>
      <c r="T66" s="4"/>
    </row>
    <row r="67" spans="1:20" s="26" customFormat="1" x14ac:dyDescent="0.25">
      <c r="A67" s="230" t="s">
        <v>1092</v>
      </c>
      <c r="B67" s="226">
        <v>44.75185771186424</v>
      </c>
      <c r="C67" s="227"/>
      <c r="D67" s="227">
        <v>44.471927372112013</v>
      </c>
      <c r="E67" s="67"/>
      <c r="F67" s="22">
        <v>6.2945403155107828E-3</v>
      </c>
      <c r="G67" s="22"/>
      <c r="H67" s="202">
        <v>45.161065187772834</v>
      </c>
      <c r="I67" s="201"/>
      <c r="J67" s="238">
        <v>44.655290977886402</v>
      </c>
      <c r="K67" s="174"/>
      <c r="L67" s="98">
        <v>1.1326187755374724E-2</v>
      </c>
      <c r="M67" s="201"/>
      <c r="N67" s="238">
        <v>44.648110761303705</v>
      </c>
      <c r="O67" s="201"/>
      <c r="P67" s="227">
        <v>44.425290180333121</v>
      </c>
      <c r="Q67" s="174"/>
      <c r="R67" s="22">
        <v>5.0156246603252526E-3</v>
      </c>
      <c r="S67" s="98"/>
      <c r="T67" s="4"/>
    </row>
    <row r="68" spans="1:20" s="26" customFormat="1" x14ac:dyDescent="0.25">
      <c r="A68" s="137"/>
      <c r="B68" s="724"/>
      <c r="D68" s="719"/>
      <c r="E68" s="59"/>
      <c r="F68" s="58"/>
      <c r="G68" s="58"/>
      <c r="H68" s="719"/>
      <c r="I68" s="58"/>
      <c r="J68" s="725"/>
      <c r="K68" s="59"/>
      <c r="L68" s="58"/>
      <c r="M68" s="58"/>
      <c r="N68" s="482"/>
      <c r="O68" s="58"/>
      <c r="P68" s="726"/>
      <c r="Q68" s="59"/>
      <c r="R68" s="58"/>
      <c r="S68" s="58"/>
      <c r="T68" s="4"/>
    </row>
    <row r="69" spans="1:20" s="108" customFormat="1" x14ac:dyDescent="0.25">
      <c r="A69" s="1543" t="s">
        <v>724</v>
      </c>
      <c r="B69" s="119"/>
      <c r="C69" s="10"/>
      <c r="D69" s="119"/>
      <c r="E69" s="6"/>
      <c r="F69" s="21"/>
      <c r="G69" s="21"/>
      <c r="H69" s="36"/>
      <c r="I69" s="21"/>
      <c r="J69" s="120"/>
      <c r="K69" s="6"/>
      <c r="L69" s="21"/>
      <c r="M69" s="21"/>
      <c r="N69" s="76"/>
      <c r="O69" s="21"/>
      <c r="P69" s="353"/>
      <c r="Q69" s="6"/>
      <c r="R69" s="21"/>
      <c r="S69" s="21"/>
      <c r="T69" s="4"/>
    </row>
    <row r="70" spans="1:20" x14ac:dyDescent="0.25">
      <c r="A70" s="30"/>
      <c r="B70" s="119"/>
      <c r="D70" s="119"/>
      <c r="E70" s="6"/>
      <c r="F70" s="21"/>
      <c r="G70" s="21"/>
      <c r="I70" s="21"/>
      <c r="J70" s="120"/>
      <c r="K70" s="6"/>
      <c r="L70" s="21"/>
      <c r="M70" s="21"/>
      <c r="O70" s="21"/>
      <c r="P70" s="353"/>
      <c r="Q70" s="6"/>
      <c r="R70" s="21"/>
      <c r="S70" s="21"/>
    </row>
    <row r="71" spans="1:20" x14ac:dyDescent="0.25">
      <c r="A71" s="30"/>
      <c r="B71" s="141"/>
      <c r="C71" s="142"/>
      <c r="D71" s="141"/>
      <c r="E71" s="143"/>
      <c r="F71" s="143"/>
      <c r="G71" s="143"/>
      <c r="H71" s="158"/>
      <c r="I71" s="143"/>
      <c r="J71" s="144"/>
      <c r="K71" s="143"/>
      <c r="L71" s="143"/>
      <c r="M71" s="143"/>
      <c r="N71" s="159"/>
      <c r="O71" s="21"/>
      <c r="P71" s="353"/>
      <c r="Q71" s="6"/>
      <c r="R71" s="21"/>
      <c r="S71" s="21"/>
    </row>
    <row r="72" spans="1:20" x14ac:dyDescent="0.25">
      <c r="A72" s="30"/>
      <c r="B72" s="141"/>
      <c r="C72" s="142"/>
      <c r="D72" s="141"/>
      <c r="E72" s="143"/>
      <c r="F72" s="143"/>
      <c r="G72" s="143"/>
      <c r="H72" s="158"/>
      <c r="I72" s="143"/>
      <c r="J72" s="144"/>
      <c r="K72" s="143"/>
      <c r="L72" s="143"/>
      <c r="M72" s="143"/>
      <c r="N72" s="159"/>
      <c r="O72" s="21"/>
      <c r="P72" s="353"/>
      <c r="Q72" s="6"/>
      <c r="R72" s="21"/>
      <c r="S72" s="21"/>
    </row>
    <row r="73" spans="1:20" x14ac:dyDescent="0.25">
      <c r="B73" s="141"/>
      <c r="C73" s="142"/>
      <c r="D73" s="141"/>
      <c r="E73" s="143"/>
      <c r="F73" s="143"/>
      <c r="G73" s="143"/>
      <c r="H73" s="731"/>
      <c r="I73" s="143"/>
      <c r="J73" s="144"/>
      <c r="K73" s="143"/>
      <c r="L73" s="143"/>
      <c r="M73" s="143"/>
      <c r="N73" s="141"/>
      <c r="O73" s="21"/>
      <c r="P73" s="353"/>
      <c r="Q73" s="6"/>
      <c r="R73" s="21"/>
      <c r="S73" s="21"/>
    </row>
    <row r="74" spans="1:20" x14ac:dyDescent="0.25">
      <c r="B74" s="119"/>
      <c r="D74" s="119"/>
      <c r="E74" s="6"/>
      <c r="F74" s="21"/>
      <c r="G74" s="21"/>
      <c r="H74" s="719"/>
      <c r="I74" s="21"/>
      <c r="J74" s="120"/>
      <c r="K74" s="6"/>
      <c r="L74" s="21"/>
      <c r="M74" s="21"/>
      <c r="N74" s="119"/>
      <c r="O74" s="21"/>
      <c r="P74" s="353"/>
      <c r="Q74" s="6"/>
      <c r="R74" s="21"/>
      <c r="S74" s="21"/>
    </row>
    <row r="75" spans="1:20" x14ac:dyDescent="0.25">
      <c r="A75" s="32"/>
      <c r="B75" s="119"/>
      <c r="D75" s="119"/>
      <c r="E75" s="6"/>
      <c r="F75" s="21"/>
      <c r="G75" s="21"/>
      <c r="H75" s="119"/>
      <c r="I75" s="21"/>
      <c r="J75" s="120"/>
      <c r="K75" s="6"/>
      <c r="L75" s="21"/>
      <c r="M75" s="21"/>
      <c r="N75" s="40"/>
      <c r="O75" s="21"/>
      <c r="P75" s="353"/>
      <c r="Q75" s="6"/>
      <c r="R75" s="21"/>
      <c r="S75" s="21"/>
    </row>
    <row r="76" spans="1:20" x14ac:dyDescent="0.25">
      <c r="D76" s="35"/>
      <c r="F76" s="4"/>
      <c r="J76" s="35"/>
      <c r="L76" s="4"/>
      <c r="N76" s="36"/>
      <c r="P76" s="35"/>
    </row>
    <row r="77" spans="1:20" x14ac:dyDescent="0.25">
      <c r="F77" s="36"/>
      <c r="G77" s="36"/>
      <c r="L77" s="36"/>
      <c r="M77" s="36"/>
      <c r="R77" s="36"/>
      <c r="S77" s="36"/>
    </row>
    <row r="78" spans="1:20" x14ac:dyDescent="0.25">
      <c r="B78" s="100"/>
      <c r="D78" s="100"/>
      <c r="F78" s="36"/>
      <c r="G78" s="36"/>
      <c r="L78" s="36"/>
      <c r="M78" s="36"/>
      <c r="R78" s="36"/>
      <c r="S78" s="36"/>
    </row>
    <row r="79" spans="1:20" x14ac:dyDescent="0.25">
      <c r="B79" s="100"/>
      <c r="D79" s="100"/>
      <c r="F79" s="36"/>
      <c r="G79" s="36"/>
      <c r="L79" s="36"/>
      <c r="M79" s="36"/>
      <c r="R79" s="36"/>
      <c r="S79" s="36"/>
    </row>
    <row r="80" spans="1:20" x14ac:dyDescent="0.25">
      <c r="B80" s="354"/>
      <c r="H80" s="82"/>
      <c r="N80" s="82"/>
    </row>
    <row r="81" spans="2:2" x14ac:dyDescent="0.25">
      <c r="B81" s="355"/>
    </row>
    <row r="82" spans="2:2" x14ac:dyDescent="0.25">
      <c r="B82" s="880"/>
    </row>
    <row r="83" spans="2:2" x14ac:dyDescent="0.25">
      <c r="B83" s="356"/>
    </row>
    <row r="84" spans="2:2" x14ac:dyDescent="0.25">
      <c r="B84" s="356"/>
    </row>
  </sheetData>
  <mergeCells count="6">
    <mergeCell ref="A1:S1"/>
    <mergeCell ref="A2:S2"/>
    <mergeCell ref="A4:A5"/>
    <mergeCell ref="B4:G4"/>
    <mergeCell ref="H4:L4"/>
    <mergeCell ref="M4:S4"/>
  </mergeCells>
  <printOptions horizontalCentered="1"/>
  <pageMargins left="0.25" right="0.25" top="0.25" bottom="0.5" header="0.3" footer="0.3"/>
  <pageSetup scale="86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U84"/>
  <sheetViews>
    <sheetView showGridLines="0" topLeftCell="A22" zoomScaleNormal="100" workbookViewId="0">
      <selection activeCell="AC36" sqref="AC36"/>
    </sheetView>
  </sheetViews>
  <sheetFormatPr defaultColWidth="9.1796875" defaultRowHeight="11.5" x14ac:dyDescent="0.25"/>
  <cols>
    <col min="1" max="1" width="24.7265625" style="25" customWidth="1"/>
    <col min="2" max="2" width="10.26953125" style="35" customWidth="1"/>
    <col min="3" max="3" width="0.54296875" style="10" customWidth="1"/>
    <col min="4" max="4" width="12.7265625" style="4" customWidth="1"/>
    <col min="5" max="5" width="0.7265625" style="4" customWidth="1"/>
    <col min="6" max="6" width="8.54296875" style="10" customWidth="1"/>
    <col min="7" max="7" width="0.54296875" style="10" customWidth="1"/>
    <col min="8" max="8" width="10.26953125" style="36" customWidth="1"/>
    <col min="9" max="9" width="0.54296875" style="10" customWidth="1"/>
    <col min="10" max="10" width="10.26953125" style="733" customWidth="1"/>
    <col min="11" max="11" width="0.54296875" style="4" customWidth="1"/>
    <col min="12" max="12" width="8.453125" style="10" customWidth="1"/>
    <col min="13" max="13" width="1.54296875" style="10" customWidth="1"/>
    <col min="14" max="14" width="10.26953125" style="76" customWidth="1"/>
    <col min="15" max="15" width="0.54296875" style="10" customWidth="1"/>
    <col min="16" max="16" width="10.26953125" style="733" customWidth="1"/>
    <col min="17" max="17" width="0.54296875" style="4" customWidth="1"/>
    <col min="18" max="18" width="8.26953125" style="10" customWidth="1"/>
    <col min="19" max="19" width="0.54296875" style="10" customWidth="1"/>
    <col min="20" max="21" width="9.1796875" style="4"/>
    <col min="22" max="16384" width="9.1796875" style="214"/>
  </cols>
  <sheetData>
    <row r="1" spans="1:21" ht="15.75" customHeight="1" x14ac:dyDescent="0.35">
      <c r="A1" s="1685" t="s">
        <v>1070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57"/>
    </row>
    <row r="2" spans="1:21" ht="15.5" x14ac:dyDescent="0.35">
      <c r="A2" s="1685" t="s">
        <v>1086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</row>
    <row r="3" spans="1:21" x14ac:dyDescent="0.25">
      <c r="A3" s="421"/>
      <c r="B3" s="36"/>
      <c r="D3" s="703"/>
      <c r="E3" s="10"/>
      <c r="H3" s="704"/>
      <c r="J3" s="703"/>
      <c r="K3" s="10"/>
      <c r="N3" s="704"/>
      <c r="P3" s="703"/>
      <c r="Q3" s="10"/>
      <c r="R3" s="704"/>
    </row>
    <row r="4" spans="1:21" x14ac:dyDescent="0.25">
      <c r="A4" s="1718" t="s">
        <v>216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</row>
    <row r="5" spans="1:21" ht="23" x14ac:dyDescent="0.25">
      <c r="A5" s="1747"/>
      <c r="B5" s="71">
        <v>2014</v>
      </c>
      <c r="C5" s="72"/>
      <c r="D5" s="73">
        <v>2013</v>
      </c>
      <c r="E5" s="70"/>
      <c r="F5" s="45" t="s">
        <v>637</v>
      </c>
      <c r="G5" s="70"/>
      <c r="H5" s="71">
        <v>2014</v>
      </c>
      <c r="I5" s="72"/>
      <c r="J5" s="73">
        <v>2013</v>
      </c>
      <c r="K5" s="73"/>
      <c r="L5" s="361" t="s">
        <v>637</v>
      </c>
      <c r="M5" s="71"/>
      <c r="N5" s="73">
        <v>2014</v>
      </c>
      <c r="O5" s="72"/>
      <c r="P5" s="73">
        <v>2013</v>
      </c>
      <c r="Q5" s="70"/>
      <c r="R5" s="45" t="s">
        <v>637</v>
      </c>
      <c r="S5" s="5"/>
    </row>
    <row r="6" spans="1:21" x14ac:dyDescent="0.25">
      <c r="A6" s="31" t="s">
        <v>517</v>
      </c>
      <c r="B6" s="198">
        <v>559858.92745186086</v>
      </c>
      <c r="C6" s="133"/>
      <c r="D6" s="114">
        <v>483639.16896969615</v>
      </c>
      <c r="E6" s="114">
        <v>0</v>
      </c>
      <c r="F6" s="58">
        <v>0.15759633084420521</v>
      </c>
      <c r="G6" s="58"/>
      <c r="H6" s="417">
        <v>94694.630671098479</v>
      </c>
      <c r="I6" s="58"/>
      <c r="J6" s="20">
        <v>72464.897080623341</v>
      </c>
      <c r="K6" s="115"/>
      <c r="L6" s="60">
        <v>0.30676554422954155</v>
      </c>
      <c r="M6" s="364"/>
      <c r="N6" s="705">
        <v>465164.29678076232</v>
      </c>
      <c r="O6" s="58"/>
      <c r="P6" s="20">
        <v>411174.27188907284</v>
      </c>
      <c r="Q6" s="115"/>
      <c r="R6" s="58">
        <v>0.13130691432525959</v>
      </c>
      <c r="S6" s="7"/>
    </row>
    <row r="7" spans="1:21" x14ac:dyDescent="0.25">
      <c r="A7" s="31" t="s">
        <v>272</v>
      </c>
      <c r="B7" s="198">
        <v>61236.380447624986</v>
      </c>
      <c r="C7" s="114"/>
      <c r="D7" s="114">
        <v>50504.68226487709</v>
      </c>
      <c r="E7" s="114">
        <v>0</v>
      </c>
      <c r="F7" s="58">
        <v>0.21248917330999889</v>
      </c>
      <c r="G7" s="58"/>
      <c r="H7" s="362">
        <v>12717.380447624882</v>
      </c>
      <c r="I7" s="58"/>
      <c r="J7" s="20">
        <v>9467.6822648769739</v>
      </c>
      <c r="K7" s="115"/>
      <c r="L7" s="60">
        <v>0.34324115362463908</v>
      </c>
      <c r="M7" s="364"/>
      <c r="N7" s="114">
        <v>48519.000000000102</v>
      </c>
      <c r="O7" s="58"/>
      <c r="P7" s="20">
        <v>41037.000000000116</v>
      </c>
      <c r="Q7" s="115"/>
      <c r="R7" s="58">
        <v>0.18232326924482697</v>
      </c>
      <c r="S7" s="7"/>
    </row>
    <row r="8" spans="1:21" s="215" customFormat="1" x14ac:dyDescent="0.25">
      <c r="A8" s="505" t="s">
        <v>273</v>
      </c>
      <c r="B8" s="458"/>
      <c r="C8" s="474"/>
      <c r="D8" s="474"/>
      <c r="E8" s="474"/>
      <c r="F8" s="474"/>
      <c r="G8" s="474"/>
      <c r="H8" s="458"/>
      <c r="I8" s="474"/>
      <c r="J8" s="474"/>
      <c r="K8" s="474"/>
      <c r="L8" s="475"/>
      <c r="M8" s="458"/>
      <c r="N8" s="474"/>
      <c r="O8" s="474"/>
      <c r="P8" s="474"/>
      <c r="Q8" s="474"/>
      <c r="R8" s="474"/>
      <c r="S8" s="475"/>
      <c r="T8" s="4"/>
      <c r="U8" s="10"/>
    </row>
    <row r="9" spans="1:21" s="215" customFormat="1" x14ac:dyDescent="0.25">
      <c r="A9" s="218" t="s">
        <v>274</v>
      </c>
      <c r="B9" s="198">
        <v>6240.2693880354582</v>
      </c>
      <c r="C9" s="114"/>
      <c r="D9" s="114">
        <v>5563.6658679876609</v>
      </c>
      <c r="E9" s="114">
        <v>0</v>
      </c>
      <c r="F9" s="58">
        <v>0.12161109888730971</v>
      </c>
      <c r="G9" s="58"/>
      <c r="H9" s="362">
        <v>2238.9183257638902</v>
      </c>
      <c r="I9" s="58"/>
      <c r="J9" s="130">
        <v>1649.399440886622</v>
      </c>
      <c r="K9" s="115"/>
      <c r="L9" s="60">
        <v>0.35741426258782827</v>
      </c>
      <c r="M9" s="364"/>
      <c r="N9" s="114">
        <v>4001.3510622715676</v>
      </c>
      <c r="O9" s="58"/>
      <c r="P9" s="20">
        <v>3914.266427101039</v>
      </c>
      <c r="Q9" s="115"/>
      <c r="R9" s="58">
        <v>2.2248009120581173E-2</v>
      </c>
      <c r="S9" s="60"/>
      <c r="T9" s="4"/>
      <c r="U9" s="26"/>
    </row>
    <row r="10" spans="1:21" s="215" customFormat="1" x14ac:dyDescent="0.25">
      <c r="A10" s="218" t="s">
        <v>275</v>
      </c>
      <c r="B10" s="198">
        <v>28671.400313080623</v>
      </c>
      <c r="C10" s="114"/>
      <c r="D10" s="114">
        <v>25130.168553024483</v>
      </c>
      <c r="E10" s="114">
        <v>0</v>
      </c>
      <c r="F10" s="58">
        <v>0.14091555942349393</v>
      </c>
      <c r="G10" s="58"/>
      <c r="H10" s="362">
        <v>5273.2911232325878</v>
      </c>
      <c r="I10" s="58"/>
      <c r="J10" s="130">
        <v>4457.2291027540778</v>
      </c>
      <c r="K10" s="115"/>
      <c r="L10" s="60">
        <v>0.18308729519294248</v>
      </c>
      <c r="M10" s="364"/>
      <c r="N10" s="114">
        <v>23398.109189848034</v>
      </c>
      <c r="O10" s="58"/>
      <c r="P10" s="20">
        <v>20672.939450270405</v>
      </c>
      <c r="Q10" s="115"/>
      <c r="R10" s="58">
        <v>0.13182304075011367</v>
      </c>
      <c r="S10" s="60"/>
      <c r="T10" s="4"/>
      <c r="U10" s="26"/>
    </row>
    <row r="11" spans="1:21" s="215" customFormat="1" x14ac:dyDescent="0.25">
      <c r="A11" s="218" t="s">
        <v>276</v>
      </c>
      <c r="B11" s="198">
        <v>26324.71074650962</v>
      </c>
      <c r="C11" s="114"/>
      <c r="D11" s="114">
        <v>19810.847843864653</v>
      </c>
      <c r="E11" s="114">
        <v>0</v>
      </c>
      <c r="F11" s="58">
        <v>0.32880283337607313</v>
      </c>
      <c r="G11" s="58"/>
      <c r="H11" s="362">
        <v>5205.1709986291553</v>
      </c>
      <c r="I11" s="58"/>
      <c r="J11" s="20">
        <v>3361.0537212361169</v>
      </c>
      <c r="K11" s="115"/>
      <c r="L11" s="60">
        <v>0.54867236002250364</v>
      </c>
      <c r="M11" s="364"/>
      <c r="N11" s="114">
        <v>21119.539747880463</v>
      </c>
      <c r="O11" s="58"/>
      <c r="P11" s="20">
        <v>16449.794122628537</v>
      </c>
      <c r="Q11" s="115"/>
      <c r="R11" s="58">
        <v>0.28387866683560298</v>
      </c>
      <c r="S11" s="60"/>
      <c r="T11" s="4"/>
      <c r="U11" s="26"/>
    </row>
    <row r="12" spans="1:21" s="215" customFormat="1" x14ac:dyDescent="0.25">
      <c r="A12" s="218" t="s">
        <v>277</v>
      </c>
      <c r="B12" s="199">
        <v>2.2610189452747282</v>
      </c>
      <c r="C12" s="155"/>
      <c r="D12" s="157">
        <v>2.2219312719210009</v>
      </c>
      <c r="E12" s="157" t="e">
        <v>#DIV/0!</v>
      </c>
      <c r="F12" s="58">
        <v>1.7591756256229083E-2</v>
      </c>
      <c r="G12" s="58"/>
      <c r="H12" s="363">
        <v>2.0654765931166357</v>
      </c>
      <c r="I12" s="58"/>
      <c r="J12" s="131">
        <v>2.003682200759441</v>
      </c>
      <c r="K12" s="115"/>
      <c r="L12" s="60">
        <v>3.084041587721504E-2</v>
      </c>
      <c r="M12" s="364"/>
      <c r="N12" s="155">
        <v>2.3185527860982926</v>
      </c>
      <c r="O12" s="58"/>
      <c r="P12" s="97">
        <v>2.2792076474141756</v>
      </c>
      <c r="Q12" s="115"/>
      <c r="R12" s="58">
        <v>1.7262638938911598E-2</v>
      </c>
      <c r="S12" s="60"/>
      <c r="T12" s="4"/>
      <c r="U12" s="26"/>
    </row>
    <row r="13" spans="1:21" s="215" customFormat="1" x14ac:dyDescent="0.25">
      <c r="A13" s="505" t="s">
        <v>278</v>
      </c>
      <c r="B13" s="458"/>
      <c r="C13" s="474"/>
      <c r="D13" s="474"/>
      <c r="E13" s="474"/>
      <c r="F13" s="474"/>
      <c r="G13" s="474"/>
      <c r="H13" s="458"/>
      <c r="I13" s="474"/>
      <c r="J13" s="474"/>
      <c r="K13" s="474"/>
      <c r="L13" s="475"/>
      <c r="M13" s="458"/>
      <c r="N13" s="474"/>
      <c r="O13" s="474"/>
      <c r="P13" s="474"/>
      <c r="Q13" s="474"/>
      <c r="R13" s="474"/>
      <c r="S13" s="475"/>
      <c r="T13" s="4"/>
      <c r="U13" s="10"/>
    </row>
    <row r="14" spans="1:21" s="215" customFormat="1" x14ac:dyDescent="0.25">
      <c r="A14" s="9" t="s">
        <v>279</v>
      </c>
      <c r="B14" s="198">
        <v>30737.206064717502</v>
      </c>
      <c r="C14" s="114"/>
      <c r="D14" s="114">
        <v>22284.328885041588</v>
      </c>
      <c r="E14" s="114">
        <v>0</v>
      </c>
      <c r="F14" s="58">
        <v>0.37931935142771694</v>
      </c>
      <c r="G14" s="58"/>
      <c r="H14" s="362">
        <v>5023.2049840739646</v>
      </c>
      <c r="I14" s="58"/>
      <c r="J14" s="130">
        <v>3665.8789903791589</v>
      </c>
      <c r="K14" s="115"/>
      <c r="L14" s="60">
        <v>0.37025935587536091</v>
      </c>
      <c r="M14" s="364"/>
      <c r="N14" s="114">
        <v>25714.001080643538</v>
      </c>
      <c r="O14" s="58"/>
      <c r="P14" s="20">
        <v>18618.44989466243</v>
      </c>
      <c r="Q14" s="115"/>
      <c r="R14" s="58">
        <v>0.38110321891057503</v>
      </c>
      <c r="S14" s="60"/>
      <c r="T14" s="4"/>
      <c r="U14" s="26"/>
    </row>
    <row r="15" spans="1:21" s="215" customFormat="1" x14ac:dyDescent="0.25">
      <c r="A15" s="9" t="s">
        <v>280</v>
      </c>
      <c r="B15" s="198">
        <v>30499.17438290748</v>
      </c>
      <c r="C15" s="114"/>
      <c r="D15" s="114">
        <v>28220.353379835502</v>
      </c>
      <c r="E15" s="114">
        <v>0</v>
      </c>
      <c r="F15" s="58">
        <v>8.0750973327650855E-2</v>
      </c>
      <c r="G15" s="58"/>
      <c r="H15" s="198">
        <v>7694.1754635509178</v>
      </c>
      <c r="I15" s="58"/>
      <c r="J15" s="130">
        <v>5801.8032744978154</v>
      </c>
      <c r="K15" s="115"/>
      <c r="L15" s="60">
        <v>0.32616965786674312</v>
      </c>
      <c r="M15" s="364"/>
      <c r="N15" s="114">
        <v>22804.998919356563</v>
      </c>
      <c r="O15" s="58"/>
      <c r="P15" s="20">
        <v>22418.550105337687</v>
      </c>
      <c r="Q15" s="115"/>
      <c r="R15" s="58">
        <v>1.7237903976977813E-2</v>
      </c>
      <c r="S15" s="60"/>
      <c r="T15" s="4"/>
      <c r="U15" s="26"/>
    </row>
    <row r="16" spans="1:21" s="215" customFormat="1" x14ac:dyDescent="0.25">
      <c r="A16" s="34" t="s">
        <v>665</v>
      </c>
      <c r="B16" s="199">
        <v>2.6970950546780248</v>
      </c>
      <c r="C16" s="155"/>
      <c r="D16" s="157">
        <v>2.6926334826202551</v>
      </c>
      <c r="E16" s="157" t="e">
        <v>#DIV/0!</v>
      </c>
      <c r="F16" s="58">
        <v>1.6569548312338458E-3</v>
      </c>
      <c r="G16" s="58"/>
      <c r="H16" s="363">
        <v>3.3291488103475384</v>
      </c>
      <c r="I16" s="58"/>
      <c r="J16" s="131">
        <v>3.2773462865408542</v>
      </c>
      <c r="K16" s="115"/>
      <c r="L16" s="60">
        <v>1.5806240560975401E-2</v>
      </c>
      <c r="M16" s="364"/>
      <c r="N16" s="155">
        <v>2.5314265933700972</v>
      </c>
      <c r="O16" s="58"/>
      <c r="P16" s="97">
        <v>2.557733878757265</v>
      </c>
      <c r="Q16" s="115"/>
      <c r="R16" s="58">
        <v>-1.0285388016969836E-2</v>
      </c>
      <c r="S16" s="60"/>
      <c r="T16" s="4"/>
      <c r="U16" s="26"/>
    </row>
    <row r="17" spans="1:21" s="215" customFormat="1" x14ac:dyDescent="0.25">
      <c r="A17" s="706" t="s">
        <v>281</v>
      </c>
      <c r="B17" s="458"/>
      <c r="C17" s="474"/>
      <c r="D17" s="474"/>
      <c r="E17" s="474"/>
      <c r="F17" s="474"/>
      <c r="G17" s="474"/>
      <c r="H17" s="458"/>
      <c r="I17" s="474"/>
      <c r="J17" s="474"/>
      <c r="K17" s="474"/>
      <c r="L17" s="475"/>
      <c r="M17" s="458"/>
      <c r="N17" s="474"/>
      <c r="O17" s="474"/>
      <c r="P17" s="474"/>
      <c r="Q17" s="474"/>
      <c r="R17" s="474"/>
      <c r="S17" s="475"/>
      <c r="T17" s="4"/>
      <c r="U17" s="10"/>
    </row>
    <row r="18" spans="1:21" s="215" customFormat="1" x14ac:dyDescent="0.25">
      <c r="A18" s="9" t="s">
        <v>282</v>
      </c>
      <c r="B18" s="198">
        <v>2109.2081948202876</v>
      </c>
      <c r="C18" s="114"/>
      <c r="D18" s="114">
        <v>1833.1869021317898</v>
      </c>
      <c r="E18" s="114">
        <v>0</v>
      </c>
      <c r="F18" s="58">
        <v>0.15056909492835466</v>
      </c>
      <c r="G18" s="58"/>
      <c r="H18" s="362">
        <v>622.99740330041027</v>
      </c>
      <c r="I18" s="58"/>
      <c r="J18" s="130">
        <v>247.3729036302912</v>
      </c>
      <c r="K18" s="115"/>
      <c r="L18" s="60">
        <v>1.5184545039399506</v>
      </c>
      <c r="M18" s="364"/>
      <c r="N18" s="114">
        <v>1486.2107915198774</v>
      </c>
      <c r="O18" s="58"/>
      <c r="P18" s="20">
        <v>1585.8139985014986</v>
      </c>
      <c r="Q18" s="115"/>
      <c r="R18" s="58">
        <v>-6.2808883687330591E-2</v>
      </c>
      <c r="S18" s="60"/>
      <c r="T18" s="4"/>
      <c r="U18" s="26"/>
    </row>
    <row r="19" spans="1:21" s="215" customFormat="1" x14ac:dyDescent="0.25">
      <c r="A19" s="9" t="s">
        <v>283</v>
      </c>
      <c r="B19" s="198">
        <v>27397.690256151403</v>
      </c>
      <c r="C19" s="114"/>
      <c r="D19" s="114">
        <v>20469.773373558117</v>
      </c>
      <c r="E19" s="114">
        <v>0</v>
      </c>
      <c r="F19" s="58">
        <v>0.33844619362237011</v>
      </c>
      <c r="G19" s="58"/>
      <c r="H19" s="362">
        <v>5275.0023144496954</v>
      </c>
      <c r="I19" s="58"/>
      <c r="J19" s="130">
        <v>3986.7557211762714</v>
      </c>
      <c r="K19" s="115"/>
      <c r="L19" s="60">
        <v>0.3231315594358346</v>
      </c>
      <c r="M19" s="364"/>
      <c r="N19" s="114">
        <v>22122.687941701708</v>
      </c>
      <c r="O19" s="58"/>
      <c r="P19" s="20">
        <v>16483.017652381845</v>
      </c>
      <c r="Q19" s="115"/>
      <c r="R19" s="58">
        <v>0.34215035185046438</v>
      </c>
      <c r="S19" s="60"/>
      <c r="T19" s="4"/>
      <c r="U19" s="26"/>
    </row>
    <row r="20" spans="1:21" s="215" customFormat="1" x14ac:dyDescent="0.25">
      <c r="A20" s="9" t="s">
        <v>284</v>
      </c>
      <c r="B20" s="198">
        <v>1602.8840595064944</v>
      </c>
      <c r="C20" s="114"/>
      <c r="D20" s="114">
        <v>1463.9006354605651</v>
      </c>
      <c r="E20" s="114">
        <v>0</v>
      </c>
      <c r="F20" s="58">
        <v>9.4940476613839975E-2</v>
      </c>
      <c r="G20" s="58"/>
      <c r="H20" s="362">
        <v>494.28745527356369</v>
      </c>
      <c r="I20" s="58"/>
      <c r="J20" s="130">
        <v>201.43759849752814</v>
      </c>
      <c r="K20" s="115"/>
      <c r="L20" s="60">
        <v>1.4537993848235296</v>
      </c>
      <c r="M20" s="364"/>
      <c r="N20" s="114">
        <v>1108.5966042329308</v>
      </c>
      <c r="O20" s="58"/>
      <c r="P20" s="20">
        <v>1262.463036963037</v>
      </c>
      <c r="Q20" s="115"/>
      <c r="R20" s="58">
        <v>-0.12187797046339283</v>
      </c>
      <c r="S20" s="60"/>
      <c r="T20" s="4"/>
      <c r="U20" s="26"/>
    </row>
    <row r="21" spans="1:21" s="215" customFormat="1" x14ac:dyDescent="0.25">
      <c r="A21" s="9" t="s">
        <v>285</v>
      </c>
      <c r="B21" s="198">
        <v>33332.366056160216</v>
      </c>
      <c r="C21" s="114"/>
      <c r="D21" s="114">
        <v>29665.622624647487</v>
      </c>
      <c r="E21" s="114">
        <v>0</v>
      </c>
      <c r="F21" s="58">
        <v>0.12360244306708866</v>
      </c>
      <c r="G21" s="58"/>
      <c r="H21" s="362">
        <v>7313.6681851488202</v>
      </c>
      <c r="I21" s="58"/>
      <c r="J21" s="130">
        <v>5434.9912385677735</v>
      </c>
      <c r="K21" s="115"/>
      <c r="L21" s="60">
        <v>0.34566328888436532</v>
      </c>
      <c r="M21" s="364"/>
      <c r="N21" s="114">
        <v>26018.697871011398</v>
      </c>
      <c r="O21" s="58"/>
      <c r="P21" s="20">
        <v>24230.631386079713</v>
      </c>
      <c r="Q21" s="115"/>
      <c r="R21" s="58">
        <v>7.3793639812411743E-2</v>
      </c>
      <c r="S21" s="60"/>
      <c r="T21" s="4"/>
      <c r="U21" s="26"/>
    </row>
    <row r="22" spans="1:21" s="215" customFormat="1" x14ac:dyDescent="0.25">
      <c r="A22" s="706" t="s">
        <v>286</v>
      </c>
      <c r="B22" s="458"/>
      <c r="C22" s="474"/>
      <c r="D22" s="474"/>
      <c r="E22" s="474"/>
      <c r="F22" s="474"/>
      <c r="G22" s="474"/>
      <c r="H22" s="458"/>
      <c r="I22" s="474"/>
      <c r="J22" s="474"/>
      <c r="K22" s="474"/>
      <c r="L22" s="475"/>
      <c r="M22" s="458"/>
      <c r="N22" s="474"/>
      <c r="O22" s="474"/>
      <c r="P22" s="474"/>
      <c r="Q22" s="474"/>
      <c r="R22" s="474"/>
      <c r="S22" s="475"/>
      <c r="T22" s="4"/>
      <c r="U22" s="10"/>
    </row>
    <row r="23" spans="1:21" s="215" customFormat="1" x14ac:dyDescent="0.25">
      <c r="A23" s="9" t="s">
        <v>583</v>
      </c>
      <c r="B23" s="198">
        <v>58474.607539467106</v>
      </c>
      <c r="C23" s="114"/>
      <c r="D23" s="114">
        <v>47537.546182571299</v>
      </c>
      <c r="E23" s="114">
        <v>0</v>
      </c>
      <c r="F23" s="58">
        <v>0.23007206377231276</v>
      </c>
      <c r="G23" s="58"/>
      <c r="H23" s="362">
        <v>11299.716482994274</v>
      </c>
      <c r="I23" s="58"/>
      <c r="J23" s="130">
        <v>8560.7658703716315</v>
      </c>
      <c r="K23" s="115"/>
      <c r="L23" s="60">
        <v>0.31994224046028508</v>
      </c>
      <c r="M23" s="364"/>
      <c r="N23" s="114">
        <v>47174.891056472836</v>
      </c>
      <c r="O23" s="58"/>
      <c r="P23" s="20">
        <v>38976.780312199669</v>
      </c>
      <c r="Q23" s="115"/>
      <c r="R23" s="58">
        <v>0.21033319526670013</v>
      </c>
      <c r="S23" s="60"/>
      <c r="T23" s="4"/>
      <c r="U23" s="26"/>
    </row>
    <row r="24" spans="1:21" s="215" customFormat="1" x14ac:dyDescent="0.25">
      <c r="A24" s="9" t="s">
        <v>287</v>
      </c>
      <c r="B24" s="198">
        <v>11505.200536729317</v>
      </c>
      <c r="C24" s="114"/>
      <c r="D24" s="114">
        <v>9902.9110369138398</v>
      </c>
      <c r="E24" s="114">
        <v>0</v>
      </c>
      <c r="F24" s="58">
        <v>0.16179984792782884</v>
      </c>
      <c r="G24" s="58"/>
      <c r="H24" s="362">
        <v>1788.9356955481826</v>
      </c>
      <c r="I24" s="58"/>
      <c r="J24" s="130">
        <v>1150.5383693843687</v>
      </c>
      <c r="K24" s="115"/>
      <c r="L24" s="60">
        <v>0.55486834959307629</v>
      </c>
      <c r="M24" s="364"/>
      <c r="N24" s="114">
        <v>9716.2648411811333</v>
      </c>
      <c r="O24" s="58"/>
      <c r="P24" s="20">
        <v>8752.3726675294711</v>
      </c>
      <c r="Q24" s="115"/>
      <c r="R24" s="58">
        <v>0.11012924269411162</v>
      </c>
      <c r="S24" s="60"/>
      <c r="T24" s="4"/>
      <c r="U24" s="26"/>
    </row>
    <row r="25" spans="1:21" s="215" customFormat="1" x14ac:dyDescent="0.25">
      <c r="A25" s="9" t="s">
        <v>288</v>
      </c>
      <c r="B25" s="198">
        <v>11271.254419771585</v>
      </c>
      <c r="C25" s="114"/>
      <c r="D25" s="114">
        <v>9779.615496565395</v>
      </c>
      <c r="E25" s="114">
        <v>0</v>
      </c>
      <c r="F25" s="58">
        <v>0.15252531387660939</v>
      </c>
      <c r="G25" s="58"/>
      <c r="H25" s="362">
        <v>1751.572878438569</v>
      </c>
      <c r="I25" s="58"/>
      <c r="J25" s="130">
        <v>1113.6309444858377</v>
      </c>
      <c r="K25" s="115"/>
      <c r="L25" s="60">
        <v>0.5728486058253961</v>
      </c>
      <c r="M25" s="364"/>
      <c r="N25" s="114">
        <v>9519.6815413330169</v>
      </c>
      <c r="O25" s="58"/>
      <c r="P25" s="20">
        <v>8665.984552079557</v>
      </c>
      <c r="Q25" s="115"/>
      <c r="R25" s="58">
        <v>9.851125214025451E-2</v>
      </c>
      <c r="S25" s="60"/>
      <c r="T25" s="4"/>
      <c r="U25" s="26"/>
    </row>
    <row r="26" spans="1:21" s="215" customFormat="1" x14ac:dyDescent="0.25">
      <c r="A26" s="9" t="s">
        <v>584</v>
      </c>
      <c r="B26" s="198">
        <v>499.60763315285487</v>
      </c>
      <c r="C26" s="114"/>
      <c r="D26" s="114">
        <v>435.9653499819222</v>
      </c>
      <c r="E26" s="114">
        <v>0</v>
      </c>
      <c r="F26" s="58">
        <v>0.1459801407923168</v>
      </c>
      <c r="G26" s="58"/>
      <c r="H26" s="362">
        <v>76.479964929523064</v>
      </c>
      <c r="I26" s="58"/>
      <c r="J26" s="130">
        <v>59.927994952734117</v>
      </c>
      <c r="K26" s="115"/>
      <c r="L26" s="60">
        <v>0.27619762666586245</v>
      </c>
      <c r="M26" s="364"/>
      <c r="N26" s="114">
        <v>423.1276682233318</v>
      </c>
      <c r="O26" s="58"/>
      <c r="P26" s="20">
        <v>376.03735502918806</v>
      </c>
      <c r="Q26" s="115"/>
      <c r="R26" s="58">
        <v>0.12522775347807821</v>
      </c>
      <c r="S26" s="60"/>
      <c r="T26" s="4"/>
      <c r="U26" s="26"/>
    </row>
    <row r="27" spans="1:21" s="215" customFormat="1" x14ac:dyDescent="0.25">
      <c r="A27" s="9" t="s">
        <v>585</v>
      </c>
      <c r="B27" s="198">
        <v>818.52379714716676</v>
      </c>
      <c r="C27" s="114"/>
      <c r="D27" s="20">
        <v>314.45034985039104</v>
      </c>
      <c r="E27" s="20">
        <v>0</v>
      </c>
      <c r="F27" s="58">
        <v>1.6030303274796909</v>
      </c>
      <c r="G27" s="58"/>
      <c r="H27" s="362">
        <v>64.4428185042119</v>
      </c>
      <c r="I27" s="58"/>
      <c r="J27" s="130">
        <v>46.973969003042463</v>
      </c>
      <c r="K27" s="115"/>
      <c r="L27" s="60">
        <v>0.37188361707391587</v>
      </c>
      <c r="M27" s="364"/>
      <c r="N27" s="114">
        <v>754.08097864295485</v>
      </c>
      <c r="O27" s="58"/>
      <c r="P27" s="20">
        <v>267.47638084734859</v>
      </c>
      <c r="Q27" s="115"/>
      <c r="R27" s="58">
        <v>1.8192432402968555</v>
      </c>
      <c r="S27" s="60"/>
      <c r="T27" s="4"/>
      <c r="U27" s="26"/>
    </row>
    <row r="28" spans="1:21" s="215" customFormat="1" x14ac:dyDescent="0.25">
      <c r="A28" s="9" t="s">
        <v>253</v>
      </c>
      <c r="B28" s="198">
        <v>4016.2483686676819</v>
      </c>
      <c r="C28" s="114"/>
      <c r="D28" s="20">
        <v>4017.2783060435436</v>
      </c>
      <c r="E28" s="20">
        <v>0</v>
      </c>
      <c r="F28" s="58">
        <v>-2.5637690431161788E-4</v>
      </c>
      <c r="G28" s="58"/>
      <c r="H28" s="362">
        <v>771.87770216510842</v>
      </c>
      <c r="I28" s="58"/>
      <c r="J28" s="130">
        <v>552.68259083212422</v>
      </c>
      <c r="K28" s="115"/>
      <c r="L28" s="60">
        <v>0.39660216364507145</v>
      </c>
      <c r="M28" s="364"/>
      <c r="N28" s="114">
        <v>3244.3706665025734</v>
      </c>
      <c r="O28" s="58"/>
      <c r="P28" s="20">
        <v>3464.5957152114192</v>
      </c>
      <c r="Q28" s="115"/>
      <c r="R28" s="58">
        <v>-6.3564429102634018E-2</v>
      </c>
      <c r="S28" s="60"/>
      <c r="T28" s="4"/>
      <c r="U28" s="26"/>
    </row>
    <row r="29" spans="1:21" s="215" customFormat="1" x14ac:dyDescent="0.25">
      <c r="A29" s="9" t="s">
        <v>0</v>
      </c>
      <c r="B29" s="198">
        <v>8078.0028720678738</v>
      </c>
      <c r="C29" s="114"/>
      <c r="D29" s="20">
        <v>8184.8231096541631</v>
      </c>
      <c r="E29" s="20">
        <v>0</v>
      </c>
      <c r="F29" s="58">
        <v>-1.3051013583945715E-2</v>
      </c>
      <c r="G29" s="58"/>
      <c r="H29" s="362">
        <v>1115.2508253181052</v>
      </c>
      <c r="I29" s="58"/>
      <c r="J29" s="130">
        <v>780.74800299400158</v>
      </c>
      <c r="K29" s="115"/>
      <c r="L29" s="60">
        <v>0.42843890863807121</v>
      </c>
      <c r="M29" s="364"/>
      <c r="N29" s="114">
        <v>6962.7520467497689</v>
      </c>
      <c r="O29" s="58"/>
      <c r="P29" s="20">
        <v>7404.0751066601615</v>
      </c>
      <c r="Q29" s="115"/>
      <c r="R29" s="58">
        <v>-5.9605427221208346E-2</v>
      </c>
      <c r="S29" s="60"/>
      <c r="T29" s="4"/>
      <c r="U29" s="26"/>
    </row>
    <row r="30" spans="1:21" s="215" customFormat="1" x14ac:dyDescent="0.25">
      <c r="A30" s="9" t="s">
        <v>260</v>
      </c>
      <c r="B30" s="198">
        <v>3914.2356025999015</v>
      </c>
      <c r="C30" s="114"/>
      <c r="D30" s="20">
        <v>3250.9948073392088</v>
      </c>
      <c r="E30" s="20">
        <v>0</v>
      </c>
      <c r="F30" s="58">
        <v>0.20401164399383495</v>
      </c>
      <c r="G30" s="58"/>
      <c r="H30" s="362">
        <v>451.70931276122047</v>
      </c>
      <c r="I30" s="58"/>
      <c r="J30" s="130">
        <v>324.94017257056771</v>
      </c>
      <c r="K30" s="115"/>
      <c r="L30" s="60">
        <v>0.39013070987128295</v>
      </c>
      <c r="M30" s="364"/>
      <c r="N30" s="114">
        <v>3462.5262898386809</v>
      </c>
      <c r="O30" s="58"/>
      <c r="P30" s="20">
        <v>2926.0546347686413</v>
      </c>
      <c r="Q30" s="115"/>
      <c r="R30" s="58">
        <v>0.18334300689243882</v>
      </c>
      <c r="S30" s="60"/>
      <c r="T30" s="4"/>
      <c r="U30" s="26"/>
    </row>
    <row r="31" spans="1:21" s="215" customFormat="1" x14ac:dyDescent="0.25">
      <c r="A31" s="9" t="s">
        <v>269</v>
      </c>
      <c r="B31" s="198">
        <v>6977.878390058725</v>
      </c>
      <c r="C31" s="114"/>
      <c r="D31" s="20">
        <v>7131.6327273122552</v>
      </c>
      <c r="E31" s="20">
        <v>0</v>
      </c>
      <c r="F31" s="58">
        <v>-2.1559486183955034E-2</v>
      </c>
      <c r="G31" s="58"/>
      <c r="H31" s="362">
        <v>886.75423819801483</v>
      </c>
      <c r="I31" s="58"/>
      <c r="J31" s="130">
        <v>630.93410197534854</v>
      </c>
      <c r="K31" s="115"/>
      <c r="L31" s="60">
        <v>0.40546252837140434</v>
      </c>
      <c r="M31" s="364"/>
      <c r="N31" s="114">
        <v>6091.1241518607103</v>
      </c>
      <c r="O31" s="58"/>
      <c r="P31" s="20">
        <v>6500.6986253369068</v>
      </c>
      <c r="Q31" s="115"/>
      <c r="R31" s="58">
        <v>-6.3004685662530591E-2</v>
      </c>
      <c r="S31" s="60"/>
      <c r="T31" s="4"/>
      <c r="U31" s="26"/>
    </row>
    <row r="32" spans="1:21" s="215" customFormat="1" x14ac:dyDescent="0.25">
      <c r="A32" s="472" t="s">
        <v>143</v>
      </c>
      <c r="B32" s="458"/>
      <c r="C32" s="474"/>
      <c r="D32" s="474"/>
      <c r="E32" s="474"/>
      <c r="F32" s="474"/>
      <c r="G32" s="474"/>
      <c r="H32" s="458"/>
      <c r="I32" s="474"/>
      <c r="J32" s="474"/>
      <c r="K32" s="474"/>
      <c r="L32" s="475"/>
      <c r="M32" s="458"/>
      <c r="N32" s="474"/>
      <c r="O32" s="474"/>
      <c r="P32" s="474"/>
      <c r="Q32" s="474"/>
      <c r="R32" s="474"/>
      <c r="S32" s="475"/>
      <c r="T32" s="4"/>
      <c r="U32" s="10"/>
    </row>
    <row r="33" spans="1:21" s="215" customFormat="1" x14ac:dyDescent="0.25">
      <c r="A33" s="33" t="s">
        <v>586</v>
      </c>
      <c r="B33" s="200">
        <v>7.5786238272708815</v>
      </c>
      <c r="C33" s="157"/>
      <c r="D33" s="97">
        <v>7.6218893823903864</v>
      </c>
      <c r="E33" s="97" t="e">
        <v>#DIV/0!</v>
      </c>
      <c r="F33" s="58">
        <v>-5.6764868851896036E-3</v>
      </c>
      <c r="G33" s="58"/>
      <c r="H33" s="363">
        <v>6.0967335588303264</v>
      </c>
      <c r="I33" s="58"/>
      <c r="J33" s="97">
        <v>6.4143905371985586</v>
      </c>
      <c r="K33" s="54"/>
      <c r="L33" s="60">
        <v>-4.9522550353936927E-2</v>
      </c>
      <c r="M33" s="364"/>
      <c r="N33" s="157">
        <v>7.933578327796198</v>
      </c>
      <c r="O33" s="58"/>
      <c r="P33" s="97">
        <v>7.8871015117564403</v>
      </c>
      <c r="Q33" s="91"/>
      <c r="R33" s="58">
        <v>5.892762502229725E-3</v>
      </c>
      <c r="S33" s="7"/>
      <c r="T33" s="4"/>
      <c r="U33" s="10"/>
    </row>
    <row r="34" spans="1:21" s="215" customFormat="1" x14ac:dyDescent="0.25">
      <c r="A34" s="33" t="s">
        <v>292</v>
      </c>
      <c r="B34" s="200">
        <v>5.2779353311754615</v>
      </c>
      <c r="C34" s="157"/>
      <c r="D34" s="97">
        <v>5.7660540337588255</v>
      </c>
      <c r="E34" s="97" t="e">
        <v>#DIV/0!</v>
      </c>
      <c r="F34" s="58">
        <v>-8.4653855084525609E-2</v>
      </c>
      <c r="G34" s="58"/>
      <c r="H34" s="363">
        <v>7.078042724299733</v>
      </c>
      <c r="I34" s="58"/>
      <c r="J34" s="97">
        <v>7.2213124513954297</v>
      </c>
      <c r="K34" s="54"/>
      <c r="L34" s="60">
        <v>-1.9839846019681855E-2</v>
      </c>
      <c r="M34" s="364"/>
      <c r="N34" s="157">
        <v>4.9467247466214195</v>
      </c>
      <c r="O34" s="58"/>
      <c r="P34" s="97">
        <v>5.579044606686316</v>
      </c>
      <c r="Q34" s="91"/>
      <c r="R34" s="58">
        <v>-0.11333837684450135</v>
      </c>
      <c r="S34" s="7"/>
      <c r="T34" s="4"/>
      <c r="U34" s="10"/>
    </row>
    <row r="35" spans="1:21" s="215" customFormat="1" x14ac:dyDescent="0.25">
      <c r="A35" s="33" t="s">
        <v>587</v>
      </c>
      <c r="B35" s="200">
        <v>2.151740117349207</v>
      </c>
      <c r="C35" s="157"/>
      <c r="D35" s="97">
        <v>1.8926965364329678</v>
      </c>
      <c r="E35" s="97" t="e">
        <v>#DIV/0!</v>
      </c>
      <c r="F35" s="58">
        <v>0.13686482535887157</v>
      </c>
      <c r="G35" s="58"/>
      <c r="H35" s="363">
        <v>1.9816769858532706</v>
      </c>
      <c r="I35" s="58"/>
      <c r="J35" s="97">
        <v>7.4942062259984317</v>
      </c>
      <c r="K35" s="54"/>
      <c r="L35" s="60">
        <v>-0.73557213051082571</v>
      </c>
      <c r="M35" s="364"/>
      <c r="N35" s="157">
        <v>2.1824788832333351</v>
      </c>
      <c r="O35" s="58"/>
      <c r="P35" s="97">
        <v>1</v>
      </c>
      <c r="Q35" s="91"/>
      <c r="R35" s="58">
        <v>1.1824788832333351</v>
      </c>
      <c r="S35" s="7"/>
      <c r="T35" s="4"/>
      <c r="U35" s="10"/>
    </row>
    <row r="36" spans="1:21" s="215" customFormat="1" x14ac:dyDescent="0.25">
      <c r="A36" s="33" t="s">
        <v>588</v>
      </c>
      <c r="B36" s="200">
        <v>1.3029588644517469</v>
      </c>
      <c r="C36" s="157"/>
      <c r="D36" s="97">
        <v>2.4020392179428041</v>
      </c>
      <c r="E36" s="97" t="e">
        <v>#DIV/0!</v>
      </c>
      <c r="F36" s="58">
        <v>-0.45756136922375085</v>
      </c>
      <c r="G36" s="58"/>
      <c r="H36" s="363">
        <v>2.7626281888522799</v>
      </c>
      <c r="I36" s="58"/>
      <c r="J36" s="97">
        <v>1.7501226628908728</v>
      </c>
      <c r="K36" s="54"/>
      <c r="L36" s="60">
        <v>0.57853403503097245</v>
      </c>
      <c r="M36" s="364"/>
      <c r="N36" s="157">
        <v>1.178217347277041</v>
      </c>
      <c r="O36" s="58"/>
      <c r="P36" s="97">
        <v>2.5165282354499476</v>
      </c>
      <c r="Q36" s="91"/>
      <c r="R36" s="58">
        <v>-0.53180841340078222</v>
      </c>
      <c r="S36" s="7"/>
      <c r="T36" s="4"/>
      <c r="U36" s="10"/>
    </row>
    <row r="37" spans="1:21" s="215" customFormat="1" x14ac:dyDescent="0.25">
      <c r="A37" s="1545" t="s">
        <v>589</v>
      </c>
      <c r="B37" s="200">
        <v>4.1581378437283014</v>
      </c>
      <c r="C37" s="157"/>
      <c r="D37" s="97">
        <v>5.191139898313045</v>
      </c>
      <c r="E37" s="97" t="e">
        <v>#DIV/0!</v>
      </c>
      <c r="F37" s="58">
        <v>-0.19899329912500266</v>
      </c>
      <c r="G37" s="58"/>
      <c r="H37" s="363">
        <v>6.873076341092152</v>
      </c>
      <c r="I37" s="58"/>
      <c r="J37" s="97">
        <v>6.4909848811871003</v>
      </c>
      <c r="K37" s="54"/>
      <c r="L37" s="60">
        <v>5.8864943748747907E-2</v>
      </c>
      <c r="M37" s="364"/>
      <c r="N37" s="157">
        <v>3.5122188954091644</v>
      </c>
      <c r="O37" s="58"/>
      <c r="P37" s="97">
        <v>4.983784768922102</v>
      </c>
      <c r="Q37" s="91"/>
      <c r="R37" s="58">
        <v>-0.29527075139547193</v>
      </c>
      <c r="S37" s="7"/>
      <c r="T37" s="4"/>
      <c r="U37" s="10"/>
    </row>
    <row r="38" spans="1:21" s="215" customFormat="1" x14ac:dyDescent="0.25">
      <c r="A38" s="1545" t="s">
        <v>1</v>
      </c>
      <c r="B38" s="200">
        <v>4.7500946936809321</v>
      </c>
      <c r="C38" s="157"/>
      <c r="D38" s="97">
        <v>5.1911608383671251</v>
      </c>
      <c r="E38" s="97" t="e">
        <v>#DIV/0!</v>
      </c>
      <c r="F38" s="58">
        <v>-8.4964838967488035E-2</v>
      </c>
      <c r="G38" s="58"/>
      <c r="H38" s="363">
        <v>6.9677579544639991</v>
      </c>
      <c r="I38" s="58"/>
      <c r="J38" s="97">
        <v>6.9063861353402265</v>
      </c>
      <c r="K38" s="54"/>
      <c r="L38" s="60">
        <v>8.8862420839360325E-3</v>
      </c>
      <c r="M38" s="364"/>
      <c r="N38" s="157">
        <v>4.3948830237464156</v>
      </c>
      <c r="O38" s="58"/>
      <c r="P38" s="97">
        <v>5.010293045157959</v>
      </c>
      <c r="Q38" s="91"/>
      <c r="R38" s="58">
        <v>-0.12282914709076492</v>
      </c>
      <c r="S38" s="7"/>
      <c r="T38" s="4"/>
      <c r="U38" s="10"/>
    </row>
    <row r="39" spans="1:21" s="215" customFormat="1" x14ac:dyDescent="0.25">
      <c r="A39" s="33" t="s">
        <v>144</v>
      </c>
      <c r="B39" s="200">
        <v>2.1851590090408872</v>
      </c>
      <c r="C39" s="157"/>
      <c r="D39" s="97">
        <v>2.6426029017862134</v>
      </c>
      <c r="E39" s="97" t="e">
        <v>#DIV/0!</v>
      </c>
      <c r="F39" s="58">
        <v>-0.17310353077873575</v>
      </c>
      <c r="G39" s="58"/>
      <c r="H39" s="363">
        <v>4.7127130408259452</v>
      </c>
      <c r="I39" s="58"/>
      <c r="J39" s="97">
        <v>3.3975482123488288</v>
      </c>
      <c r="K39" s="54"/>
      <c r="L39" s="60">
        <v>0.38709232254511639</v>
      </c>
      <c r="M39" s="364"/>
      <c r="N39" s="157">
        <v>1.8554229726633344</v>
      </c>
      <c r="O39" s="58"/>
      <c r="P39" s="97">
        <v>2.5587657592459978</v>
      </c>
      <c r="Q39" s="91"/>
      <c r="R39" s="58">
        <v>-0.27487580058516975</v>
      </c>
      <c r="S39" s="7"/>
      <c r="T39" s="4"/>
      <c r="U39" s="10"/>
    </row>
    <row r="40" spans="1:21" s="215" customFormat="1" x14ac:dyDescent="0.25">
      <c r="A40" s="33" t="s">
        <v>145</v>
      </c>
      <c r="B40" s="200">
        <v>4.2732260037808176</v>
      </c>
      <c r="C40" s="157"/>
      <c r="D40" s="97">
        <v>4.75313945352422</v>
      </c>
      <c r="E40" s="97" t="e">
        <v>#DIV/0!</v>
      </c>
      <c r="F40" s="58">
        <v>-0.10096767713969974</v>
      </c>
      <c r="G40" s="58"/>
      <c r="H40" s="363">
        <v>6.3625536787799</v>
      </c>
      <c r="I40" s="58"/>
      <c r="J40" s="97">
        <v>6.796505795469626</v>
      </c>
      <c r="K40" s="54"/>
      <c r="L40" s="60">
        <v>-6.384929694005223E-2</v>
      </c>
      <c r="M40" s="364"/>
      <c r="N40" s="157">
        <v>3.9690588049848654</v>
      </c>
      <c r="O40" s="58"/>
      <c r="P40" s="97">
        <v>4.5548177680768873</v>
      </c>
      <c r="Q40" s="91"/>
      <c r="R40" s="58">
        <v>-0.12860206333553015</v>
      </c>
      <c r="S40" s="7"/>
      <c r="T40" s="4"/>
      <c r="U40" s="10"/>
    </row>
    <row r="41" spans="1:21" s="215" customFormat="1" x14ac:dyDescent="0.25">
      <c r="A41" s="33" t="s">
        <v>308</v>
      </c>
      <c r="B41" s="200">
        <v>9.1425868635508909</v>
      </c>
      <c r="C41" s="157"/>
      <c r="D41" s="97">
        <v>9.5761253666184842</v>
      </c>
      <c r="E41" s="97" t="e">
        <v>#DIV/0!</v>
      </c>
      <c r="F41" s="58">
        <v>-4.5272851646122943E-2</v>
      </c>
      <c r="G41" s="58"/>
      <c r="H41" s="363">
        <v>7.4460798795072449</v>
      </c>
      <c r="I41" s="58"/>
      <c r="J41" s="97">
        <v>7.6539215251711843</v>
      </c>
      <c r="K41" s="54"/>
      <c r="L41" s="60">
        <v>-2.7154922477375526E-2</v>
      </c>
      <c r="M41" s="364"/>
      <c r="N41" s="157">
        <v>9.5872605944220073</v>
      </c>
      <c r="O41" s="58"/>
      <c r="P41" s="97">
        <v>10.019598700905808</v>
      </c>
      <c r="Q41" s="91"/>
      <c r="R41" s="58">
        <v>-4.3149243736150436E-2</v>
      </c>
      <c r="S41" s="7"/>
      <c r="T41" s="4"/>
      <c r="U41" s="10"/>
    </row>
    <row r="42" spans="1:21" s="215" customFormat="1" x14ac:dyDescent="0.25">
      <c r="A42" s="707" t="s">
        <v>309</v>
      </c>
      <c r="B42" s="458"/>
      <c r="C42" s="474"/>
      <c r="D42" s="708"/>
      <c r="E42" s="708"/>
      <c r="F42" s="709"/>
      <c r="G42" s="709"/>
      <c r="H42" s="458"/>
      <c r="I42" s="709"/>
      <c r="J42" s="710"/>
      <c r="K42" s="710"/>
      <c r="L42" s="711"/>
      <c r="M42" s="712"/>
      <c r="N42" s="474"/>
      <c r="O42" s="709"/>
      <c r="P42" s="710"/>
      <c r="Q42" s="710"/>
      <c r="R42" s="709"/>
      <c r="S42" s="711"/>
      <c r="T42" s="4"/>
      <c r="U42" s="10"/>
    </row>
    <row r="43" spans="1:21" s="215" customFormat="1" x14ac:dyDescent="0.25">
      <c r="A43" s="12" t="s">
        <v>310</v>
      </c>
      <c r="B43" s="198">
        <v>51701.336654736027</v>
      </c>
      <c r="C43" s="114"/>
      <c r="D43" s="20">
        <v>41805.46420976887</v>
      </c>
      <c r="E43" s="20">
        <v>0</v>
      </c>
      <c r="F43" s="58">
        <v>0.23671241623612313</v>
      </c>
      <c r="G43" s="58"/>
      <c r="H43" s="362">
        <v>10248.288395379293</v>
      </c>
      <c r="I43" s="58"/>
      <c r="J43" s="130">
        <v>7747.5621437488653</v>
      </c>
      <c r="K43" s="115"/>
      <c r="L43" s="60">
        <v>0.32277588810928659</v>
      </c>
      <c r="M43" s="364"/>
      <c r="N43" s="114">
        <v>41453.048259356736</v>
      </c>
      <c r="O43" s="58"/>
      <c r="P43" s="20">
        <v>34057.902066020004</v>
      </c>
      <c r="Q43" s="115"/>
      <c r="R43" s="58">
        <v>0.21713451929603619</v>
      </c>
      <c r="S43" s="60"/>
      <c r="T43" s="4"/>
      <c r="U43" s="26"/>
    </row>
    <row r="44" spans="1:21" s="215" customFormat="1" x14ac:dyDescent="0.25">
      <c r="A44" s="12" t="s">
        <v>327</v>
      </c>
      <c r="B44" s="198">
        <v>45074.187766689698</v>
      </c>
      <c r="C44" s="114"/>
      <c r="D44" s="20">
        <v>34709.17255735935</v>
      </c>
      <c r="E44" s="20">
        <v>0</v>
      </c>
      <c r="F44" s="58">
        <v>0.29862467024246775</v>
      </c>
      <c r="G44" s="58"/>
      <c r="H44" s="362">
        <v>9559.1325425412524</v>
      </c>
      <c r="I44" s="58"/>
      <c r="J44" s="130">
        <v>7290.3580819787549</v>
      </c>
      <c r="K44" s="115"/>
      <c r="L44" s="60">
        <v>0.31120206100311398</v>
      </c>
      <c r="M44" s="364"/>
      <c r="N44" s="114">
        <v>35515.055224148447</v>
      </c>
      <c r="O44" s="58"/>
      <c r="P44" s="20">
        <v>27418.814475380597</v>
      </c>
      <c r="Q44" s="115"/>
      <c r="R44" s="58">
        <v>0.29528048180337918</v>
      </c>
      <c r="S44" s="60"/>
      <c r="T44" s="4"/>
      <c r="U44" s="26"/>
    </row>
    <row r="45" spans="1:21" s="215" customFormat="1" x14ac:dyDescent="0.25">
      <c r="A45" s="12" t="s">
        <v>312</v>
      </c>
      <c r="B45" s="198">
        <v>7052.453829668465</v>
      </c>
      <c r="C45" s="114"/>
      <c r="D45" s="20">
        <v>7688.3918724510313</v>
      </c>
      <c r="E45" s="20">
        <v>0</v>
      </c>
      <c r="F45" s="58">
        <v>-8.2714051694119953E-2</v>
      </c>
      <c r="G45" s="58"/>
      <c r="H45" s="362">
        <v>1036.2979724840525</v>
      </c>
      <c r="I45" s="58"/>
      <c r="J45" s="130">
        <v>750.6565632298425</v>
      </c>
      <c r="K45" s="115"/>
      <c r="L45" s="60">
        <v>0.38052209658326774</v>
      </c>
      <c r="M45" s="364"/>
      <c r="N45" s="114">
        <v>6016.1558571844125</v>
      </c>
      <c r="O45" s="58"/>
      <c r="P45" s="20">
        <v>6937.7353092211888</v>
      </c>
      <c r="Q45" s="115"/>
      <c r="R45" s="58">
        <v>-0.13283577579154288</v>
      </c>
      <c r="S45" s="60"/>
      <c r="T45" s="4"/>
      <c r="U45" s="26"/>
    </row>
    <row r="46" spans="1:21" s="215" customFormat="1" x14ac:dyDescent="0.25">
      <c r="A46" s="12" t="s">
        <v>313</v>
      </c>
      <c r="B46" s="106">
        <v>3817.7091748468993</v>
      </c>
      <c r="C46" s="114"/>
      <c r="D46" s="20">
        <v>3829.9580300441703</v>
      </c>
      <c r="E46" s="20">
        <v>0</v>
      </c>
      <c r="F46" s="58">
        <v>-3.1981695624820664E-3</v>
      </c>
      <c r="G46" s="58"/>
      <c r="H46" s="362">
        <v>798.66104654675166</v>
      </c>
      <c r="I46" s="58"/>
      <c r="J46" s="130">
        <v>598.35077478607127</v>
      </c>
      <c r="K46" s="115"/>
      <c r="L46" s="60">
        <v>0.33477063990148165</v>
      </c>
      <c r="M46" s="364"/>
      <c r="N46" s="114">
        <v>3019.0481283001477</v>
      </c>
      <c r="O46" s="58"/>
      <c r="P46" s="20">
        <v>3231.607255258099</v>
      </c>
      <c r="Q46" s="115"/>
      <c r="R46" s="58">
        <v>-6.5775049431548216E-2</v>
      </c>
      <c r="S46" s="60"/>
      <c r="T46" s="4"/>
      <c r="U46" s="26"/>
    </row>
    <row r="47" spans="1:21" s="215" customFormat="1" x14ac:dyDescent="0.25">
      <c r="A47" s="12" t="s">
        <v>643</v>
      </c>
      <c r="B47" s="198">
        <v>1895.9844139762281</v>
      </c>
      <c r="C47" s="114"/>
      <c r="D47" s="20">
        <v>1453.3043088162276</v>
      </c>
      <c r="E47" s="20">
        <v>0</v>
      </c>
      <c r="F47" s="58">
        <v>0.30460248584866612</v>
      </c>
      <c r="G47" s="58"/>
      <c r="H47" s="362">
        <v>437.90592876430208</v>
      </c>
      <c r="I47" s="58"/>
      <c r="J47" s="130">
        <v>236.38282487603431</v>
      </c>
      <c r="K47" s="115"/>
      <c r="L47" s="60">
        <v>0.85252853710480891</v>
      </c>
      <c r="M47" s="364"/>
      <c r="N47" s="114">
        <v>1458.0784852119259</v>
      </c>
      <c r="O47" s="58"/>
      <c r="P47" s="20">
        <v>1216.9214839401934</v>
      </c>
      <c r="Q47" s="115"/>
      <c r="R47" s="58">
        <v>0.19816972948074302</v>
      </c>
      <c r="S47" s="60"/>
      <c r="T47" s="4"/>
      <c r="U47" s="26"/>
    </row>
    <row r="48" spans="1:21" s="215" customFormat="1" x14ac:dyDescent="0.25">
      <c r="A48" s="34" t="s">
        <v>198</v>
      </c>
      <c r="B48" s="198">
        <v>734.24804089149302</v>
      </c>
      <c r="C48" s="114"/>
      <c r="D48" s="20">
        <v>687.54344051753367</v>
      </c>
      <c r="E48" s="20">
        <v>0</v>
      </c>
      <c r="F48" s="58">
        <v>6.7929671961968627E-2</v>
      </c>
      <c r="G48" s="58"/>
      <c r="H48" s="362">
        <v>303.2775535382832</v>
      </c>
      <c r="I48" s="58"/>
      <c r="J48" s="130">
        <v>145.07276447911579</v>
      </c>
      <c r="K48" s="115"/>
      <c r="L48" s="60">
        <v>1.0905202615198117</v>
      </c>
      <c r="M48" s="364"/>
      <c r="N48" s="114">
        <v>430.97048735320982</v>
      </c>
      <c r="O48" s="58"/>
      <c r="P48" s="20">
        <v>542.47067603841788</v>
      </c>
      <c r="Q48" s="115"/>
      <c r="R48" s="58">
        <v>-0.20554141193304171</v>
      </c>
      <c r="S48" s="60"/>
      <c r="T48" s="4"/>
      <c r="U48" s="26"/>
    </row>
    <row r="49" spans="1:21" s="215" customFormat="1" x14ac:dyDescent="0.25">
      <c r="A49" s="12" t="s">
        <v>187</v>
      </c>
      <c r="B49" s="198">
        <v>2425.4402384643031</v>
      </c>
      <c r="C49" s="114"/>
      <c r="D49" s="20">
        <v>2752.8732419481657</v>
      </c>
      <c r="E49" s="20">
        <v>0</v>
      </c>
      <c r="F49" s="58">
        <v>-0.11894227401917837</v>
      </c>
      <c r="G49" s="58"/>
      <c r="H49" s="362">
        <v>494.74667697792609</v>
      </c>
      <c r="I49" s="58"/>
      <c r="J49" s="130">
        <v>270.39045646681046</v>
      </c>
      <c r="K49" s="115"/>
      <c r="L49" s="60">
        <v>0.82974903568260594</v>
      </c>
      <c r="M49" s="364"/>
      <c r="N49" s="114">
        <v>1930.6935614863769</v>
      </c>
      <c r="O49" s="58"/>
      <c r="P49" s="20">
        <v>2482.4827854813552</v>
      </c>
      <c r="Q49" s="115"/>
      <c r="R49" s="58">
        <v>-0.22227313205234814</v>
      </c>
      <c r="S49" s="60"/>
      <c r="T49" s="4"/>
      <c r="U49" s="26"/>
    </row>
    <row r="50" spans="1:21" s="215" customFormat="1" x14ac:dyDescent="0.25">
      <c r="A50" s="12" t="s">
        <v>316</v>
      </c>
      <c r="B50" s="198">
        <v>499.83454144242933</v>
      </c>
      <c r="C50" s="114"/>
      <c r="D50" s="20">
        <v>377.09759793610181</v>
      </c>
      <c r="E50" s="20">
        <v>0</v>
      </c>
      <c r="F50" s="58">
        <v>0.32547792448978946</v>
      </c>
      <c r="G50" s="58"/>
      <c r="H50" s="362">
        <v>154.44828387754657</v>
      </c>
      <c r="I50" s="58"/>
      <c r="J50" s="130">
        <v>96.092184830688694</v>
      </c>
      <c r="K50" s="115"/>
      <c r="L50" s="60">
        <v>0.60729287350141359</v>
      </c>
      <c r="M50" s="364"/>
      <c r="N50" s="114">
        <v>345.38625756488273</v>
      </c>
      <c r="O50" s="58"/>
      <c r="P50" s="20">
        <v>281.00541310541314</v>
      </c>
      <c r="Q50" s="115"/>
      <c r="R50" s="58">
        <v>0.22910891198853345</v>
      </c>
      <c r="S50" s="60"/>
      <c r="T50" s="4"/>
      <c r="U50" s="26"/>
    </row>
    <row r="51" spans="1:21" s="215" customFormat="1" x14ac:dyDescent="0.25">
      <c r="A51" s="12" t="s">
        <v>317</v>
      </c>
      <c r="B51" s="198">
        <v>1493.3938194343978</v>
      </c>
      <c r="C51" s="114"/>
      <c r="D51" s="20">
        <v>1119.6170156424948</v>
      </c>
      <c r="E51" s="20">
        <v>0</v>
      </c>
      <c r="F51" s="58">
        <v>0.33384344697316898</v>
      </c>
      <c r="G51" s="58"/>
      <c r="H51" s="362">
        <v>201.92276648708284</v>
      </c>
      <c r="I51" s="58"/>
      <c r="J51" s="130">
        <v>98.426789930333854</v>
      </c>
      <c r="K51" s="115"/>
      <c r="L51" s="60">
        <v>1.0515021025271989</v>
      </c>
      <c r="M51" s="364"/>
      <c r="N51" s="114">
        <v>1291.471052947315</v>
      </c>
      <c r="O51" s="58"/>
      <c r="P51" s="20">
        <v>1021.190225712161</v>
      </c>
      <c r="Q51" s="115"/>
      <c r="R51" s="58">
        <v>0.26467236018310364</v>
      </c>
      <c r="S51" s="60"/>
      <c r="T51" s="4"/>
      <c r="U51" s="26"/>
    </row>
    <row r="52" spans="1:21" s="215" customFormat="1" x14ac:dyDescent="0.25">
      <c r="A52" s="12" t="s">
        <v>318</v>
      </c>
      <c r="B52" s="198">
        <v>3261.8367833373504</v>
      </c>
      <c r="C52" s="114"/>
      <c r="D52" s="20">
        <v>2482.1267421431016</v>
      </c>
      <c r="E52" s="20">
        <v>0</v>
      </c>
      <c r="F52" s="58">
        <v>0.31412982582873133</v>
      </c>
      <c r="G52" s="58"/>
      <c r="H52" s="362">
        <v>853.91717779711325</v>
      </c>
      <c r="I52" s="58"/>
      <c r="J52" s="130">
        <v>626.64572606331217</v>
      </c>
      <c r="K52" s="115"/>
      <c r="L52" s="60">
        <v>0.36267932945391074</v>
      </c>
      <c r="M52" s="364"/>
      <c r="N52" s="114">
        <v>2407.9196055402372</v>
      </c>
      <c r="O52" s="58"/>
      <c r="P52" s="20">
        <v>1855.4810160797895</v>
      </c>
      <c r="Q52" s="115"/>
      <c r="R52" s="58">
        <v>0.29773335575678656</v>
      </c>
      <c r="S52" s="60"/>
      <c r="T52" s="4"/>
      <c r="U52" s="26"/>
    </row>
    <row r="53" spans="1:21" s="215" customFormat="1" x14ac:dyDescent="0.25">
      <c r="A53" s="707" t="s">
        <v>319</v>
      </c>
      <c r="B53" s="458"/>
      <c r="C53" s="474"/>
      <c r="D53" s="708"/>
      <c r="E53" s="708"/>
      <c r="F53" s="474"/>
      <c r="G53" s="474"/>
      <c r="H53" s="458"/>
      <c r="I53" s="474"/>
      <c r="J53" s="710"/>
      <c r="K53" s="474"/>
      <c r="L53" s="475"/>
      <c r="M53" s="458"/>
      <c r="N53" s="474"/>
      <c r="O53" s="713"/>
      <c r="P53" s="710"/>
      <c r="Q53" s="474"/>
      <c r="R53" s="474"/>
      <c r="S53" s="475"/>
      <c r="T53" s="4"/>
      <c r="U53" s="10"/>
    </row>
    <row r="54" spans="1:21" s="215" customFormat="1" x14ac:dyDescent="0.25">
      <c r="A54" s="34" t="s">
        <v>320</v>
      </c>
      <c r="B54" s="198">
        <v>55256.171435117838</v>
      </c>
      <c r="C54" s="114"/>
      <c r="D54" s="20">
        <v>44541.638879018908</v>
      </c>
      <c r="E54" s="20">
        <v>0</v>
      </c>
      <c r="F54" s="58">
        <v>0.24055092775551082</v>
      </c>
      <c r="G54" s="58"/>
      <c r="H54" s="362">
        <v>11361.456020200058</v>
      </c>
      <c r="I54" s="58"/>
      <c r="J54" s="130">
        <v>8524.1367978592316</v>
      </c>
      <c r="K54" s="115"/>
      <c r="L54" s="60">
        <v>0.33285707275995335</v>
      </c>
      <c r="M54" s="364"/>
      <c r="N54" s="132">
        <v>43894.71541491778</v>
      </c>
      <c r="O54" s="58"/>
      <c r="P54" s="20">
        <v>36017.502081159677</v>
      </c>
      <c r="Q54" s="115"/>
      <c r="R54" s="58">
        <v>0.21870515384459654</v>
      </c>
      <c r="S54" s="60"/>
      <c r="T54" s="4"/>
      <c r="U54" s="26"/>
    </row>
    <row r="55" spans="1:21" s="216" customFormat="1" x14ac:dyDescent="0.25">
      <c r="A55" s="34" t="s">
        <v>196</v>
      </c>
      <c r="B55" s="198">
        <v>52872.984960228045</v>
      </c>
      <c r="C55" s="114"/>
      <c r="D55" s="20">
        <v>42057.659743897661</v>
      </c>
      <c r="E55" s="20">
        <v>0</v>
      </c>
      <c r="F55" s="58">
        <v>0.25715470813612329</v>
      </c>
      <c r="G55" s="58"/>
      <c r="H55" s="362">
        <v>10877.508070856828</v>
      </c>
      <c r="I55" s="58"/>
      <c r="J55" s="130">
        <v>8211.8062466454394</v>
      </c>
      <c r="K55" s="115"/>
      <c r="L55" s="60">
        <v>0.32461820751072146</v>
      </c>
      <c r="M55" s="364"/>
      <c r="N55" s="132">
        <v>41995.476889371217</v>
      </c>
      <c r="O55" s="58"/>
      <c r="P55" s="20">
        <v>33845.853497252217</v>
      </c>
      <c r="Q55" s="115"/>
      <c r="R55" s="58">
        <v>0.2407864642202221</v>
      </c>
      <c r="S55" s="60"/>
      <c r="T55" s="4"/>
      <c r="U55" s="26"/>
    </row>
    <row r="56" spans="1:21" s="216" customFormat="1" x14ac:dyDescent="0.25">
      <c r="A56" s="34" t="s">
        <v>197</v>
      </c>
      <c r="B56" s="198">
        <v>2567.3145028018848</v>
      </c>
      <c r="C56" s="114"/>
      <c r="D56" s="20">
        <v>2285.7668140853939</v>
      </c>
      <c r="E56" s="20">
        <v>0</v>
      </c>
      <c r="F56" s="58">
        <v>0.12317428312526572</v>
      </c>
      <c r="G56" s="58"/>
      <c r="H56" s="362">
        <v>570.42652287655289</v>
      </c>
      <c r="I56" s="58"/>
      <c r="J56" s="130">
        <v>359.38349333584222</v>
      </c>
      <c r="K56" s="115"/>
      <c r="L56" s="60">
        <v>0.58723629063144511</v>
      </c>
      <c r="M56" s="364"/>
      <c r="N56" s="132">
        <v>1996.8879799253318</v>
      </c>
      <c r="O56" s="58"/>
      <c r="P56" s="20">
        <v>1926.3833207495518</v>
      </c>
      <c r="Q56" s="115"/>
      <c r="R56" s="58">
        <v>3.6599496276964655E-2</v>
      </c>
      <c r="S56" s="60"/>
      <c r="T56" s="4"/>
      <c r="U56" s="26"/>
    </row>
    <row r="57" spans="1:21" s="216" customFormat="1" x14ac:dyDescent="0.25">
      <c r="A57" s="34" t="s">
        <v>667</v>
      </c>
      <c r="B57" s="198">
        <v>387.80516028215192</v>
      </c>
      <c r="C57" s="114"/>
      <c r="D57" s="20">
        <v>306.61878730924218</v>
      </c>
      <c r="E57" s="20">
        <v>0</v>
      </c>
      <c r="F57" s="58">
        <v>0.26477951232332264</v>
      </c>
      <c r="G57" s="58"/>
      <c r="H57" s="362">
        <v>106.02774611234649</v>
      </c>
      <c r="I57" s="58"/>
      <c r="J57" s="130">
        <v>61.353524151347465</v>
      </c>
      <c r="K57" s="115"/>
      <c r="L57" s="60">
        <v>0.72814434996099375</v>
      </c>
      <c r="M57" s="364"/>
      <c r="N57" s="20">
        <v>281.77741416980541</v>
      </c>
      <c r="O57" s="58"/>
      <c r="P57" s="20">
        <v>245.26526315789474</v>
      </c>
      <c r="Q57" s="115"/>
      <c r="R57" s="1171">
        <v>0.14886800740472245</v>
      </c>
      <c r="S57" s="60"/>
      <c r="T57" s="4"/>
      <c r="U57" s="26"/>
    </row>
    <row r="58" spans="1:21" s="215" customFormat="1" x14ac:dyDescent="0.25">
      <c r="A58" s="34" t="s">
        <v>250</v>
      </c>
      <c r="B58" s="198">
        <v>1989.4966812277191</v>
      </c>
      <c r="C58" s="114"/>
      <c r="D58" s="20">
        <v>2056.3959069610787</v>
      </c>
      <c r="E58" s="20">
        <v>0</v>
      </c>
      <c r="F58" s="58">
        <v>-3.2532269446218932E-2</v>
      </c>
      <c r="G58" s="58"/>
      <c r="H58" s="362">
        <v>327.5408514804231</v>
      </c>
      <c r="I58" s="58"/>
      <c r="J58" s="130">
        <v>226.2754570481676</v>
      </c>
      <c r="K58" s="115"/>
      <c r="L58" s="60">
        <v>0.44753149879042775</v>
      </c>
      <c r="M58" s="364"/>
      <c r="N58" s="132">
        <v>1661.9558297472961</v>
      </c>
      <c r="O58" s="58"/>
      <c r="P58" s="20">
        <v>1830.1204499129112</v>
      </c>
      <c r="Q58" s="115"/>
      <c r="R58" s="58">
        <v>-9.188718708302368E-2</v>
      </c>
      <c r="S58" s="60"/>
      <c r="T58" s="4"/>
      <c r="U58" s="26"/>
    </row>
    <row r="59" spans="1:21" s="215" customFormat="1" x14ac:dyDescent="0.25">
      <c r="A59" s="34" t="s">
        <v>321</v>
      </c>
      <c r="B59" s="198">
        <v>1540.3870919167134</v>
      </c>
      <c r="C59" s="114"/>
      <c r="D59" s="20">
        <v>1921.4284995944502</v>
      </c>
      <c r="E59" s="20">
        <v>0</v>
      </c>
      <c r="F59" s="58">
        <v>-0.1983115207035609</v>
      </c>
      <c r="G59" s="58"/>
      <c r="H59" s="362">
        <v>204.60732572592244</v>
      </c>
      <c r="I59" s="58"/>
      <c r="J59" s="130">
        <v>134.8435335525067</v>
      </c>
      <c r="K59" s="115"/>
      <c r="L59" s="60">
        <v>0.51736846651419455</v>
      </c>
      <c r="M59" s="364"/>
      <c r="N59" s="132">
        <v>1335.779766190791</v>
      </c>
      <c r="O59" s="58"/>
      <c r="P59" s="20">
        <v>1786.5849660419435</v>
      </c>
      <c r="Q59" s="115"/>
      <c r="R59" s="58">
        <v>-0.2523278816399539</v>
      </c>
      <c r="S59" s="60"/>
      <c r="T59" s="4"/>
      <c r="U59" s="26"/>
    </row>
    <row r="60" spans="1:21" s="215" customFormat="1" x14ac:dyDescent="0.25">
      <c r="A60" s="34" t="s">
        <v>322</v>
      </c>
      <c r="B60" s="198">
        <v>218.05818305532864</v>
      </c>
      <c r="C60" s="114"/>
      <c r="D60" s="20">
        <v>63.03113713840176</v>
      </c>
      <c r="E60" s="20">
        <v>0</v>
      </c>
      <c r="F60" s="58">
        <v>2.4595311611866282</v>
      </c>
      <c r="G60" s="58"/>
      <c r="H60" s="362">
        <v>93.251840694898632</v>
      </c>
      <c r="I60" s="58"/>
      <c r="J60" s="130">
        <v>63.03113713840176</v>
      </c>
      <c r="K60" s="115"/>
      <c r="L60" s="60">
        <v>0.47945674040655833</v>
      </c>
      <c r="M60" s="364"/>
      <c r="N60" s="20">
        <v>124.80634236043001</v>
      </c>
      <c r="O60" s="58"/>
      <c r="P60" s="20">
        <v>0</v>
      </c>
      <c r="Q60" s="115"/>
      <c r="R60" s="1171" t="s">
        <v>249</v>
      </c>
      <c r="S60" s="60"/>
      <c r="T60" s="4"/>
      <c r="U60" s="26"/>
    </row>
    <row r="61" spans="1:21" s="215" customFormat="1" x14ac:dyDescent="0.25">
      <c r="A61" s="34" t="s">
        <v>323</v>
      </c>
      <c r="B61" s="198">
        <v>275.73703734375619</v>
      </c>
      <c r="C61" s="114"/>
      <c r="D61" s="20">
        <v>87.319873183199832</v>
      </c>
      <c r="E61" s="20">
        <v>0</v>
      </c>
      <c r="F61" s="58">
        <v>2.1577810101172643</v>
      </c>
      <c r="G61" s="58"/>
      <c r="H61" s="362">
        <v>74.367316147680739</v>
      </c>
      <c r="I61" s="58"/>
      <c r="J61" s="130">
        <v>43.784389312232094</v>
      </c>
      <c r="K61" s="115"/>
      <c r="L61" s="60">
        <v>0.69848928615534345</v>
      </c>
      <c r="M61" s="364"/>
      <c r="N61" s="20">
        <v>201.36972119607543</v>
      </c>
      <c r="O61" s="58"/>
      <c r="P61" s="20">
        <v>43.535483870967745</v>
      </c>
      <c r="Q61" s="115"/>
      <c r="R61" s="1171">
        <v>3.6254159433004878</v>
      </c>
      <c r="S61" s="60"/>
      <c r="T61" s="4"/>
      <c r="U61" s="26"/>
    </row>
    <row r="62" spans="1:21" s="215" customFormat="1" x14ac:dyDescent="0.25">
      <c r="A62" s="34" t="s">
        <v>243</v>
      </c>
      <c r="B62" s="198">
        <v>600.74003985001605</v>
      </c>
      <c r="C62" s="114"/>
      <c r="D62" s="20">
        <v>605.38145371828318</v>
      </c>
      <c r="E62" s="20">
        <v>0</v>
      </c>
      <c r="F62" s="58">
        <v>-7.6669244486419928E-3</v>
      </c>
      <c r="G62" s="58"/>
      <c r="H62" s="362">
        <v>317.2862349383775</v>
      </c>
      <c r="I62" s="58"/>
      <c r="J62" s="130">
        <v>180.75505955783134</v>
      </c>
      <c r="K62" s="115"/>
      <c r="L62" s="60">
        <v>0.75533805645348451</v>
      </c>
      <c r="M62" s="364"/>
      <c r="N62" s="20">
        <v>283.45380491163849</v>
      </c>
      <c r="O62" s="58"/>
      <c r="P62" s="20">
        <v>424.62639416045181</v>
      </c>
      <c r="Q62" s="115"/>
      <c r="R62" s="1171">
        <v>-0.33246305738467363</v>
      </c>
      <c r="S62" s="60"/>
      <c r="T62" s="4"/>
      <c r="U62" s="26"/>
    </row>
    <row r="63" spans="1:21" s="215" customFormat="1" x14ac:dyDescent="0.25">
      <c r="A63" s="34" t="s">
        <v>267</v>
      </c>
      <c r="B63" s="198">
        <v>3035.1021445908141</v>
      </c>
      <c r="C63" s="114"/>
      <c r="D63" s="20">
        <v>3920.7066558085867</v>
      </c>
      <c r="E63" s="20">
        <v>0</v>
      </c>
      <c r="F63" s="58">
        <v>-0.22587879914599987</v>
      </c>
      <c r="G63" s="58"/>
      <c r="H63" s="362">
        <v>785.92822549133518</v>
      </c>
      <c r="I63" s="58"/>
      <c r="J63" s="130">
        <v>603.26432607640561</v>
      </c>
      <c r="K63" s="115"/>
      <c r="L63" s="60">
        <v>0.30279247672900605</v>
      </c>
      <c r="M63" s="364"/>
      <c r="N63" s="132">
        <v>2249.173919099479</v>
      </c>
      <c r="O63" s="58"/>
      <c r="P63" s="20">
        <v>3317.442329732181</v>
      </c>
      <c r="Q63" s="115"/>
      <c r="R63" s="58">
        <v>-0.32201566883573945</v>
      </c>
      <c r="S63" s="60"/>
      <c r="T63" s="4"/>
      <c r="U63" s="26"/>
    </row>
    <row r="64" spans="1:21" s="215" customFormat="1" x14ac:dyDescent="0.25">
      <c r="A64" s="34" t="s">
        <v>324</v>
      </c>
      <c r="B64" s="198">
        <v>117.2710237643382</v>
      </c>
      <c r="C64" s="114"/>
      <c r="D64" s="20">
        <v>102.12852627795507</v>
      </c>
      <c r="E64" s="20">
        <v>0</v>
      </c>
      <c r="F64" s="58">
        <v>0.14826902960658603</v>
      </c>
      <c r="G64" s="58"/>
      <c r="H64" s="362">
        <v>101.65060491617066</v>
      </c>
      <c r="I64" s="58"/>
      <c r="J64" s="130">
        <v>32.832229981658784</v>
      </c>
      <c r="K64" s="115"/>
      <c r="L64" s="60">
        <v>2.0960615521076758</v>
      </c>
      <c r="M64" s="364"/>
      <c r="N64" s="20">
        <v>15.620418848167539</v>
      </c>
      <c r="O64" s="58"/>
      <c r="P64" s="20">
        <v>69.296296296296291</v>
      </c>
      <c r="Q64" s="115"/>
      <c r="R64" s="1171">
        <v>-0.77458508343104027</v>
      </c>
      <c r="S64" s="60"/>
      <c r="T64" s="4"/>
      <c r="U64" s="26"/>
    </row>
    <row r="65" spans="1:21" s="215" customFormat="1" x14ac:dyDescent="0.25">
      <c r="A65" s="34" t="s">
        <v>325</v>
      </c>
      <c r="B65" s="198">
        <v>126.56411135988746</v>
      </c>
      <c r="C65" s="114"/>
      <c r="D65" s="20">
        <v>81.7145381871604</v>
      </c>
      <c r="E65" s="20">
        <v>0</v>
      </c>
      <c r="F65" s="58">
        <v>0.54885671714870155</v>
      </c>
      <c r="G65" s="58"/>
      <c r="H65" s="362">
        <v>48.053985972971773</v>
      </c>
      <c r="I65" s="58"/>
      <c r="J65" s="130">
        <v>16.411312380708772</v>
      </c>
      <c r="K65" s="115"/>
      <c r="L65" s="60">
        <v>1.9281013521781747</v>
      </c>
      <c r="M65" s="364"/>
      <c r="N65" s="20">
        <v>78.510125386915689</v>
      </c>
      <c r="O65" s="58"/>
      <c r="P65" s="20">
        <v>65.303225806451621</v>
      </c>
      <c r="Q65" s="115"/>
      <c r="R65" s="1171">
        <v>0.20223962013158767</v>
      </c>
      <c r="S65" s="60"/>
      <c r="T65" s="4"/>
      <c r="U65" s="26"/>
    </row>
    <row r="66" spans="1:21" s="215" customFormat="1" x14ac:dyDescent="0.25">
      <c r="A66" s="34" t="s">
        <v>668</v>
      </c>
      <c r="B66" s="198">
        <v>670.88022958561419</v>
      </c>
      <c r="C66" s="114"/>
      <c r="D66" s="20">
        <v>930.6640778068454</v>
      </c>
      <c r="E66" s="20">
        <v>0</v>
      </c>
      <c r="F66" s="58">
        <v>-0.27913814921644375</v>
      </c>
      <c r="G66" s="60"/>
      <c r="H66" s="362">
        <v>173.14081737073784</v>
      </c>
      <c r="I66" s="116"/>
      <c r="J66" s="130">
        <v>75.511887564137865</v>
      </c>
      <c r="K66" s="115"/>
      <c r="L66" s="60">
        <v>1.2928948402154092</v>
      </c>
      <c r="M66" s="364"/>
      <c r="N66" s="1498">
        <v>497.73941221487638</v>
      </c>
      <c r="O66" s="116"/>
      <c r="P66" s="20">
        <v>855.15219024270755</v>
      </c>
      <c r="Q66" s="115"/>
      <c r="R66" s="58">
        <v>-0.41795224534990782</v>
      </c>
      <c r="S66" s="60"/>
      <c r="T66" s="4"/>
      <c r="U66" s="26"/>
    </row>
    <row r="67" spans="1:21" s="26" customFormat="1" x14ac:dyDescent="0.25">
      <c r="A67" s="230" t="s">
        <v>1092</v>
      </c>
      <c r="B67" s="226">
        <v>46.095667548740607</v>
      </c>
      <c r="C67" s="227"/>
      <c r="D67" s="227">
        <v>47.038951119303</v>
      </c>
      <c r="E67" s="67"/>
      <c r="F67" s="22">
        <v>-2.0053244133143633E-2</v>
      </c>
      <c r="G67" s="22"/>
      <c r="H67" s="202">
        <v>47.454071450373668</v>
      </c>
      <c r="I67" s="201"/>
      <c r="J67" s="238">
        <v>47.908076535961101</v>
      </c>
      <c r="K67" s="174"/>
      <c r="L67" s="98">
        <v>-9.4765876322887681E-3</v>
      </c>
      <c r="M67" s="201"/>
      <c r="N67" s="238">
        <v>45.804421623644544</v>
      </c>
      <c r="O67" s="201"/>
      <c r="P67" s="227">
        <v>46.863295865289416</v>
      </c>
      <c r="Q67" s="174"/>
      <c r="R67" s="22">
        <v>-2.2594958849856666E-2</v>
      </c>
      <c r="S67" s="98"/>
      <c r="T67" s="4"/>
    </row>
    <row r="68" spans="1:21" s="26" customFormat="1" x14ac:dyDescent="0.25">
      <c r="A68" s="137"/>
      <c r="B68" s="724"/>
      <c r="D68" s="719"/>
      <c r="E68" s="59"/>
      <c r="F68" s="58"/>
      <c r="G68" s="58"/>
      <c r="H68" s="719"/>
      <c r="I68" s="58"/>
      <c r="J68" s="725"/>
      <c r="K68" s="59"/>
      <c r="L68" s="58"/>
      <c r="M68" s="58"/>
      <c r="N68" s="482"/>
      <c r="O68" s="58"/>
      <c r="P68" s="726"/>
      <c r="Q68" s="59"/>
      <c r="R68" s="58"/>
      <c r="S68" s="58"/>
      <c r="T68" s="4"/>
    </row>
    <row r="69" spans="1:21" s="108" customFormat="1" x14ac:dyDescent="0.25">
      <c r="A69" s="1543" t="s">
        <v>724</v>
      </c>
      <c r="B69" s="119"/>
      <c r="C69" s="10"/>
      <c r="D69" s="119"/>
      <c r="E69" s="6"/>
      <c r="F69" s="21"/>
      <c r="G69" s="21"/>
      <c r="H69" s="36"/>
      <c r="I69" s="21"/>
      <c r="J69" s="120"/>
      <c r="K69" s="6"/>
      <c r="L69" s="21"/>
      <c r="M69" s="21"/>
      <c r="N69" s="76"/>
      <c r="O69" s="21"/>
      <c r="P69" s="353"/>
      <c r="Q69" s="6"/>
      <c r="R69" s="21"/>
      <c r="S69" s="21"/>
      <c r="T69" s="4"/>
    </row>
    <row r="70" spans="1:21" x14ac:dyDescent="0.25">
      <c r="A70" s="30"/>
      <c r="B70" s="119"/>
      <c r="D70" s="119"/>
      <c r="E70" s="6"/>
      <c r="F70" s="21"/>
      <c r="G70" s="21"/>
      <c r="I70" s="21"/>
      <c r="J70" s="120"/>
      <c r="K70" s="6"/>
      <c r="L70" s="21"/>
      <c r="M70" s="21"/>
      <c r="O70" s="21"/>
      <c r="P70" s="353"/>
      <c r="Q70" s="6"/>
      <c r="R70" s="21"/>
      <c r="S70" s="21"/>
    </row>
    <row r="71" spans="1:21" x14ac:dyDescent="0.25">
      <c r="A71" s="30"/>
      <c r="B71" s="141"/>
      <c r="C71" s="142"/>
      <c r="D71" s="141"/>
      <c r="E71" s="143"/>
      <c r="F71" s="143"/>
      <c r="G71" s="143"/>
      <c r="H71" s="158"/>
      <c r="I71" s="143"/>
      <c r="J71" s="144"/>
      <c r="K71" s="143"/>
      <c r="L71" s="143"/>
      <c r="M71" s="143"/>
      <c r="N71" s="159"/>
      <c r="O71" s="21"/>
      <c r="P71" s="353"/>
      <c r="Q71" s="6"/>
      <c r="R71" s="21"/>
      <c r="S71" s="21"/>
    </row>
    <row r="72" spans="1:21" x14ac:dyDescent="0.25">
      <c r="A72" s="30"/>
      <c r="B72" s="141"/>
      <c r="C72" s="142"/>
      <c r="D72" s="141"/>
      <c r="E72" s="143"/>
      <c r="F72" s="143"/>
      <c r="G72" s="143"/>
      <c r="H72" s="158"/>
      <c r="I72" s="143"/>
      <c r="J72" s="144"/>
      <c r="K72" s="143"/>
      <c r="L72" s="143"/>
      <c r="M72" s="143"/>
      <c r="N72" s="159"/>
      <c r="O72" s="21"/>
      <c r="P72" s="353"/>
      <c r="Q72" s="6"/>
      <c r="R72" s="21"/>
      <c r="S72" s="21"/>
    </row>
    <row r="73" spans="1:21" x14ac:dyDescent="0.25">
      <c r="B73" s="141"/>
      <c r="C73" s="142"/>
      <c r="D73" s="141"/>
      <c r="E73" s="143"/>
      <c r="F73" s="143"/>
      <c r="G73" s="143"/>
      <c r="H73" s="731"/>
      <c r="I73" s="143"/>
      <c r="J73" s="144"/>
      <c r="K73" s="143"/>
      <c r="L73" s="143"/>
      <c r="M73" s="143"/>
      <c r="N73" s="141"/>
      <c r="O73" s="21"/>
      <c r="P73" s="353"/>
      <c r="Q73" s="6"/>
      <c r="R73" s="21"/>
      <c r="S73" s="21"/>
    </row>
    <row r="74" spans="1:21" x14ac:dyDescent="0.25">
      <c r="B74" s="119"/>
      <c r="D74" s="119"/>
      <c r="E74" s="6"/>
      <c r="F74" s="21"/>
      <c r="G74" s="21"/>
      <c r="H74" s="719"/>
      <c r="I74" s="21"/>
      <c r="J74" s="120"/>
      <c r="K74" s="6"/>
      <c r="L74" s="21"/>
      <c r="M74" s="21"/>
      <c r="N74" s="119"/>
      <c r="O74" s="21"/>
      <c r="P74" s="353"/>
      <c r="Q74" s="6"/>
      <c r="R74" s="21"/>
      <c r="S74" s="21"/>
    </row>
    <row r="75" spans="1:21" x14ac:dyDescent="0.25">
      <c r="A75" s="32"/>
      <c r="B75" s="119"/>
      <c r="D75" s="119"/>
      <c r="E75" s="6"/>
      <c r="F75" s="21"/>
      <c r="G75" s="21"/>
      <c r="H75" s="119"/>
      <c r="I75" s="21"/>
      <c r="J75" s="120"/>
      <c r="K75" s="6"/>
      <c r="L75" s="21"/>
      <c r="M75" s="21"/>
      <c r="N75" s="40"/>
      <c r="O75" s="21"/>
      <c r="P75" s="353"/>
      <c r="Q75" s="6"/>
      <c r="R75" s="21"/>
      <c r="S75" s="21"/>
    </row>
    <row r="76" spans="1:21" x14ac:dyDescent="0.25">
      <c r="D76" s="35"/>
      <c r="F76" s="4"/>
      <c r="J76" s="35"/>
      <c r="L76" s="4"/>
      <c r="N76" s="36"/>
      <c r="P76" s="35"/>
    </row>
    <row r="77" spans="1:21" x14ac:dyDescent="0.25">
      <c r="F77" s="36"/>
      <c r="G77" s="36"/>
      <c r="L77" s="36"/>
      <c r="M77" s="36"/>
      <c r="R77" s="36"/>
      <c r="S77" s="36"/>
    </row>
    <row r="78" spans="1:21" x14ac:dyDescent="0.25">
      <c r="B78" s="100"/>
      <c r="D78" s="100"/>
      <c r="F78" s="36"/>
      <c r="G78" s="36"/>
      <c r="L78" s="36"/>
      <c r="M78" s="36"/>
      <c r="R78" s="36"/>
      <c r="S78" s="36"/>
    </row>
    <row r="79" spans="1:21" x14ac:dyDescent="0.25">
      <c r="B79" s="100"/>
      <c r="D79" s="100"/>
      <c r="F79" s="36"/>
      <c r="G79" s="36"/>
      <c r="L79" s="36"/>
      <c r="M79" s="36"/>
      <c r="R79" s="36"/>
      <c r="S79" s="36"/>
    </row>
    <row r="80" spans="1:21" x14ac:dyDescent="0.25">
      <c r="B80" s="354"/>
      <c r="H80" s="82"/>
      <c r="N80" s="82"/>
    </row>
    <row r="81" spans="2:2" x14ac:dyDescent="0.25">
      <c r="B81" s="355"/>
    </row>
    <row r="82" spans="2:2" x14ac:dyDescent="0.25">
      <c r="B82" s="880"/>
    </row>
    <row r="83" spans="2:2" x14ac:dyDescent="0.25">
      <c r="B83" s="356"/>
    </row>
    <row r="84" spans="2:2" x14ac:dyDescent="0.25">
      <c r="B84" s="356"/>
    </row>
  </sheetData>
  <mergeCells count="6">
    <mergeCell ref="A1:S1"/>
    <mergeCell ref="A2:S2"/>
    <mergeCell ref="A4:A5"/>
    <mergeCell ref="B4:G4"/>
    <mergeCell ref="H4:L4"/>
    <mergeCell ref="M4:S4"/>
  </mergeCells>
  <printOptions horizontalCentered="1"/>
  <pageMargins left="0.25" right="0.25" top="0.25" bottom="0.5" header="0.3" footer="0.3"/>
  <pageSetup scale="86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>
    <pageSetUpPr fitToPage="1"/>
  </sheetPr>
  <dimension ref="A1:T88"/>
  <sheetViews>
    <sheetView showGridLines="0" topLeftCell="A31" zoomScaleNormal="100" workbookViewId="0">
      <selection activeCell="B4" sqref="B4:T4"/>
    </sheetView>
  </sheetViews>
  <sheetFormatPr defaultColWidth="9.1796875" defaultRowHeight="11.5" x14ac:dyDescent="0.25"/>
  <cols>
    <col min="1" max="1" width="24.7265625" style="25" customWidth="1"/>
    <col min="2" max="2" width="10.26953125" style="35" customWidth="1"/>
    <col min="3" max="3" width="0.54296875" style="10" customWidth="1"/>
    <col min="4" max="4" width="12.7265625" style="4" customWidth="1"/>
    <col min="5" max="5" width="0.7265625" style="4" customWidth="1"/>
    <col min="6" max="6" width="8.54296875" style="10" customWidth="1"/>
    <col min="7" max="7" width="0.54296875" style="10" customWidth="1"/>
    <col min="8" max="8" width="10.26953125" style="36" customWidth="1"/>
    <col min="9" max="9" width="0.54296875" style="10" customWidth="1"/>
    <col min="10" max="10" width="10.26953125" style="733" customWidth="1"/>
    <col min="11" max="11" width="0.54296875" style="4" customWidth="1"/>
    <col min="12" max="12" width="8.453125" style="10" customWidth="1"/>
    <col min="13" max="13" width="1.54296875" style="10" customWidth="1"/>
    <col min="14" max="14" width="10.26953125" style="76" customWidth="1"/>
    <col min="15" max="15" width="0.54296875" style="10" customWidth="1"/>
    <col min="16" max="16" width="10.26953125" style="733" customWidth="1"/>
    <col min="17" max="17" width="0.54296875" style="4" customWidth="1"/>
    <col min="18" max="18" width="8.26953125" style="10" customWidth="1"/>
    <col min="19" max="19" width="0.54296875" style="10" customWidth="1"/>
    <col min="20" max="16384" width="9.1796875" style="4"/>
  </cols>
  <sheetData>
    <row r="1" spans="1:20" ht="15.75" customHeight="1" x14ac:dyDescent="0.35">
      <c r="A1" s="1685" t="str">
        <f>CONCATENATE('List of Tables'!A35,":  ",'List of Tables'!C35)</f>
        <v>TABLE 30:  Other Asia MMA Visitor Characteristics: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883"/>
    </row>
    <row r="2" spans="1:20" ht="15.5" x14ac:dyDescent="0.35">
      <c r="A2" s="1685" t="s">
        <v>1086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</row>
    <row r="3" spans="1:20" x14ac:dyDescent="0.25">
      <c r="A3" s="421"/>
      <c r="B3" s="36"/>
      <c r="D3" s="703"/>
      <c r="E3" s="10"/>
      <c r="H3" s="704"/>
      <c r="J3" s="703"/>
      <c r="K3" s="10"/>
      <c r="N3" s="704"/>
      <c r="P3" s="703"/>
      <c r="Q3" s="10"/>
      <c r="R3" s="704"/>
    </row>
    <row r="4" spans="1:20" x14ac:dyDescent="0.25">
      <c r="A4" s="1691" t="s">
        <v>259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</row>
    <row r="5" spans="1:20" ht="23" x14ac:dyDescent="0.25">
      <c r="A5" s="1692"/>
      <c r="B5" s="71">
        <v>2014</v>
      </c>
      <c r="C5" s="72"/>
      <c r="D5" s="73">
        <v>2013</v>
      </c>
      <c r="E5" s="70"/>
      <c r="F5" s="45" t="s">
        <v>637</v>
      </c>
      <c r="G5" s="70"/>
      <c r="H5" s="71">
        <v>2014</v>
      </c>
      <c r="I5" s="72"/>
      <c r="J5" s="73">
        <v>2013</v>
      </c>
      <c r="K5" s="73"/>
      <c r="L5" s="361" t="s">
        <v>637</v>
      </c>
      <c r="M5" s="71"/>
      <c r="N5" s="73">
        <v>2014</v>
      </c>
      <c r="O5" s="72"/>
      <c r="P5" s="73">
        <v>2013</v>
      </c>
      <c r="Q5" s="70"/>
      <c r="R5" s="45" t="s">
        <v>637</v>
      </c>
      <c r="S5" s="5"/>
    </row>
    <row r="6" spans="1:20" x14ac:dyDescent="0.25">
      <c r="A6" s="31" t="s">
        <v>517</v>
      </c>
      <c r="B6" s="198">
        <v>2518654.7404306233</v>
      </c>
      <c r="C6" s="133">
        <v>0</v>
      </c>
      <c r="D6" s="114">
        <v>2274521.6963890237</v>
      </c>
      <c r="E6" s="114"/>
      <c r="F6" s="58">
        <v>0.10733379436616472</v>
      </c>
      <c r="G6" s="58"/>
      <c r="H6" s="417">
        <v>422235.14427273854</v>
      </c>
      <c r="I6" s="58"/>
      <c r="J6" s="20">
        <v>375775.56280184357</v>
      </c>
      <c r="K6" s="115"/>
      <c r="L6" s="60">
        <v>0.12363651623454383</v>
      </c>
      <c r="M6" s="364"/>
      <c r="N6" s="705">
        <v>2096419.5961578847</v>
      </c>
      <c r="O6" s="58"/>
      <c r="P6" s="20">
        <v>1898746.1335871802</v>
      </c>
      <c r="Q6" s="115"/>
      <c r="R6" s="58">
        <v>0.1041073680541235</v>
      </c>
      <c r="S6" s="7"/>
    </row>
    <row r="7" spans="1:20" x14ac:dyDescent="0.25">
      <c r="A7" s="31" t="s">
        <v>272</v>
      </c>
      <c r="B7" s="198">
        <v>368502.2979469694</v>
      </c>
      <c r="C7" s="114">
        <v>0</v>
      </c>
      <c r="D7" s="114">
        <v>335071.59938545094</v>
      </c>
      <c r="E7" s="114"/>
      <c r="F7" s="58">
        <v>9.9771805855325024E-2</v>
      </c>
      <c r="G7" s="58"/>
      <c r="H7" s="362">
        <v>64597.297946947445</v>
      </c>
      <c r="I7" s="58"/>
      <c r="J7" s="20">
        <v>56785.599385455738</v>
      </c>
      <c r="K7" s="115"/>
      <c r="L7" s="60">
        <v>0.13756478131835101</v>
      </c>
      <c r="M7" s="364"/>
      <c r="N7" s="114">
        <v>303905.00000002194</v>
      </c>
      <c r="O7" s="58"/>
      <c r="P7" s="20">
        <v>278285.99999999523</v>
      </c>
      <c r="Q7" s="115"/>
      <c r="R7" s="58">
        <v>9.2059967084320293E-2</v>
      </c>
      <c r="S7" s="7"/>
    </row>
    <row r="8" spans="1:20" s="10" customFormat="1" x14ac:dyDescent="0.25">
      <c r="A8" s="505" t="s">
        <v>273</v>
      </c>
      <c r="B8" s="458"/>
      <c r="C8" s="474"/>
      <c r="D8" s="474"/>
      <c r="E8" s="474"/>
      <c r="F8" s="474"/>
      <c r="G8" s="474"/>
      <c r="H8" s="458"/>
      <c r="I8" s="474"/>
      <c r="J8" s="474"/>
      <c r="K8" s="474"/>
      <c r="L8" s="475"/>
      <c r="M8" s="458"/>
      <c r="N8" s="474"/>
      <c r="O8" s="474"/>
      <c r="P8" s="474"/>
      <c r="Q8" s="474"/>
      <c r="R8" s="474"/>
      <c r="S8" s="475"/>
      <c r="T8" s="4"/>
    </row>
    <row r="9" spans="1:20" s="26" customFormat="1" x14ac:dyDescent="0.25">
      <c r="A9" s="218" t="s">
        <v>274</v>
      </c>
      <c r="B9" s="198">
        <v>27454.77161139714</v>
      </c>
      <c r="C9" s="114">
        <v>0</v>
      </c>
      <c r="D9" s="114">
        <v>27087.074287878655</v>
      </c>
      <c r="E9" s="114"/>
      <c r="F9" s="58">
        <v>1.3574641528672883E-2</v>
      </c>
      <c r="G9" s="58"/>
      <c r="H9" s="362">
        <v>10365.856879085468</v>
      </c>
      <c r="I9" s="58"/>
      <c r="J9" s="130">
        <v>11377.425135207252</v>
      </c>
      <c r="K9" s="115"/>
      <c r="L9" s="60">
        <v>-8.8910121938882522E-2</v>
      </c>
      <c r="M9" s="364"/>
      <c r="N9" s="114">
        <v>17088.914732311674</v>
      </c>
      <c r="O9" s="58"/>
      <c r="P9" s="20">
        <v>15709.649152671405</v>
      </c>
      <c r="Q9" s="115"/>
      <c r="R9" s="58">
        <v>8.7797350929745388E-2</v>
      </c>
      <c r="S9" s="60"/>
      <c r="T9" s="4"/>
    </row>
    <row r="10" spans="1:20" s="26" customFormat="1" x14ac:dyDescent="0.25">
      <c r="A10" s="218" t="s">
        <v>275</v>
      </c>
      <c r="B10" s="198">
        <v>160199.37418503588</v>
      </c>
      <c r="C10" s="114">
        <v>0</v>
      </c>
      <c r="D10" s="114">
        <v>150960.22760333298</v>
      </c>
      <c r="E10" s="114"/>
      <c r="F10" s="58">
        <v>6.1202521540838668E-2</v>
      </c>
      <c r="G10" s="58"/>
      <c r="H10" s="362">
        <v>18767.544813969605</v>
      </c>
      <c r="I10" s="58"/>
      <c r="J10" s="130">
        <v>18326.906876840996</v>
      </c>
      <c r="K10" s="115"/>
      <c r="L10" s="60">
        <v>2.404322453809303E-2</v>
      </c>
      <c r="M10" s="364"/>
      <c r="N10" s="114">
        <v>141431.82937106627</v>
      </c>
      <c r="O10" s="58"/>
      <c r="P10" s="20">
        <v>132633.32072649198</v>
      </c>
      <c r="Q10" s="115"/>
      <c r="R10" s="58">
        <v>6.6337090833441609E-2</v>
      </c>
      <c r="S10" s="60"/>
      <c r="T10" s="4"/>
    </row>
    <row r="11" spans="1:20" s="26" customFormat="1" x14ac:dyDescent="0.25">
      <c r="A11" s="218" t="s">
        <v>276</v>
      </c>
      <c r="B11" s="198">
        <v>180848.15215050106</v>
      </c>
      <c r="C11" s="114">
        <v>0</v>
      </c>
      <c r="D11" s="114">
        <v>157024.29749424531</v>
      </c>
      <c r="E11" s="114"/>
      <c r="F11" s="58">
        <v>0.15172081669162604</v>
      </c>
      <c r="G11" s="58"/>
      <c r="H11" s="362">
        <v>35463.896253881139</v>
      </c>
      <c r="I11" s="58"/>
      <c r="J11" s="20">
        <v>27081.267373406172</v>
      </c>
      <c r="K11" s="115"/>
      <c r="L11" s="60">
        <v>0.30953606287668489</v>
      </c>
      <c r="M11" s="364"/>
      <c r="N11" s="114">
        <v>145384.25589661993</v>
      </c>
      <c r="O11" s="58"/>
      <c r="P11" s="20">
        <v>129943.03012083913</v>
      </c>
      <c r="Q11" s="115"/>
      <c r="R11" s="58">
        <v>0.11883073498764338</v>
      </c>
      <c r="S11" s="60"/>
      <c r="T11" s="4"/>
    </row>
    <row r="12" spans="1:20" s="26" customFormat="1" x14ac:dyDescent="0.25">
      <c r="A12" s="218" t="s">
        <v>277</v>
      </c>
      <c r="B12" s="199">
        <v>2.5112322668200306</v>
      </c>
      <c r="C12" s="155" t="e">
        <v>#DIV/0!</v>
      </c>
      <c r="D12" s="157">
        <v>2.4345873437805916</v>
      </c>
      <c r="E12" s="157"/>
      <c r="F12" s="58">
        <v>3.148168959114838E-2</v>
      </c>
      <c r="G12" s="58"/>
      <c r="H12" s="363">
        <v>2.4020991470122124</v>
      </c>
      <c r="I12" s="58"/>
      <c r="J12" s="131">
        <v>2.0975046964247186</v>
      </c>
      <c r="K12" s="115"/>
      <c r="L12" s="60">
        <v>0.1452175297183779</v>
      </c>
      <c r="M12" s="364"/>
      <c r="N12" s="155">
        <v>2.5357197073558955</v>
      </c>
      <c r="O12" s="58"/>
      <c r="P12" s="97">
        <v>2.5171314768302362</v>
      </c>
      <c r="Q12" s="115"/>
      <c r="R12" s="58">
        <v>7.38468796594884E-3</v>
      </c>
      <c r="S12" s="60"/>
      <c r="T12" s="4"/>
    </row>
    <row r="13" spans="1:20" s="10" customFormat="1" x14ac:dyDescent="0.25">
      <c r="A13" s="505" t="s">
        <v>278</v>
      </c>
      <c r="B13" s="458"/>
      <c r="C13" s="474"/>
      <c r="D13" s="474"/>
      <c r="E13" s="474"/>
      <c r="F13" s="474"/>
      <c r="G13" s="474"/>
      <c r="H13" s="458"/>
      <c r="I13" s="474"/>
      <c r="J13" s="474"/>
      <c r="K13" s="474"/>
      <c r="L13" s="475"/>
      <c r="M13" s="458"/>
      <c r="N13" s="474"/>
      <c r="O13" s="474"/>
      <c r="P13" s="474"/>
      <c r="Q13" s="474"/>
      <c r="R13" s="474"/>
      <c r="S13" s="475"/>
      <c r="T13" s="4"/>
    </row>
    <row r="14" spans="1:20" s="26" customFormat="1" x14ac:dyDescent="0.25">
      <c r="A14" s="9" t="s">
        <v>279</v>
      </c>
      <c r="B14" s="198">
        <v>301960.91850852309</v>
      </c>
      <c r="C14" s="114">
        <v>0</v>
      </c>
      <c r="D14" s="114">
        <v>271305.52320140204</v>
      </c>
      <c r="E14" s="114"/>
      <c r="F14" s="58">
        <v>0.1129921534415803</v>
      </c>
      <c r="G14" s="58"/>
      <c r="H14" s="362">
        <v>45925.227386481092</v>
      </c>
      <c r="I14" s="58"/>
      <c r="J14" s="130">
        <v>41205.511907782027</v>
      </c>
      <c r="K14" s="115"/>
      <c r="L14" s="60">
        <v>0.11454087718317375</v>
      </c>
      <c r="M14" s="364"/>
      <c r="N14" s="114">
        <v>256035.69112204202</v>
      </c>
      <c r="O14" s="58"/>
      <c r="P14" s="20">
        <v>230100.01129362005</v>
      </c>
      <c r="Q14" s="115"/>
      <c r="R14" s="58">
        <v>0.11271481336577008</v>
      </c>
      <c r="S14" s="60"/>
      <c r="T14" s="4"/>
    </row>
    <row r="15" spans="1:20" s="26" customFormat="1" x14ac:dyDescent="0.25">
      <c r="A15" s="9" t="s">
        <v>280</v>
      </c>
      <c r="B15" s="198">
        <v>66541.379438446282</v>
      </c>
      <c r="C15" s="114">
        <v>0</v>
      </c>
      <c r="D15" s="114">
        <v>63766.076184048892</v>
      </c>
      <c r="E15" s="114"/>
      <c r="F15" s="58">
        <v>4.3523193216201572E-2</v>
      </c>
      <c r="G15" s="58"/>
      <c r="H15" s="198">
        <v>18672.070560466353</v>
      </c>
      <c r="I15" s="58"/>
      <c r="J15" s="130">
        <v>15580.087477673711</v>
      </c>
      <c r="K15" s="115"/>
      <c r="L15" s="60">
        <v>0.19845736342773801</v>
      </c>
      <c r="M15" s="364"/>
      <c r="N15" s="114">
        <v>47869.308877979929</v>
      </c>
      <c r="O15" s="58"/>
      <c r="P15" s="20">
        <v>48185.988706375181</v>
      </c>
      <c r="Q15" s="115"/>
      <c r="R15" s="58">
        <v>-6.5720313497137856E-3</v>
      </c>
      <c r="S15" s="60"/>
      <c r="T15" s="4"/>
    </row>
    <row r="16" spans="1:20" s="26" customFormat="1" x14ac:dyDescent="0.25">
      <c r="A16" s="34" t="s">
        <v>665</v>
      </c>
      <c r="B16" s="199">
        <v>1.5646607057101347</v>
      </c>
      <c r="C16" s="155" t="e">
        <v>#DIV/0!</v>
      </c>
      <c r="D16" s="157">
        <v>1.5960096738185992</v>
      </c>
      <c r="E16" s="157"/>
      <c r="F16" s="58">
        <v>-1.9642091537865908E-2</v>
      </c>
      <c r="G16" s="58"/>
      <c r="H16" s="363">
        <v>2.5721155296991163</v>
      </c>
      <c r="I16" s="58"/>
      <c r="J16" s="131">
        <v>2.3428867344022843</v>
      </c>
      <c r="K16" s="115"/>
      <c r="L16" s="60">
        <v>9.7840323192282974E-2</v>
      </c>
      <c r="M16" s="364"/>
      <c r="N16" s="155">
        <v>1.350518590794944</v>
      </c>
      <c r="O16" s="58"/>
      <c r="P16" s="97">
        <v>1.443605810338249</v>
      </c>
      <c r="Q16" s="115"/>
      <c r="R16" s="58">
        <v>-6.4482436186297898E-2</v>
      </c>
      <c r="S16" s="60"/>
      <c r="T16" s="4"/>
    </row>
    <row r="17" spans="1:20" s="10" customFormat="1" x14ac:dyDescent="0.25">
      <c r="A17" s="706" t="s">
        <v>281</v>
      </c>
      <c r="B17" s="458"/>
      <c r="C17" s="474"/>
      <c r="D17" s="474"/>
      <c r="E17" s="474"/>
      <c r="F17" s="474"/>
      <c r="G17" s="474"/>
      <c r="H17" s="458"/>
      <c r="I17" s="474"/>
      <c r="J17" s="474"/>
      <c r="K17" s="474"/>
      <c r="L17" s="475"/>
      <c r="M17" s="458"/>
      <c r="N17" s="474"/>
      <c r="O17" s="474"/>
      <c r="P17" s="474"/>
      <c r="Q17" s="474"/>
      <c r="R17" s="474"/>
      <c r="S17" s="475"/>
      <c r="T17" s="4"/>
    </row>
    <row r="18" spans="1:20" s="26" customFormat="1" x14ac:dyDescent="0.25">
      <c r="A18" s="9" t="s">
        <v>282</v>
      </c>
      <c r="B18" s="198">
        <v>113122.30860381006</v>
      </c>
      <c r="C18" s="114">
        <v>0</v>
      </c>
      <c r="D18" s="114">
        <v>106873.37578525541</v>
      </c>
      <c r="E18" s="114"/>
      <c r="F18" s="58">
        <v>5.847043543483512E-2</v>
      </c>
      <c r="G18" s="58"/>
      <c r="H18" s="362">
        <v>25620.75712119482</v>
      </c>
      <c r="I18" s="58"/>
      <c r="J18" s="130">
        <v>20693.985681012691</v>
      </c>
      <c r="K18" s="115"/>
      <c r="L18" s="60">
        <v>0.23807745477965508</v>
      </c>
      <c r="M18" s="364"/>
      <c r="N18" s="114">
        <v>87501.551482615236</v>
      </c>
      <c r="O18" s="58"/>
      <c r="P18" s="20">
        <v>86179.390104242717</v>
      </c>
      <c r="Q18" s="115"/>
      <c r="R18" s="58">
        <v>1.5341967224103472E-2</v>
      </c>
      <c r="S18" s="60"/>
      <c r="T18" s="4"/>
    </row>
    <row r="19" spans="1:20" s="26" customFormat="1" x14ac:dyDescent="0.25">
      <c r="A19" s="9" t="s">
        <v>283</v>
      </c>
      <c r="B19" s="198">
        <v>227874.59348775583</v>
      </c>
      <c r="C19" s="114">
        <v>0</v>
      </c>
      <c r="D19" s="114">
        <v>212137.83968493255</v>
      </c>
      <c r="E19" s="114"/>
      <c r="F19" s="58">
        <v>7.4181738751537829E-2</v>
      </c>
      <c r="G19" s="58"/>
      <c r="H19" s="362">
        <v>37040.104910521484</v>
      </c>
      <c r="I19" s="58"/>
      <c r="J19" s="130">
        <v>31139.133926761438</v>
      </c>
      <c r="K19" s="115"/>
      <c r="L19" s="60">
        <v>0.18950337532312236</v>
      </c>
      <c r="M19" s="364"/>
      <c r="N19" s="114">
        <v>190834.48857723436</v>
      </c>
      <c r="O19" s="58"/>
      <c r="P19" s="20">
        <v>180998.7057581711</v>
      </c>
      <c r="Q19" s="115"/>
      <c r="R19" s="58">
        <v>5.4341730112726097E-2</v>
      </c>
      <c r="S19" s="60"/>
      <c r="T19" s="4"/>
    </row>
    <row r="20" spans="1:20" s="26" customFormat="1" x14ac:dyDescent="0.25">
      <c r="A20" s="9" t="s">
        <v>284</v>
      </c>
      <c r="B20" s="198">
        <v>103345.5249831796</v>
      </c>
      <c r="C20" s="114">
        <v>0</v>
      </c>
      <c r="D20" s="114">
        <v>97954.779518885101</v>
      </c>
      <c r="E20" s="114"/>
      <c r="F20" s="58">
        <v>5.5033000847653279E-2</v>
      </c>
      <c r="G20" s="58"/>
      <c r="H20" s="362">
        <v>21545.239024509996</v>
      </c>
      <c r="I20" s="58"/>
      <c r="J20" s="130">
        <v>17274.054097448992</v>
      </c>
      <c r="K20" s="115"/>
      <c r="L20" s="60">
        <v>0.24726013378016259</v>
      </c>
      <c r="M20" s="364"/>
      <c r="N20" s="114">
        <v>81800.285958669599</v>
      </c>
      <c r="O20" s="58"/>
      <c r="P20" s="20">
        <v>80680.725421436102</v>
      </c>
      <c r="Q20" s="115"/>
      <c r="R20" s="58">
        <v>1.3876431221775318E-2</v>
      </c>
      <c r="S20" s="60"/>
      <c r="T20" s="4"/>
    </row>
    <row r="21" spans="1:20" s="26" customFormat="1" x14ac:dyDescent="0.25">
      <c r="A21" s="9" t="s">
        <v>285</v>
      </c>
      <c r="B21" s="198">
        <v>130850.92083855711</v>
      </c>
      <c r="C21" s="114">
        <v>0</v>
      </c>
      <c r="D21" s="114">
        <v>114015.16343415233</v>
      </c>
      <c r="E21" s="114"/>
      <c r="F21" s="58">
        <v>0.14766244153241956</v>
      </c>
      <c r="G21" s="58"/>
      <c r="H21" s="362">
        <v>23481.674939736491</v>
      </c>
      <c r="I21" s="58"/>
      <c r="J21" s="130">
        <v>22226.53387513083</v>
      </c>
      <c r="K21" s="115"/>
      <c r="L21" s="60">
        <v>5.6470391274549239E-2</v>
      </c>
      <c r="M21" s="364"/>
      <c r="N21" s="114">
        <v>107369.24589882062</v>
      </c>
      <c r="O21" s="58"/>
      <c r="P21" s="20">
        <v>91788.629559021501</v>
      </c>
      <c r="Q21" s="115"/>
      <c r="R21" s="58">
        <v>0.16974451426775625</v>
      </c>
      <c r="S21" s="60"/>
      <c r="T21" s="4"/>
    </row>
    <row r="22" spans="1:20" s="10" customFormat="1" x14ac:dyDescent="0.25">
      <c r="A22" s="706" t="s">
        <v>286</v>
      </c>
      <c r="B22" s="458"/>
      <c r="C22" s="474"/>
      <c r="D22" s="474"/>
      <c r="E22" s="474"/>
      <c r="F22" s="474"/>
      <c r="G22" s="474"/>
      <c r="H22" s="458"/>
      <c r="I22" s="474"/>
      <c r="J22" s="474"/>
      <c r="K22" s="474"/>
      <c r="L22" s="475"/>
      <c r="M22" s="458"/>
      <c r="N22" s="474"/>
      <c r="O22" s="474"/>
      <c r="P22" s="474"/>
      <c r="Q22" s="474"/>
      <c r="R22" s="474"/>
      <c r="S22" s="475"/>
      <c r="T22" s="4"/>
    </row>
    <row r="23" spans="1:20" s="26" customFormat="1" x14ac:dyDescent="0.25">
      <c r="A23" s="9" t="s">
        <v>583</v>
      </c>
      <c r="B23" s="198">
        <v>351919.07710467209</v>
      </c>
      <c r="C23" s="114">
        <v>0</v>
      </c>
      <c r="D23" s="114">
        <v>321001.08383548027</v>
      </c>
      <c r="E23" s="114"/>
      <c r="F23" s="58">
        <v>9.6317410831665409E-2</v>
      </c>
      <c r="G23" s="58"/>
      <c r="H23" s="362">
        <v>58843.379820310904</v>
      </c>
      <c r="I23" s="58"/>
      <c r="J23" s="130">
        <v>51141.413513808358</v>
      </c>
      <c r="K23" s="115"/>
      <c r="L23" s="60">
        <v>0.15060135763402369</v>
      </c>
      <c r="M23" s="364"/>
      <c r="N23" s="114">
        <v>293075.69728436117</v>
      </c>
      <c r="O23" s="58"/>
      <c r="P23" s="20">
        <v>269859.67032167193</v>
      </c>
      <c r="Q23" s="115"/>
      <c r="R23" s="58">
        <v>8.6029998239513905E-2</v>
      </c>
      <c r="S23" s="60"/>
      <c r="T23" s="4"/>
    </row>
    <row r="24" spans="1:20" s="26" customFormat="1" x14ac:dyDescent="0.25">
      <c r="A24" s="9" t="s">
        <v>287</v>
      </c>
      <c r="B24" s="198">
        <v>74448.555637312078</v>
      </c>
      <c r="C24" s="114">
        <v>0</v>
      </c>
      <c r="D24" s="114">
        <v>74103.848582537219</v>
      </c>
      <c r="E24" s="114"/>
      <c r="F24" s="58">
        <v>4.6516754712263375E-3</v>
      </c>
      <c r="G24" s="58"/>
      <c r="H24" s="362">
        <v>9057.0467486558246</v>
      </c>
      <c r="I24" s="58"/>
      <c r="J24" s="130">
        <v>8787.4602371203036</v>
      </c>
      <c r="K24" s="115"/>
      <c r="L24" s="60">
        <v>3.067854695907743E-2</v>
      </c>
      <c r="M24" s="364"/>
      <c r="N24" s="114">
        <v>65391.508888656259</v>
      </c>
      <c r="O24" s="58"/>
      <c r="P24" s="20">
        <v>65316.388345416919</v>
      </c>
      <c r="Q24" s="115"/>
      <c r="R24" s="58">
        <v>1.1501025262155497E-3</v>
      </c>
      <c r="S24" s="60"/>
      <c r="T24" s="4"/>
    </row>
    <row r="25" spans="1:20" s="26" customFormat="1" x14ac:dyDescent="0.25">
      <c r="A25" s="9" t="s">
        <v>288</v>
      </c>
      <c r="B25" s="198">
        <v>73617.856130248983</v>
      </c>
      <c r="C25" s="114">
        <v>0</v>
      </c>
      <c r="D25" s="114">
        <v>72956.373904402411</v>
      </c>
      <c r="E25" s="114"/>
      <c r="F25" s="58">
        <v>9.0668188459220572E-3</v>
      </c>
      <c r="G25" s="58"/>
      <c r="H25" s="362">
        <v>8755.3562488986736</v>
      </c>
      <c r="I25" s="58"/>
      <c r="J25" s="130">
        <v>8469.0864642603301</v>
      </c>
      <c r="K25" s="115"/>
      <c r="L25" s="60">
        <v>3.3801731254770651E-2</v>
      </c>
      <c r="M25" s="364"/>
      <c r="N25" s="114">
        <v>64862.499881350304</v>
      </c>
      <c r="O25" s="58"/>
      <c r="P25" s="20">
        <v>64487.287440142085</v>
      </c>
      <c r="Q25" s="115"/>
      <c r="R25" s="58">
        <v>5.8183939207630082E-3</v>
      </c>
      <c r="S25" s="60"/>
      <c r="T25" s="4"/>
    </row>
    <row r="26" spans="1:20" s="26" customFormat="1" x14ac:dyDescent="0.25">
      <c r="A26" s="9" t="s">
        <v>584</v>
      </c>
      <c r="B26" s="198">
        <v>1364.6364747872708</v>
      </c>
      <c r="C26" s="114">
        <v>0</v>
      </c>
      <c r="D26" s="114">
        <v>1893.5887346589507</v>
      </c>
      <c r="E26" s="114"/>
      <c r="F26" s="58">
        <v>-0.27933851220705963</v>
      </c>
      <c r="G26" s="58"/>
      <c r="H26" s="362">
        <v>506.01366544678558</v>
      </c>
      <c r="I26" s="58"/>
      <c r="J26" s="130">
        <v>470.36048341523633</v>
      </c>
      <c r="K26" s="115"/>
      <c r="L26" s="60">
        <v>7.5799696804194461E-2</v>
      </c>
      <c r="M26" s="364"/>
      <c r="N26" s="114">
        <v>858.62280934048533</v>
      </c>
      <c r="O26" s="58"/>
      <c r="P26" s="20">
        <v>1423.2282512437143</v>
      </c>
      <c r="Q26" s="115"/>
      <c r="R26" s="58">
        <v>-0.39670758461254413</v>
      </c>
      <c r="S26" s="60"/>
      <c r="T26" s="4"/>
    </row>
    <row r="27" spans="1:20" s="26" customFormat="1" x14ac:dyDescent="0.25">
      <c r="A27" s="9" t="s">
        <v>585</v>
      </c>
      <c r="B27" s="198">
        <v>1176.3095838969398</v>
      </c>
      <c r="C27" s="114">
        <v>0</v>
      </c>
      <c r="D27" s="20">
        <v>1581.3655414513482</v>
      </c>
      <c r="E27" s="20"/>
      <c r="F27" s="58">
        <v>-0.25614315408862109</v>
      </c>
      <c r="G27" s="58"/>
      <c r="H27" s="362">
        <v>423.92095569487361</v>
      </c>
      <c r="I27" s="58"/>
      <c r="J27" s="130">
        <v>369.88254480976286</v>
      </c>
      <c r="K27" s="115"/>
      <c r="L27" s="60">
        <v>0.14609613685042547</v>
      </c>
      <c r="M27" s="364"/>
      <c r="N27" s="114">
        <v>752.38862820206612</v>
      </c>
      <c r="O27" s="58"/>
      <c r="P27" s="20">
        <v>1211.4829966415855</v>
      </c>
      <c r="Q27" s="115"/>
      <c r="R27" s="58">
        <v>-0.37895238291597866</v>
      </c>
      <c r="S27" s="60"/>
      <c r="T27" s="4"/>
    </row>
    <row r="28" spans="1:20" s="26" customFormat="1" x14ac:dyDescent="0.25">
      <c r="A28" s="9" t="s">
        <v>253</v>
      </c>
      <c r="B28" s="198">
        <v>11112.451481599874</v>
      </c>
      <c r="C28" s="114">
        <v>0</v>
      </c>
      <c r="D28" s="20">
        <v>10394.478789131923</v>
      </c>
      <c r="E28" s="20"/>
      <c r="F28" s="58">
        <v>6.9072505416879204E-2</v>
      </c>
      <c r="G28" s="58"/>
      <c r="H28" s="362">
        <v>2663.181264831489</v>
      </c>
      <c r="I28" s="58"/>
      <c r="J28" s="130">
        <v>2691.1623597991716</v>
      </c>
      <c r="K28" s="115"/>
      <c r="L28" s="60">
        <v>-1.0397401281196077E-2</v>
      </c>
      <c r="M28" s="364"/>
      <c r="N28" s="114">
        <v>8449.2702167683838</v>
      </c>
      <c r="O28" s="58"/>
      <c r="P28" s="20">
        <v>7703.3164293327509</v>
      </c>
      <c r="Q28" s="115"/>
      <c r="R28" s="58">
        <v>9.6835407746614685E-2</v>
      </c>
      <c r="S28" s="60"/>
      <c r="T28" s="4"/>
    </row>
    <row r="29" spans="1:20" s="26" customFormat="1" x14ac:dyDescent="0.25">
      <c r="A29" s="9" t="s">
        <v>0</v>
      </c>
      <c r="B29" s="198">
        <v>52829.830617964442</v>
      </c>
      <c r="C29" s="114">
        <v>0</v>
      </c>
      <c r="D29" s="20">
        <v>43193.723518097744</v>
      </c>
      <c r="E29" s="20"/>
      <c r="F29" s="58">
        <v>0.22309044729216884</v>
      </c>
      <c r="G29" s="58"/>
      <c r="H29" s="362">
        <v>8783.7968522550182</v>
      </c>
      <c r="I29" s="58"/>
      <c r="J29" s="130">
        <v>7254.5627326946296</v>
      </c>
      <c r="K29" s="115"/>
      <c r="L29" s="60">
        <v>0.21079618109420786</v>
      </c>
      <c r="M29" s="364"/>
      <c r="N29" s="114">
        <v>44046.033765709428</v>
      </c>
      <c r="O29" s="58"/>
      <c r="P29" s="20">
        <v>35939.160785403117</v>
      </c>
      <c r="Q29" s="115"/>
      <c r="R29" s="58">
        <v>0.22557212809484858</v>
      </c>
      <c r="S29" s="60"/>
      <c r="T29" s="4"/>
    </row>
    <row r="30" spans="1:20" s="26" customFormat="1" x14ac:dyDescent="0.25">
      <c r="A30" s="9" t="s">
        <v>260</v>
      </c>
      <c r="B30" s="198">
        <v>27269.950381016482</v>
      </c>
      <c r="C30" s="114">
        <v>0</v>
      </c>
      <c r="D30" s="20">
        <v>22051.393774534383</v>
      </c>
      <c r="E30" s="20"/>
      <c r="F30" s="58">
        <v>0.23665427500136735</v>
      </c>
      <c r="G30" s="58"/>
      <c r="H30" s="362">
        <v>4294.2054225156171</v>
      </c>
      <c r="I30" s="58"/>
      <c r="J30" s="130">
        <v>3294.0248974141368</v>
      </c>
      <c r="K30" s="115"/>
      <c r="L30" s="60">
        <v>0.30363478001840188</v>
      </c>
      <c r="M30" s="364"/>
      <c r="N30" s="114">
        <v>22975.744958500865</v>
      </c>
      <c r="O30" s="58"/>
      <c r="P30" s="20">
        <v>18757.368877120247</v>
      </c>
      <c r="Q30" s="115"/>
      <c r="R30" s="58">
        <v>0.22489167372115204</v>
      </c>
      <c r="S30" s="60"/>
      <c r="T30" s="4"/>
    </row>
    <row r="31" spans="1:20" s="26" customFormat="1" x14ac:dyDescent="0.25">
      <c r="A31" s="9" t="s">
        <v>269</v>
      </c>
      <c r="B31" s="198">
        <v>36437.506681756473</v>
      </c>
      <c r="C31" s="114">
        <v>0</v>
      </c>
      <c r="D31" s="20">
        <v>29119.744910046262</v>
      </c>
      <c r="E31" s="20"/>
      <c r="F31" s="58">
        <v>0.25129896550658298</v>
      </c>
      <c r="G31" s="58"/>
      <c r="H31" s="362">
        <v>6229.8029165413836</v>
      </c>
      <c r="I31" s="58"/>
      <c r="J31" s="130">
        <v>5265.8452887289859</v>
      </c>
      <c r="K31" s="115"/>
      <c r="L31" s="60">
        <v>0.18305847873572215</v>
      </c>
      <c r="M31" s="364"/>
      <c r="N31" s="114">
        <v>30207.70376521509</v>
      </c>
      <c r="O31" s="58"/>
      <c r="P31" s="20">
        <v>23853.899621317276</v>
      </c>
      <c r="Q31" s="115"/>
      <c r="R31" s="58">
        <v>0.26636333030510762</v>
      </c>
      <c r="S31" s="60"/>
      <c r="T31" s="4"/>
    </row>
    <row r="32" spans="1:20" s="10" customFormat="1" x14ac:dyDescent="0.25">
      <c r="A32" s="472" t="s">
        <v>143</v>
      </c>
      <c r="B32" s="458"/>
      <c r="C32" s="474"/>
      <c r="D32" s="474"/>
      <c r="E32" s="474"/>
      <c r="F32" s="474"/>
      <c r="G32" s="474"/>
      <c r="H32" s="458"/>
      <c r="I32" s="474"/>
      <c r="J32" s="474"/>
      <c r="K32" s="474"/>
      <c r="L32" s="475"/>
      <c r="M32" s="458"/>
      <c r="N32" s="474"/>
      <c r="O32" s="474"/>
      <c r="P32" s="474"/>
      <c r="Q32" s="474"/>
      <c r="R32" s="474"/>
      <c r="S32" s="475"/>
      <c r="T32" s="4"/>
    </row>
    <row r="33" spans="1:20" s="10" customFormat="1" x14ac:dyDescent="0.25">
      <c r="A33" s="33" t="s">
        <v>586</v>
      </c>
      <c r="B33" s="200">
        <v>5.8028331815798051</v>
      </c>
      <c r="C33" s="157" t="e">
        <v>#DIV/0!</v>
      </c>
      <c r="D33" s="97">
        <v>5.8444780377682646</v>
      </c>
      <c r="E33" s="97"/>
      <c r="F33" s="58">
        <v>-7.1255047789283371E-3</v>
      </c>
      <c r="G33" s="58"/>
      <c r="H33" s="363">
        <v>5.138966455580201</v>
      </c>
      <c r="I33" s="58"/>
      <c r="J33" s="97">
        <v>5.4352866131775697</v>
      </c>
      <c r="K33" s="54"/>
      <c r="L33" s="60">
        <v>-5.4517853185323442E-2</v>
      </c>
      <c r="M33" s="364"/>
      <c r="N33" s="157">
        <v>5.936123530353278</v>
      </c>
      <c r="O33" s="58"/>
      <c r="P33" s="97">
        <v>5.9220243707432978</v>
      </c>
      <c r="Q33" s="91"/>
      <c r="R33" s="58">
        <v>2.3808006734377151E-3</v>
      </c>
      <c r="S33" s="7"/>
      <c r="T33" s="4"/>
    </row>
    <row r="34" spans="1:20" s="10" customFormat="1" x14ac:dyDescent="0.25">
      <c r="A34" s="33" t="s">
        <v>292</v>
      </c>
      <c r="B34" s="200">
        <v>3.0881741896905726</v>
      </c>
      <c r="C34" s="157" t="e">
        <v>#DIV/0!</v>
      </c>
      <c r="D34" s="97">
        <v>2.7387444643885224</v>
      </c>
      <c r="E34" s="97"/>
      <c r="F34" s="58">
        <v>0.12758756059414514</v>
      </c>
      <c r="G34" s="58"/>
      <c r="H34" s="363">
        <v>5.5772436090790531</v>
      </c>
      <c r="I34" s="58"/>
      <c r="J34" s="97">
        <v>4.9483693627019241</v>
      </c>
      <c r="K34" s="54"/>
      <c r="L34" s="60">
        <v>0.12708716756619581</v>
      </c>
      <c r="M34" s="364"/>
      <c r="N34" s="157">
        <v>2.7521913099858155</v>
      </c>
      <c r="O34" s="58"/>
      <c r="P34" s="97">
        <v>2.4485554200009947</v>
      </c>
      <c r="Q34" s="91"/>
      <c r="R34" s="58">
        <v>0.12400613337340655</v>
      </c>
      <c r="S34" s="7"/>
      <c r="T34" s="4"/>
    </row>
    <row r="35" spans="1:20" s="10" customFormat="1" x14ac:dyDescent="0.25">
      <c r="A35" s="33" t="s">
        <v>587</v>
      </c>
      <c r="B35" s="200">
        <v>1.9242121978081717</v>
      </c>
      <c r="C35" s="157" t="e">
        <v>#DIV/0!</v>
      </c>
      <c r="D35" s="97">
        <v>1.9198350862035067</v>
      </c>
      <c r="E35" s="97"/>
      <c r="F35" s="58">
        <v>2.2799414575346158E-3</v>
      </c>
      <c r="G35" s="58"/>
      <c r="H35" s="363">
        <v>2.7404507732311885</v>
      </c>
      <c r="I35" s="58"/>
      <c r="J35" s="97">
        <v>3.0224180907647491</v>
      </c>
      <c r="K35" s="54"/>
      <c r="L35" s="60">
        <v>-9.3291963277726306E-2</v>
      </c>
      <c r="M35" s="364"/>
      <c r="N35" s="157">
        <v>1.4431769062508535</v>
      </c>
      <c r="O35" s="58"/>
      <c r="P35" s="97">
        <v>1.5554441499094505</v>
      </c>
      <c r="Q35" s="91"/>
      <c r="R35" s="58">
        <v>-7.2176968658844209E-2</v>
      </c>
      <c r="S35" s="7"/>
      <c r="T35" s="4"/>
    </row>
    <row r="36" spans="1:20" s="10" customFormat="1" x14ac:dyDescent="0.25">
      <c r="A36" s="33" t="s">
        <v>588</v>
      </c>
      <c r="B36" s="200">
        <v>2.2518631569503271</v>
      </c>
      <c r="C36" s="157" t="e">
        <v>#DIV/0!</v>
      </c>
      <c r="D36" s="97">
        <v>2.0409161198902415</v>
      </c>
      <c r="E36" s="97"/>
      <c r="F36" s="58">
        <v>0.10335899403422331</v>
      </c>
      <c r="G36" s="58"/>
      <c r="H36" s="363">
        <v>2.1531249784473534</v>
      </c>
      <c r="I36" s="58"/>
      <c r="J36" s="97">
        <v>3.2101309557230948</v>
      </c>
      <c r="K36" s="54"/>
      <c r="L36" s="60">
        <v>-0.3292719181413104</v>
      </c>
      <c r="M36" s="364"/>
      <c r="N36" s="157">
        <v>2.3074955541259401</v>
      </c>
      <c r="O36" s="58"/>
      <c r="P36" s="97">
        <v>1.6839386302299957</v>
      </c>
      <c r="Q36" s="91"/>
      <c r="R36" s="58">
        <v>0.37029670363389539</v>
      </c>
      <c r="S36" s="7"/>
      <c r="T36" s="4"/>
    </row>
    <row r="37" spans="1:20" s="10" customFormat="1" x14ac:dyDescent="0.25">
      <c r="A37" s="1545" t="s">
        <v>589</v>
      </c>
      <c r="B37" s="200">
        <v>3.5232172737479055</v>
      </c>
      <c r="C37" s="157" t="e">
        <v>#DIV/0!</v>
      </c>
      <c r="D37" s="97">
        <v>3.5434761726182105</v>
      </c>
      <c r="E37" s="97"/>
      <c r="F37" s="58">
        <v>-5.7172386333096264E-3</v>
      </c>
      <c r="G37" s="58"/>
      <c r="H37" s="363">
        <v>5.9110060737014791</v>
      </c>
      <c r="I37" s="58"/>
      <c r="J37" s="97">
        <v>5.6922427979064274</v>
      </c>
      <c r="K37" s="54"/>
      <c r="L37" s="60">
        <v>3.8431824425253176E-2</v>
      </c>
      <c r="M37" s="364"/>
      <c r="N37" s="157">
        <v>2.7705943568253826</v>
      </c>
      <c r="O37" s="58"/>
      <c r="P37" s="97">
        <v>2.7928021071015707</v>
      </c>
      <c r="Q37" s="91"/>
      <c r="R37" s="58">
        <v>-7.9517808367868311E-3</v>
      </c>
      <c r="S37" s="7"/>
      <c r="T37" s="4"/>
    </row>
    <row r="38" spans="1:20" s="10" customFormat="1" x14ac:dyDescent="0.25">
      <c r="A38" s="1545" t="s">
        <v>1</v>
      </c>
      <c r="B38" s="200">
        <v>3.8757640825761577</v>
      </c>
      <c r="C38" s="157" t="e">
        <v>#DIV/0!</v>
      </c>
      <c r="D38" s="97">
        <v>3.5869481394118554</v>
      </c>
      <c r="E38" s="97"/>
      <c r="F38" s="58">
        <v>8.0518572318042714E-2</v>
      </c>
      <c r="G38" s="58"/>
      <c r="H38" s="363">
        <v>6.0302730674010769</v>
      </c>
      <c r="I38" s="58"/>
      <c r="J38" s="97">
        <v>5.2341414580960706</v>
      </c>
      <c r="K38" s="54"/>
      <c r="L38" s="60">
        <v>0.15210357146033285</v>
      </c>
      <c r="M38" s="364"/>
      <c r="N38" s="157">
        <v>3.4461052093226585</v>
      </c>
      <c r="O38" s="58"/>
      <c r="P38" s="97">
        <v>3.2544510247846401</v>
      </c>
      <c r="Q38" s="91"/>
      <c r="R38" s="58">
        <v>5.8889865933902302E-2</v>
      </c>
      <c r="S38" s="7"/>
      <c r="T38" s="4"/>
    </row>
    <row r="39" spans="1:20" s="10" customFormat="1" x14ac:dyDescent="0.25">
      <c r="A39" s="33" t="s">
        <v>144</v>
      </c>
      <c r="B39" s="200">
        <v>2.1224161859977428</v>
      </c>
      <c r="C39" s="157" t="e">
        <v>#DIV/0!</v>
      </c>
      <c r="D39" s="97">
        <v>2.1655014825662393</v>
      </c>
      <c r="E39" s="97"/>
      <c r="F39" s="58">
        <v>-1.9896221228829638E-2</v>
      </c>
      <c r="G39" s="58"/>
      <c r="H39" s="363">
        <v>4.137960183007511</v>
      </c>
      <c r="I39" s="58"/>
      <c r="J39" s="97">
        <v>3.5500231328547218</v>
      </c>
      <c r="K39" s="54"/>
      <c r="L39" s="60">
        <v>0.1656149912690863</v>
      </c>
      <c r="M39" s="364"/>
      <c r="N39" s="157">
        <v>1.7457076189018237</v>
      </c>
      <c r="O39" s="58"/>
      <c r="P39" s="97">
        <v>1.9223624358835172</v>
      </c>
      <c r="Q39" s="91"/>
      <c r="R39" s="58">
        <v>-9.1894646755570311E-2</v>
      </c>
      <c r="S39" s="7"/>
      <c r="T39" s="4"/>
    </row>
    <row r="40" spans="1:20" s="10" customFormat="1" x14ac:dyDescent="0.25">
      <c r="A40" s="33" t="s">
        <v>145</v>
      </c>
      <c r="B40" s="200">
        <v>4.0309502294020527</v>
      </c>
      <c r="C40" s="157" t="e">
        <v>#DIV/0!</v>
      </c>
      <c r="D40" s="97">
        <v>3.6807094508279175</v>
      </c>
      <c r="E40" s="97"/>
      <c r="F40" s="58">
        <v>9.5155779953061528E-2</v>
      </c>
      <c r="G40" s="58"/>
      <c r="H40" s="363">
        <v>5.6501695163085586</v>
      </c>
      <c r="I40" s="58"/>
      <c r="J40" s="97">
        <v>4.9901851521882952</v>
      </c>
      <c r="K40" s="54"/>
      <c r="L40" s="60">
        <v>0.13225648828497819</v>
      </c>
      <c r="M40" s="364"/>
      <c r="N40" s="157">
        <v>3.6970149818078242</v>
      </c>
      <c r="O40" s="58"/>
      <c r="P40" s="97">
        <v>3.3916373677647611</v>
      </c>
      <c r="Q40" s="91"/>
      <c r="R40" s="58">
        <v>9.0038403558550376E-2</v>
      </c>
      <c r="S40" s="7"/>
      <c r="T40" s="4"/>
    </row>
    <row r="41" spans="1:20" s="10" customFormat="1" x14ac:dyDescent="0.25">
      <c r="A41" s="33" t="s">
        <v>308</v>
      </c>
      <c r="B41" s="200">
        <v>6.8348413414590947</v>
      </c>
      <c r="C41" s="157" t="e">
        <v>#DIV/0!</v>
      </c>
      <c r="D41" s="97">
        <v>6.7881661727245302</v>
      </c>
      <c r="E41" s="97"/>
      <c r="F41" s="58">
        <v>6.8759614227049482E-3</v>
      </c>
      <c r="G41" s="58"/>
      <c r="H41" s="363">
        <v>6.5364211459666999</v>
      </c>
      <c r="I41" s="58"/>
      <c r="J41" s="97">
        <v>6.6174446843663928</v>
      </c>
      <c r="K41" s="54"/>
      <c r="L41" s="60">
        <v>-1.224393134575189E-2</v>
      </c>
      <c r="M41" s="364"/>
      <c r="N41" s="157">
        <v>6.8982728028750211</v>
      </c>
      <c r="O41" s="58"/>
      <c r="P41" s="97">
        <v>6.8230027151463339</v>
      </c>
      <c r="Q41" s="91"/>
      <c r="R41" s="58">
        <v>1.1031812659490173E-2</v>
      </c>
      <c r="S41" s="7"/>
      <c r="T41" s="4"/>
    </row>
    <row r="42" spans="1:20" s="10" customFormat="1" x14ac:dyDescent="0.25">
      <c r="A42" s="707" t="s">
        <v>309</v>
      </c>
      <c r="B42" s="458"/>
      <c r="C42" s="474"/>
      <c r="D42" s="708"/>
      <c r="E42" s="708"/>
      <c r="F42" s="709"/>
      <c r="G42" s="709"/>
      <c r="H42" s="458"/>
      <c r="I42" s="709"/>
      <c r="J42" s="710"/>
      <c r="K42" s="710"/>
      <c r="L42" s="711"/>
      <c r="M42" s="712"/>
      <c r="N42" s="474"/>
      <c r="O42" s="709"/>
      <c r="P42" s="710"/>
      <c r="Q42" s="710"/>
      <c r="R42" s="709"/>
      <c r="S42" s="711"/>
      <c r="T42" s="4"/>
    </row>
    <row r="43" spans="1:20" s="26" customFormat="1" x14ac:dyDescent="0.25">
      <c r="A43" s="12" t="s">
        <v>310</v>
      </c>
      <c r="B43" s="198">
        <v>333673.94111016591</v>
      </c>
      <c r="C43" s="114">
        <v>0</v>
      </c>
      <c r="D43" s="20">
        <v>304292.33167913079</v>
      </c>
      <c r="E43" s="20"/>
      <c r="F43" s="58">
        <v>9.6557179962120585E-2</v>
      </c>
      <c r="G43" s="58"/>
      <c r="H43" s="362">
        <v>56141.436944667046</v>
      </c>
      <c r="I43" s="58"/>
      <c r="J43" s="130">
        <v>48983.147106763412</v>
      </c>
      <c r="K43" s="115"/>
      <c r="L43" s="60">
        <v>0.14613780985328409</v>
      </c>
      <c r="M43" s="364"/>
      <c r="N43" s="114">
        <v>277532.50416549883</v>
      </c>
      <c r="O43" s="58"/>
      <c r="P43" s="20">
        <v>255309.18457236741</v>
      </c>
      <c r="Q43" s="115"/>
      <c r="R43" s="58">
        <v>8.7044732175830614E-2</v>
      </c>
      <c r="S43" s="60"/>
      <c r="T43" s="4"/>
    </row>
    <row r="44" spans="1:20" s="26" customFormat="1" x14ac:dyDescent="0.25">
      <c r="A44" s="12" t="s">
        <v>327</v>
      </c>
      <c r="B44" s="198">
        <v>315891.87033831276</v>
      </c>
      <c r="C44" s="114">
        <v>0</v>
      </c>
      <c r="D44" s="20">
        <v>291419.49600607611</v>
      </c>
      <c r="E44" s="20"/>
      <c r="F44" s="58">
        <v>8.3976448616623789E-2</v>
      </c>
      <c r="G44" s="58"/>
      <c r="H44" s="362">
        <v>53173.348915744173</v>
      </c>
      <c r="I44" s="58"/>
      <c r="J44" s="130">
        <v>46216.72689767804</v>
      </c>
      <c r="K44" s="115"/>
      <c r="L44" s="60">
        <v>0.15052173715087638</v>
      </c>
      <c r="M44" s="364"/>
      <c r="N44" s="114">
        <v>262718.52142256859</v>
      </c>
      <c r="O44" s="58"/>
      <c r="P44" s="20">
        <v>245202.76910839809</v>
      </c>
      <c r="Q44" s="115"/>
      <c r="R44" s="58">
        <v>7.1433745947735286E-2</v>
      </c>
      <c r="S44" s="60"/>
      <c r="T44" s="4"/>
    </row>
    <row r="45" spans="1:20" s="26" customFormat="1" x14ac:dyDescent="0.25">
      <c r="A45" s="12" t="s">
        <v>312</v>
      </c>
      <c r="B45" s="198">
        <v>22686.315561721884</v>
      </c>
      <c r="C45" s="114">
        <v>0</v>
      </c>
      <c r="D45" s="20">
        <v>19123.506588317345</v>
      </c>
      <c r="E45" s="20"/>
      <c r="F45" s="58">
        <v>0.18630521326988631</v>
      </c>
      <c r="G45" s="58"/>
      <c r="H45" s="362">
        <v>2474.3244571802638</v>
      </c>
      <c r="I45" s="58"/>
      <c r="J45" s="130">
        <v>2183.3387634977107</v>
      </c>
      <c r="K45" s="115"/>
      <c r="L45" s="60">
        <v>0.13327555876688313</v>
      </c>
      <c r="M45" s="364"/>
      <c r="N45" s="114">
        <v>20211.991104541619</v>
      </c>
      <c r="O45" s="58"/>
      <c r="P45" s="20">
        <v>16940.167824819633</v>
      </c>
      <c r="Q45" s="115"/>
      <c r="R45" s="58">
        <v>0.19313995667317554</v>
      </c>
      <c r="S45" s="60"/>
      <c r="T45" s="4"/>
    </row>
    <row r="46" spans="1:20" s="26" customFormat="1" x14ac:dyDescent="0.25">
      <c r="A46" s="12" t="s">
        <v>313</v>
      </c>
      <c r="B46" s="106">
        <v>12129.533180882703</v>
      </c>
      <c r="C46" s="114">
        <v>0</v>
      </c>
      <c r="D46" s="20">
        <v>11215.096032313688</v>
      </c>
      <c r="E46" s="20"/>
      <c r="F46" s="58">
        <v>8.153627449415303E-2</v>
      </c>
      <c r="G46" s="58"/>
      <c r="H46" s="362">
        <v>1648.4613837761999</v>
      </c>
      <c r="I46" s="58"/>
      <c r="J46" s="130">
        <v>1497.0820292629749</v>
      </c>
      <c r="K46" s="115"/>
      <c r="L46" s="60">
        <v>0.10111627255839166</v>
      </c>
      <c r="M46" s="364"/>
      <c r="N46" s="114">
        <v>10481.071797106502</v>
      </c>
      <c r="O46" s="58"/>
      <c r="P46" s="20">
        <v>9718.0140030507137</v>
      </c>
      <c r="Q46" s="115"/>
      <c r="R46" s="58">
        <v>7.8519931522659556E-2</v>
      </c>
      <c r="S46" s="60"/>
      <c r="T46" s="4"/>
    </row>
    <row r="47" spans="1:20" s="26" customFormat="1" x14ac:dyDescent="0.25">
      <c r="A47" s="12" t="s">
        <v>643</v>
      </c>
      <c r="B47" s="198">
        <v>3171.8027208043245</v>
      </c>
      <c r="C47" s="114">
        <v>0</v>
      </c>
      <c r="D47" s="20">
        <v>2386.3565051585801</v>
      </c>
      <c r="E47" s="20"/>
      <c r="F47" s="58">
        <v>0.32914035013119269</v>
      </c>
      <c r="G47" s="58"/>
      <c r="H47" s="362">
        <v>1157.6926422798283</v>
      </c>
      <c r="I47" s="58"/>
      <c r="J47" s="130">
        <v>1115.2190798348902</v>
      </c>
      <c r="K47" s="115"/>
      <c r="L47" s="60">
        <v>3.8085397939233961E-2</v>
      </c>
      <c r="M47" s="364"/>
      <c r="N47" s="114">
        <v>2014.1100785244962</v>
      </c>
      <c r="O47" s="58"/>
      <c r="P47" s="20">
        <v>1271.13742532369</v>
      </c>
      <c r="Q47" s="115"/>
      <c r="R47" s="58">
        <v>0.58449435788707993</v>
      </c>
      <c r="S47" s="60"/>
      <c r="T47" s="4"/>
    </row>
    <row r="48" spans="1:20" s="26" customFormat="1" x14ac:dyDescent="0.25">
      <c r="A48" s="34" t="s">
        <v>198</v>
      </c>
      <c r="B48" s="198">
        <v>1950.8569995203256</v>
      </c>
      <c r="C48" s="114">
        <v>0</v>
      </c>
      <c r="D48" s="20">
        <v>1392.6128402197937</v>
      </c>
      <c r="E48" s="20"/>
      <c r="F48" s="58">
        <v>0.40086098819283122</v>
      </c>
      <c r="G48" s="58"/>
      <c r="H48" s="362">
        <v>815.51872050441909</v>
      </c>
      <c r="I48" s="58"/>
      <c r="J48" s="130">
        <v>853.57001648852213</v>
      </c>
      <c r="K48" s="115"/>
      <c r="L48" s="60">
        <v>-4.4578997913541057E-2</v>
      </c>
      <c r="M48" s="364"/>
      <c r="N48" s="114">
        <v>1135.3382790159067</v>
      </c>
      <c r="O48" s="58"/>
      <c r="P48" s="20">
        <v>539.0428237312716</v>
      </c>
      <c r="Q48" s="115"/>
      <c r="R48" s="58">
        <v>1.106211657094438</v>
      </c>
      <c r="S48" s="60"/>
      <c r="T48" s="4"/>
    </row>
    <row r="49" spans="1:20" s="26" customFormat="1" x14ac:dyDescent="0.25">
      <c r="A49" s="12" t="s">
        <v>187</v>
      </c>
      <c r="B49" s="198">
        <v>7822.7682074855456</v>
      </c>
      <c r="C49" s="114">
        <v>0</v>
      </c>
      <c r="D49" s="20">
        <v>5625.8997090382236</v>
      </c>
      <c r="E49" s="20"/>
      <c r="F49" s="58">
        <v>0.39049194121217068</v>
      </c>
      <c r="G49" s="58"/>
      <c r="H49" s="362">
        <v>2246.0991265732264</v>
      </c>
      <c r="I49" s="58"/>
      <c r="J49" s="130">
        <v>1630.2579079347263</v>
      </c>
      <c r="K49" s="115"/>
      <c r="L49" s="60">
        <v>0.37775692768678026</v>
      </c>
      <c r="M49" s="364"/>
      <c r="N49" s="114">
        <v>5576.6690809123193</v>
      </c>
      <c r="O49" s="58"/>
      <c r="P49" s="20">
        <v>3995.6418011034971</v>
      </c>
      <c r="Q49" s="115"/>
      <c r="R49" s="58">
        <v>0.39568794163985915</v>
      </c>
      <c r="S49" s="60"/>
      <c r="T49" s="4"/>
    </row>
    <row r="50" spans="1:20" s="26" customFormat="1" x14ac:dyDescent="0.25">
      <c r="A50" s="12" t="s">
        <v>316</v>
      </c>
      <c r="B50" s="198">
        <v>4725.7772958622936</v>
      </c>
      <c r="C50" s="114">
        <v>0</v>
      </c>
      <c r="D50" s="20">
        <v>3350.7068277686399</v>
      </c>
      <c r="E50" s="20"/>
      <c r="F50" s="58">
        <v>0.41038220852325785</v>
      </c>
      <c r="G50" s="58"/>
      <c r="H50" s="362">
        <v>916.94070794175332</v>
      </c>
      <c r="I50" s="58"/>
      <c r="J50" s="130">
        <v>982.31143253733751</v>
      </c>
      <c r="K50" s="115"/>
      <c r="L50" s="60">
        <v>-6.6547860923016858E-2</v>
      </c>
      <c r="M50" s="364"/>
      <c r="N50" s="114">
        <v>3808.8365879205398</v>
      </c>
      <c r="O50" s="58"/>
      <c r="P50" s="20">
        <v>2368.3953952313022</v>
      </c>
      <c r="Q50" s="115"/>
      <c r="R50" s="58">
        <v>0.60819286998679589</v>
      </c>
      <c r="S50" s="60"/>
      <c r="T50" s="4"/>
    </row>
    <row r="51" spans="1:20" s="26" customFormat="1" x14ac:dyDescent="0.25">
      <c r="A51" s="12" t="s">
        <v>317</v>
      </c>
      <c r="B51" s="198">
        <v>1705.4511058575185</v>
      </c>
      <c r="C51" s="114">
        <v>0</v>
      </c>
      <c r="D51" s="20">
        <v>1324.9897445572406</v>
      </c>
      <c r="E51" s="20"/>
      <c r="F51" s="58">
        <v>0.28714287251137421</v>
      </c>
      <c r="G51" s="58"/>
      <c r="H51" s="362">
        <v>737.6168765394392</v>
      </c>
      <c r="I51" s="58"/>
      <c r="J51" s="130">
        <v>525.16893067953333</v>
      </c>
      <c r="K51" s="115"/>
      <c r="L51" s="60">
        <v>0.40453258646701074</v>
      </c>
      <c r="M51" s="364"/>
      <c r="N51" s="114">
        <v>967.83422931807922</v>
      </c>
      <c r="O51" s="58"/>
      <c r="P51" s="20">
        <v>799.82081387770734</v>
      </c>
      <c r="Q51" s="115"/>
      <c r="R51" s="58">
        <v>0.21006381995212886</v>
      </c>
      <c r="S51" s="60"/>
      <c r="T51" s="4"/>
    </row>
    <row r="52" spans="1:20" s="26" customFormat="1" x14ac:dyDescent="0.25">
      <c r="A52" s="12" t="s">
        <v>318</v>
      </c>
      <c r="B52" s="198">
        <v>12267.132866821448</v>
      </c>
      <c r="C52" s="114">
        <v>0</v>
      </c>
      <c r="D52" s="20">
        <v>11144.642024976576</v>
      </c>
      <c r="E52" s="20"/>
      <c r="F52" s="58">
        <v>0.10072022406186093</v>
      </c>
      <c r="G52" s="58"/>
      <c r="H52" s="362">
        <v>3422.0499338071627</v>
      </c>
      <c r="I52" s="58"/>
      <c r="J52" s="130">
        <v>3200.2139639325687</v>
      </c>
      <c r="K52" s="115"/>
      <c r="L52" s="60">
        <v>6.9319105651920787E-2</v>
      </c>
      <c r="M52" s="364"/>
      <c r="N52" s="114">
        <v>8845.082933014286</v>
      </c>
      <c r="O52" s="58"/>
      <c r="P52" s="20">
        <v>7944.4280610440082</v>
      </c>
      <c r="Q52" s="115"/>
      <c r="R52" s="58">
        <v>0.1133693785191025</v>
      </c>
      <c r="S52" s="60"/>
      <c r="T52" s="4"/>
    </row>
    <row r="53" spans="1:20" s="10" customFormat="1" x14ac:dyDescent="0.25">
      <c r="A53" s="707" t="s">
        <v>319</v>
      </c>
      <c r="B53" s="458"/>
      <c r="C53" s="474"/>
      <c r="D53" s="708"/>
      <c r="E53" s="708"/>
      <c r="F53" s="474"/>
      <c r="G53" s="474"/>
      <c r="H53" s="458"/>
      <c r="I53" s="474"/>
      <c r="J53" s="710"/>
      <c r="K53" s="474"/>
      <c r="L53" s="475"/>
      <c r="M53" s="458"/>
      <c r="N53" s="474"/>
      <c r="O53" s="713"/>
      <c r="P53" s="710"/>
      <c r="Q53" s="474"/>
      <c r="R53" s="474"/>
      <c r="S53" s="475"/>
      <c r="T53" s="4"/>
    </row>
    <row r="54" spans="1:20" s="26" customFormat="1" x14ac:dyDescent="0.25">
      <c r="A54" s="34" t="s">
        <v>320</v>
      </c>
      <c r="B54" s="198">
        <v>332159.12304908322</v>
      </c>
      <c r="C54" s="114">
        <v>0</v>
      </c>
      <c r="D54" s="20">
        <v>295584.44009363058</v>
      </c>
      <c r="E54" s="20"/>
      <c r="F54" s="58">
        <v>0.12373683453657811</v>
      </c>
      <c r="G54" s="58"/>
      <c r="H54" s="362">
        <v>56862.61606670975</v>
      </c>
      <c r="I54" s="58"/>
      <c r="J54" s="130">
        <v>48495.586810704765</v>
      </c>
      <c r="K54" s="115"/>
      <c r="L54" s="60">
        <v>0.17253176641958012</v>
      </c>
      <c r="M54" s="364"/>
      <c r="N54" s="132">
        <v>275296.50698237348</v>
      </c>
      <c r="O54" s="58"/>
      <c r="P54" s="20">
        <v>247088.85328292579</v>
      </c>
      <c r="Q54" s="115"/>
      <c r="R54" s="58">
        <v>0.11415996037323826</v>
      </c>
      <c r="S54" s="60"/>
      <c r="T54" s="4"/>
    </row>
    <row r="55" spans="1:20" s="26" customFormat="1" x14ac:dyDescent="0.25">
      <c r="A55" s="34" t="s">
        <v>196</v>
      </c>
      <c r="B55" s="198">
        <v>242608.90402442409</v>
      </c>
      <c r="C55" s="114">
        <v>0</v>
      </c>
      <c r="D55" s="20">
        <v>212092.69631589513</v>
      </c>
      <c r="E55" s="20"/>
      <c r="F55" s="58">
        <v>0.14388146427766429</v>
      </c>
      <c r="G55" s="58"/>
      <c r="H55" s="362">
        <v>53166.699129654458</v>
      </c>
      <c r="I55" s="58"/>
      <c r="J55" s="130">
        <v>45393.665188657644</v>
      </c>
      <c r="K55" s="115"/>
      <c r="L55" s="60">
        <v>0.17123609447908242</v>
      </c>
      <c r="M55" s="364"/>
      <c r="N55" s="132">
        <v>189442.20489476962</v>
      </c>
      <c r="O55" s="58"/>
      <c r="P55" s="20">
        <v>166699.03112723748</v>
      </c>
      <c r="Q55" s="115"/>
      <c r="R55" s="58">
        <v>0.13643254921003589</v>
      </c>
      <c r="S55" s="60"/>
      <c r="T55" s="4"/>
    </row>
    <row r="56" spans="1:20" s="26" customFormat="1" x14ac:dyDescent="0.25">
      <c r="A56" s="34" t="s">
        <v>197</v>
      </c>
      <c r="B56" s="198">
        <v>87125.983657519115</v>
      </c>
      <c r="C56" s="114">
        <v>0</v>
      </c>
      <c r="D56" s="20">
        <v>82197.258433136507</v>
      </c>
      <c r="E56" s="20"/>
      <c r="F56" s="58">
        <v>5.9962160762233783E-2</v>
      </c>
      <c r="G56" s="58"/>
      <c r="H56" s="362">
        <v>3959.8073292143995</v>
      </c>
      <c r="I56" s="58"/>
      <c r="J56" s="130">
        <v>3171.0581250016012</v>
      </c>
      <c r="K56" s="115"/>
      <c r="L56" s="60">
        <v>0.24873375798256617</v>
      </c>
      <c r="M56" s="364"/>
      <c r="N56" s="132">
        <v>83166.176328304718</v>
      </c>
      <c r="O56" s="58"/>
      <c r="P56" s="20">
        <v>79026.20030813491</v>
      </c>
      <c r="Q56" s="115"/>
      <c r="R56" s="58">
        <v>5.238738550034578E-2</v>
      </c>
      <c r="S56" s="60"/>
      <c r="T56" s="4"/>
    </row>
    <row r="57" spans="1:20" s="26" customFormat="1" x14ac:dyDescent="0.25">
      <c r="A57" s="34" t="s">
        <v>667</v>
      </c>
      <c r="B57" s="198">
        <v>4690.1948699702152</v>
      </c>
      <c r="C57" s="114">
        <v>0</v>
      </c>
      <c r="D57" s="20">
        <v>2573.1412457963879</v>
      </c>
      <c r="E57" s="20"/>
      <c r="F57" s="58">
        <v>0.82275064675612031</v>
      </c>
      <c r="G57" s="58"/>
      <c r="H57" s="362">
        <v>672.47051992134357</v>
      </c>
      <c r="I57" s="58"/>
      <c r="J57" s="130">
        <v>403.61758328671363</v>
      </c>
      <c r="K57" s="115"/>
      <c r="L57" s="60">
        <v>0.6661080878719986</v>
      </c>
      <c r="M57" s="364"/>
      <c r="N57" s="132">
        <v>4017.7243500488721</v>
      </c>
      <c r="O57" s="58"/>
      <c r="P57" s="20">
        <v>2169.5236625096745</v>
      </c>
      <c r="Q57" s="115"/>
      <c r="R57" s="58">
        <v>0.85189238517049637</v>
      </c>
      <c r="S57" s="60"/>
      <c r="T57" s="4"/>
    </row>
    <row r="58" spans="1:20" s="26" customFormat="1" x14ac:dyDescent="0.25">
      <c r="A58" s="34" t="s">
        <v>250</v>
      </c>
      <c r="B58" s="198">
        <v>19553.483049899714</v>
      </c>
      <c r="C58" s="114">
        <v>0</v>
      </c>
      <c r="D58" s="20">
        <v>21713.798478160516</v>
      </c>
      <c r="E58" s="20"/>
      <c r="F58" s="58">
        <v>-9.9490442928887868E-2</v>
      </c>
      <c r="G58" s="58"/>
      <c r="H58" s="362">
        <v>2989.6287420011117</v>
      </c>
      <c r="I58" s="58"/>
      <c r="J58" s="130">
        <v>3070.1582473433928</v>
      </c>
      <c r="K58" s="115"/>
      <c r="L58" s="60">
        <v>-2.6229757183351441E-2</v>
      </c>
      <c r="M58" s="364"/>
      <c r="N58" s="132">
        <v>16563.854307898604</v>
      </c>
      <c r="O58" s="58"/>
      <c r="P58" s="20">
        <v>18643.640230817124</v>
      </c>
      <c r="Q58" s="115"/>
      <c r="R58" s="58">
        <v>-0.11155471233996053</v>
      </c>
      <c r="S58" s="60"/>
      <c r="T58" s="4"/>
    </row>
    <row r="59" spans="1:20" s="26" customFormat="1" x14ac:dyDescent="0.25">
      <c r="A59" s="34" t="s">
        <v>321</v>
      </c>
      <c r="B59" s="198">
        <v>10425.352481968048</v>
      </c>
      <c r="C59" s="114">
        <v>0</v>
      </c>
      <c r="D59" s="20">
        <v>9788.9823895877471</v>
      </c>
      <c r="E59" s="20"/>
      <c r="F59" s="58">
        <v>6.5008809603865361E-2</v>
      </c>
      <c r="G59" s="58"/>
      <c r="H59" s="362">
        <v>1420.8772328771631</v>
      </c>
      <c r="I59" s="58"/>
      <c r="J59" s="130">
        <v>1300.0313755858313</v>
      </c>
      <c r="K59" s="115"/>
      <c r="L59" s="60">
        <v>9.2956108260752762E-2</v>
      </c>
      <c r="M59" s="364"/>
      <c r="N59" s="132">
        <v>9004.475249090885</v>
      </c>
      <c r="O59" s="58"/>
      <c r="P59" s="20">
        <v>8488.9510140019156</v>
      </c>
      <c r="Q59" s="115"/>
      <c r="R59" s="58">
        <v>6.0728850271211263E-2</v>
      </c>
      <c r="S59" s="60"/>
      <c r="T59" s="4"/>
    </row>
    <row r="60" spans="1:20" s="26" customFormat="1" x14ac:dyDescent="0.25">
      <c r="A60" s="34" t="s">
        <v>322</v>
      </c>
      <c r="B60" s="198">
        <v>2401.8088058826388</v>
      </c>
      <c r="C60" s="114">
        <v>0</v>
      </c>
      <c r="D60" s="20">
        <v>4405.9421080715765</v>
      </c>
      <c r="E60" s="20"/>
      <c r="F60" s="58">
        <v>-0.45487054823471584</v>
      </c>
      <c r="G60" s="58"/>
      <c r="H60" s="362">
        <v>460.43479587078065</v>
      </c>
      <c r="I60" s="58"/>
      <c r="J60" s="130">
        <v>539.98108730736442</v>
      </c>
      <c r="K60" s="115"/>
      <c r="L60" s="60">
        <v>-0.14731310652609017</v>
      </c>
      <c r="M60" s="364"/>
      <c r="N60" s="20">
        <v>1941.3740100118582</v>
      </c>
      <c r="O60" s="58"/>
      <c r="P60" s="20">
        <v>3865.9610207642122</v>
      </c>
      <c r="Q60" s="115"/>
      <c r="R60" s="1171">
        <v>-0.49782887111777113</v>
      </c>
      <c r="S60" s="60"/>
      <c r="T60" s="4"/>
    </row>
    <row r="61" spans="1:20" s="26" customFormat="1" x14ac:dyDescent="0.25">
      <c r="A61" s="34" t="s">
        <v>323</v>
      </c>
      <c r="B61" s="198">
        <v>7070.3025216984706</v>
      </c>
      <c r="C61" s="114">
        <v>0</v>
      </c>
      <c r="D61" s="20">
        <v>8444.9619830516313</v>
      </c>
      <c r="E61" s="20"/>
      <c r="F61" s="58">
        <v>-0.16277864413267853</v>
      </c>
      <c r="G61" s="58"/>
      <c r="H61" s="362">
        <v>1274.4311838613364</v>
      </c>
      <c r="I61" s="58"/>
      <c r="J61" s="130">
        <v>1331.8411288770587</v>
      </c>
      <c r="K61" s="115"/>
      <c r="L61" s="60">
        <v>-4.3105700650743144E-2</v>
      </c>
      <c r="M61" s="364"/>
      <c r="N61" s="132">
        <v>5795.871337837134</v>
      </c>
      <c r="O61" s="58"/>
      <c r="P61" s="20">
        <v>7113.1208541745718</v>
      </c>
      <c r="Q61" s="115"/>
      <c r="R61" s="58">
        <v>-0.18518587598077518</v>
      </c>
      <c r="S61" s="60"/>
      <c r="T61" s="4"/>
    </row>
    <row r="62" spans="1:20" s="26" customFormat="1" x14ac:dyDescent="0.25">
      <c r="A62" s="34" t="s">
        <v>243</v>
      </c>
      <c r="B62" s="198">
        <v>5408.5628884451598</v>
      </c>
      <c r="C62" s="114">
        <v>0</v>
      </c>
      <c r="D62" s="20">
        <v>5965.1414082072533</v>
      </c>
      <c r="E62" s="20"/>
      <c r="F62" s="58">
        <v>-9.3305167752823825E-2</v>
      </c>
      <c r="G62" s="58"/>
      <c r="H62" s="362">
        <v>1809.7024762472627</v>
      </c>
      <c r="I62" s="58"/>
      <c r="J62" s="130">
        <v>1876.9938257093111</v>
      </c>
      <c r="K62" s="115"/>
      <c r="L62" s="60">
        <v>-3.5850597130557514E-2</v>
      </c>
      <c r="M62" s="364"/>
      <c r="N62" s="132">
        <v>3598.8604121978969</v>
      </c>
      <c r="O62" s="58"/>
      <c r="P62" s="20">
        <v>4088.1475824979425</v>
      </c>
      <c r="Q62" s="115"/>
      <c r="R62" s="58">
        <v>-0.11968432167047184</v>
      </c>
      <c r="S62" s="60"/>
      <c r="T62" s="4"/>
    </row>
    <row r="63" spans="1:20" s="26" customFormat="1" x14ac:dyDescent="0.25">
      <c r="A63" s="34" t="s">
        <v>267</v>
      </c>
      <c r="B63" s="198">
        <v>9445.1861695259286</v>
      </c>
      <c r="C63" s="114">
        <v>0</v>
      </c>
      <c r="D63" s="20">
        <v>9929.632782110948</v>
      </c>
      <c r="E63" s="20"/>
      <c r="F63" s="58">
        <v>-4.8787968620329039E-2</v>
      </c>
      <c r="G63" s="58"/>
      <c r="H63" s="362">
        <v>3351.3523798297774</v>
      </c>
      <c r="I63" s="58"/>
      <c r="J63" s="130">
        <v>3224.6947391721214</v>
      </c>
      <c r="K63" s="115"/>
      <c r="L63" s="60">
        <v>3.9277404809539555E-2</v>
      </c>
      <c r="M63" s="364"/>
      <c r="N63" s="132">
        <v>6093.8337896961521</v>
      </c>
      <c r="O63" s="58"/>
      <c r="P63" s="20">
        <v>6704.9380429388266</v>
      </c>
      <c r="Q63" s="115"/>
      <c r="R63" s="58">
        <v>-9.1142416131085202E-2</v>
      </c>
      <c r="S63" s="60"/>
      <c r="T63" s="4"/>
    </row>
    <row r="64" spans="1:20" s="26" customFormat="1" x14ac:dyDescent="0.25">
      <c r="A64" s="34" t="s">
        <v>324</v>
      </c>
      <c r="B64" s="198">
        <v>1307.7726753469472</v>
      </c>
      <c r="C64" s="114">
        <v>0</v>
      </c>
      <c r="D64" s="20">
        <v>1438.2572209519424</v>
      </c>
      <c r="E64" s="20"/>
      <c r="F64" s="58">
        <v>-9.0724067784364149E-2</v>
      </c>
      <c r="G64" s="58"/>
      <c r="H64" s="362">
        <v>534.34226492528637</v>
      </c>
      <c r="I64" s="58"/>
      <c r="J64" s="130">
        <v>415.95246599760515</v>
      </c>
      <c r="K64" s="115"/>
      <c r="L64" s="60">
        <v>0.28462338513546126</v>
      </c>
      <c r="M64" s="364"/>
      <c r="N64" s="20">
        <v>773.43041042166078</v>
      </c>
      <c r="O64" s="58"/>
      <c r="P64" s="20">
        <v>1022.3047549543372</v>
      </c>
      <c r="Q64" s="115"/>
      <c r="R64" s="1171">
        <v>-0.24344437735085445</v>
      </c>
      <c r="S64" s="60"/>
      <c r="T64" s="4"/>
    </row>
    <row r="65" spans="1:20" s="26" customFormat="1" x14ac:dyDescent="0.25">
      <c r="A65" s="34" t="s">
        <v>325</v>
      </c>
      <c r="B65" s="198">
        <v>1530.1168851630778</v>
      </c>
      <c r="C65" s="114">
        <v>0</v>
      </c>
      <c r="D65" s="20">
        <v>1689.4620260735212</v>
      </c>
      <c r="E65" s="20"/>
      <c r="F65" s="58">
        <v>-9.4317089375946198E-2</v>
      </c>
      <c r="G65" s="58"/>
      <c r="H65" s="362">
        <v>383.76344902324757</v>
      </c>
      <c r="I65" s="58"/>
      <c r="J65" s="130">
        <v>186.36074714936734</v>
      </c>
      <c r="K65" s="115"/>
      <c r="L65" s="60">
        <v>1.0592504317213476</v>
      </c>
      <c r="M65" s="364"/>
      <c r="N65" s="156">
        <v>1146.3534361398301</v>
      </c>
      <c r="O65" s="58"/>
      <c r="P65" s="20">
        <v>1503.1012789241538</v>
      </c>
      <c r="Q65" s="115"/>
      <c r="R65" s="58">
        <v>-0.23734118770736878</v>
      </c>
      <c r="S65" s="60"/>
      <c r="T65" s="4"/>
    </row>
    <row r="66" spans="1:20" s="26" customFormat="1" x14ac:dyDescent="0.25">
      <c r="A66" s="34" t="s">
        <v>668</v>
      </c>
      <c r="B66" s="198">
        <v>1228.7690523644956</v>
      </c>
      <c r="C66" s="114">
        <v>0</v>
      </c>
      <c r="D66" s="20">
        <v>1664.9313067916455</v>
      </c>
      <c r="E66" s="20"/>
      <c r="F66" s="58">
        <v>-0.26197012011723353</v>
      </c>
      <c r="G66" s="60"/>
      <c r="H66" s="362">
        <v>418.20109771925485</v>
      </c>
      <c r="I66" s="116"/>
      <c r="J66" s="130">
        <v>298.79757009274732</v>
      </c>
      <c r="K66" s="115"/>
      <c r="L66" s="60">
        <v>0.39961344929761122</v>
      </c>
      <c r="M66" s="364"/>
      <c r="N66" s="156">
        <v>810.56795464524077</v>
      </c>
      <c r="O66" s="116"/>
      <c r="P66" s="20">
        <v>1366.1337366988982</v>
      </c>
      <c r="Q66" s="115"/>
      <c r="R66" s="58">
        <v>-0.40667012835516159</v>
      </c>
      <c r="S66" s="60"/>
      <c r="T66" s="4"/>
    </row>
    <row r="67" spans="1:20" s="26" customFormat="1" x14ac:dyDescent="0.25">
      <c r="A67" s="34" t="s">
        <v>1092</v>
      </c>
      <c r="B67" s="114">
        <v>37.931151135575959</v>
      </c>
      <c r="C67" s="20"/>
      <c r="D67" s="20">
        <v>38.052741964385504</v>
      </c>
      <c r="E67" s="59"/>
      <c r="F67" s="58">
        <v>-3.1953237147363703E-3</v>
      </c>
      <c r="G67" s="58"/>
      <c r="H67" s="217">
        <v>39.126199304779533</v>
      </c>
      <c r="I67" s="116"/>
      <c r="J67" s="130">
        <v>38.696770196646213</v>
      </c>
      <c r="K67" s="115"/>
      <c r="L67" s="60">
        <v>1.1097285534453671E-2</v>
      </c>
      <c r="M67" s="116"/>
      <c r="N67" s="130">
        <v>37.720176206307912</v>
      </c>
      <c r="O67" s="116"/>
      <c r="P67" s="20">
        <v>37.942378613006113</v>
      </c>
      <c r="Q67" s="115"/>
      <c r="R67" s="58">
        <v>-5.8563119873047105E-3</v>
      </c>
      <c r="S67" s="60"/>
      <c r="T67" s="4"/>
    </row>
    <row r="68" spans="1:20" s="26" customFormat="1" x14ac:dyDescent="0.25">
      <c r="A68" s="707" t="s">
        <v>498</v>
      </c>
      <c r="B68" s="715"/>
      <c r="C68" s="708"/>
      <c r="D68" s="708"/>
      <c r="E68" s="708"/>
      <c r="F68" s="474"/>
      <c r="G68" s="474"/>
      <c r="H68" s="716"/>
      <c r="I68" s="474"/>
      <c r="J68" s="710"/>
      <c r="K68" s="474"/>
      <c r="L68" s="475"/>
      <c r="M68" s="458"/>
      <c r="N68" s="474"/>
      <c r="O68" s="713"/>
      <c r="P68" s="710"/>
      <c r="Q68" s="474"/>
      <c r="R68" s="474"/>
      <c r="S68" s="475"/>
      <c r="T68" s="4"/>
    </row>
    <row r="69" spans="1:20" s="26" customFormat="1" ht="12.5" x14ac:dyDescent="0.25">
      <c r="A69" s="468" t="s">
        <v>634</v>
      </c>
      <c r="B69" s="736">
        <v>807.56265759298162</v>
      </c>
      <c r="C69" s="737">
        <v>373.76361111539154</v>
      </c>
      <c r="D69" s="737">
        <v>710.77856738117032</v>
      </c>
      <c r="E69" s="737"/>
      <c r="F69" s="58">
        <v>0.136166303618872</v>
      </c>
      <c r="G69" s="58"/>
      <c r="H69" s="736"/>
      <c r="I69" s="737"/>
      <c r="J69" s="737"/>
      <c r="K69" s="737"/>
      <c r="L69" s="60"/>
      <c r="M69" s="739"/>
      <c r="N69" s="117"/>
      <c r="O69" s="351"/>
      <c r="P69" s="117"/>
      <c r="Q69" s="115"/>
      <c r="R69" s="58"/>
      <c r="S69" s="60"/>
      <c r="T69" s="4"/>
    </row>
    <row r="70" spans="1:20" s="26" customFormat="1" ht="12.5" x14ac:dyDescent="0.25">
      <c r="A70" s="468" t="s">
        <v>632</v>
      </c>
      <c r="B70" s="717">
        <v>320.63253634153381</v>
      </c>
      <c r="C70" s="737">
        <v>258.8684779251879</v>
      </c>
      <c r="D70" s="737">
        <v>312.49583967899071</v>
      </c>
      <c r="E70" s="737"/>
      <c r="F70" s="58">
        <v>2.6037775961758308E-2</v>
      </c>
      <c r="G70" s="58"/>
      <c r="H70" s="736"/>
      <c r="I70" s="737"/>
      <c r="J70" s="737"/>
      <c r="K70" s="737"/>
      <c r="L70" s="60"/>
      <c r="M70" s="739"/>
      <c r="N70" s="117"/>
      <c r="O70" s="351"/>
      <c r="P70" s="117"/>
      <c r="Q70" s="115"/>
      <c r="R70" s="58"/>
      <c r="S70" s="60"/>
      <c r="T70" s="4"/>
    </row>
    <row r="71" spans="1:20" s="26" customFormat="1" ht="12.5" x14ac:dyDescent="0.25">
      <c r="A71" s="478" t="s">
        <v>633</v>
      </c>
      <c r="B71" s="718">
        <v>2191.4725148042271</v>
      </c>
      <c r="C71" s="740">
        <v>1771.1602276566507</v>
      </c>
      <c r="D71" s="740">
        <v>2121.2736880260727</v>
      </c>
      <c r="E71" s="740"/>
      <c r="F71" s="22">
        <v>3.3092772127615994E-2</v>
      </c>
      <c r="G71" s="22"/>
      <c r="H71" s="741"/>
      <c r="I71" s="740"/>
      <c r="J71" s="740"/>
      <c r="K71" s="740"/>
      <c r="L71" s="98"/>
      <c r="M71" s="742"/>
      <c r="N71" s="118"/>
      <c r="O71" s="352"/>
      <c r="P71" s="118"/>
      <c r="Q71" s="174"/>
      <c r="R71" s="22"/>
      <c r="S71" s="98"/>
      <c r="T71" s="4"/>
    </row>
    <row r="72" spans="1:20" s="26" customFormat="1" x14ac:dyDescent="0.25">
      <c r="A72" s="137"/>
      <c r="B72" s="719"/>
      <c r="D72" s="719"/>
      <c r="E72" s="59"/>
      <c r="F72" s="58"/>
      <c r="G72" s="58"/>
      <c r="H72" s="720"/>
      <c r="I72" s="110"/>
      <c r="J72" s="721"/>
      <c r="K72" s="169"/>
      <c r="L72" s="110"/>
      <c r="M72" s="110"/>
      <c r="N72" s="722"/>
      <c r="O72" s="110"/>
      <c r="P72" s="723"/>
      <c r="Q72" s="169"/>
      <c r="R72" s="110"/>
      <c r="S72" s="58"/>
      <c r="T72" s="4"/>
    </row>
    <row r="73" spans="1:20" x14ac:dyDescent="0.25">
      <c r="A73" s="30" t="s">
        <v>724</v>
      </c>
      <c r="B73" s="119"/>
      <c r="D73" s="119"/>
      <c r="E73" s="6"/>
      <c r="F73" s="21"/>
      <c r="G73" s="21"/>
      <c r="I73" s="21"/>
      <c r="J73" s="120"/>
      <c r="K73" s="6"/>
      <c r="L73" s="21"/>
      <c r="M73" s="21"/>
      <c r="O73" s="21"/>
      <c r="P73" s="353"/>
      <c r="Q73" s="6"/>
      <c r="R73" s="21"/>
      <c r="S73" s="21"/>
    </row>
    <row r="74" spans="1:20" x14ac:dyDescent="0.25">
      <c r="A74" s="30"/>
      <c r="B74" s="119"/>
      <c r="D74" s="119"/>
      <c r="E74" s="6"/>
      <c r="F74" s="21"/>
      <c r="G74" s="21"/>
      <c r="I74" s="21"/>
      <c r="J74" s="120"/>
      <c r="K74" s="6"/>
      <c r="L74" s="21"/>
      <c r="M74" s="21"/>
      <c r="O74" s="21"/>
      <c r="P74" s="353"/>
      <c r="Q74" s="6"/>
      <c r="R74" s="21"/>
      <c r="S74" s="21"/>
    </row>
    <row r="75" spans="1:20" x14ac:dyDescent="0.25">
      <c r="A75" s="30"/>
      <c r="B75" s="141"/>
      <c r="C75" s="142"/>
      <c r="D75" s="141"/>
      <c r="E75" s="143"/>
      <c r="F75" s="143"/>
      <c r="G75" s="143"/>
      <c r="H75" s="158"/>
      <c r="I75" s="143"/>
      <c r="J75" s="144"/>
      <c r="K75" s="143"/>
      <c r="L75" s="143"/>
      <c r="M75" s="143"/>
      <c r="N75" s="159"/>
      <c r="O75" s="21"/>
      <c r="P75" s="353"/>
      <c r="Q75" s="6"/>
      <c r="R75" s="21"/>
      <c r="S75" s="21"/>
    </row>
    <row r="76" spans="1:20" x14ac:dyDescent="0.25">
      <c r="A76" s="30"/>
      <c r="B76" s="141"/>
      <c r="C76" s="142"/>
      <c r="D76" s="141"/>
      <c r="E76" s="143"/>
      <c r="F76" s="143"/>
      <c r="G76" s="143"/>
      <c r="H76" s="158"/>
      <c r="I76" s="143"/>
      <c r="J76" s="144"/>
      <c r="K76" s="143"/>
      <c r="L76" s="143"/>
      <c r="M76" s="143"/>
      <c r="N76" s="159"/>
      <c r="O76" s="21"/>
      <c r="P76" s="353"/>
      <c r="Q76" s="6"/>
      <c r="R76" s="21"/>
      <c r="S76" s="21"/>
    </row>
    <row r="77" spans="1:20" x14ac:dyDescent="0.25">
      <c r="B77" s="141"/>
      <c r="C77" s="142"/>
      <c r="D77" s="141"/>
      <c r="E77" s="143"/>
      <c r="F77" s="143"/>
      <c r="G77" s="143"/>
      <c r="H77" s="731"/>
      <c r="I77" s="143"/>
      <c r="J77" s="144"/>
      <c r="K77" s="143"/>
      <c r="L77" s="143"/>
      <c r="M77" s="143"/>
      <c r="N77" s="141"/>
      <c r="O77" s="21"/>
      <c r="P77" s="353"/>
      <c r="Q77" s="6"/>
      <c r="R77" s="21"/>
      <c r="S77" s="21"/>
    </row>
    <row r="78" spans="1:20" x14ac:dyDescent="0.25">
      <c r="B78" s="119"/>
      <c r="D78" s="119"/>
      <c r="E78" s="6"/>
      <c r="F78" s="21"/>
      <c r="G78" s="21"/>
      <c r="H78" s="719"/>
      <c r="I78" s="21"/>
      <c r="J78" s="120"/>
      <c r="K78" s="6"/>
      <c r="L78" s="21"/>
      <c r="M78" s="21"/>
      <c r="N78" s="119"/>
      <c r="O78" s="21"/>
      <c r="P78" s="353"/>
      <c r="Q78" s="6"/>
      <c r="R78" s="21"/>
      <c r="S78" s="21"/>
    </row>
    <row r="79" spans="1:20" x14ac:dyDescent="0.25">
      <c r="A79" s="32"/>
      <c r="B79" s="119"/>
      <c r="D79" s="119"/>
      <c r="E79" s="6"/>
      <c r="F79" s="21"/>
      <c r="G79" s="21"/>
      <c r="H79" s="119"/>
      <c r="I79" s="21"/>
      <c r="J79" s="120"/>
      <c r="K79" s="6"/>
      <c r="L79" s="21"/>
      <c r="M79" s="21"/>
      <c r="N79" s="40"/>
      <c r="O79" s="21"/>
      <c r="P79" s="353"/>
      <c r="Q79" s="6"/>
      <c r="R79" s="21"/>
      <c r="S79" s="21"/>
    </row>
    <row r="80" spans="1:20" x14ac:dyDescent="0.25">
      <c r="D80" s="35"/>
      <c r="F80" s="4"/>
      <c r="J80" s="35"/>
      <c r="L80" s="4"/>
      <c r="N80" s="36"/>
      <c r="P80" s="35"/>
    </row>
    <row r="81" spans="2:19" x14ac:dyDescent="0.25">
      <c r="F81" s="36"/>
      <c r="G81" s="36"/>
      <c r="L81" s="36"/>
      <c r="M81" s="36"/>
      <c r="R81" s="36"/>
      <c r="S81" s="36"/>
    </row>
    <row r="82" spans="2:19" x14ac:dyDescent="0.25">
      <c r="B82" s="100"/>
      <c r="D82" s="100"/>
      <c r="F82" s="36"/>
      <c r="G82" s="36"/>
      <c r="L82" s="36"/>
      <c r="M82" s="36"/>
      <c r="R82" s="36"/>
      <c r="S82" s="36"/>
    </row>
    <row r="83" spans="2:19" x14ac:dyDescent="0.25">
      <c r="B83" s="100"/>
      <c r="D83" s="100"/>
      <c r="F83" s="36"/>
      <c r="G83" s="36"/>
      <c r="L83" s="36"/>
      <c r="M83" s="36"/>
      <c r="R83" s="36"/>
      <c r="S83" s="36"/>
    </row>
    <row r="84" spans="2:19" x14ac:dyDescent="0.25">
      <c r="B84" s="354"/>
      <c r="H84" s="82"/>
      <c r="N84" s="82"/>
    </row>
    <row r="85" spans="2:19" x14ac:dyDescent="0.25">
      <c r="B85" s="355"/>
    </row>
    <row r="86" spans="2:19" x14ac:dyDescent="0.25">
      <c r="B86" s="880"/>
    </row>
    <row r="87" spans="2:19" x14ac:dyDescent="0.25">
      <c r="B87" s="356"/>
    </row>
    <row r="88" spans="2:19" x14ac:dyDescent="0.25">
      <c r="B88" s="356"/>
    </row>
  </sheetData>
  <mergeCells count="6">
    <mergeCell ref="A4:A5"/>
    <mergeCell ref="A2:S2"/>
    <mergeCell ref="A1:S1"/>
    <mergeCell ref="B4:G4"/>
    <mergeCell ref="H4:L4"/>
    <mergeCell ref="M4:S4"/>
  </mergeCells>
  <phoneticPr fontId="43" type="noConversion"/>
  <printOptions horizontalCentered="1"/>
  <pageMargins left="0.25" right="0.25" top="0.25" bottom="0.5" header="0.3" footer="0.3"/>
  <pageSetup scale="85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T89"/>
  <sheetViews>
    <sheetView showGridLines="0" topLeftCell="A22" zoomScaleNormal="100" workbookViewId="0">
      <selection activeCell="L28" sqref="L28"/>
    </sheetView>
  </sheetViews>
  <sheetFormatPr defaultColWidth="9.1796875" defaultRowHeight="11.5" x14ac:dyDescent="0.25"/>
  <cols>
    <col min="1" max="1" width="24.7265625" style="996" customWidth="1"/>
    <col min="2" max="2" width="10.26953125" style="962" customWidth="1"/>
    <col min="3" max="3" width="0.54296875" style="914" customWidth="1"/>
    <col min="4" max="4" width="12.7265625" style="892" customWidth="1"/>
    <col min="5" max="5" width="0.7265625" style="892" customWidth="1"/>
    <col min="6" max="6" width="8.54296875" style="914" customWidth="1"/>
    <col min="7" max="7" width="0.54296875" style="914" customWidth="1"/>
    <col min="8" max="8" width="10.26953125" style="894" customWidth="1"/>
    <col min="9" max="9" width="0.54296875" style="914" customWidth="1"/>
    <col min="10" max="10" width="10.26953125" style="956" customWidth="1"/>
    <col min="11" max="11" width="0.54296875" style="892" customWidth="1"/>
    <col min="12" max="12" width="8.453125" style="914" customWidth="1"/>
    <col min="13" max="13" width="1.54296875" style="914" customWidth="1"/>
    <col min="14" max="14" width="10.26953125" style="957" customWidth="1"/>
    <col min="15" max="15" width="0.54296875" style="914" customWidth="1"/>
    <col min="16" max="16" width="10.26953125" style="956" customWidth="1"/>
    <col min="17" max="17" width="0.54296875" style="892" customWidth="1"/>
    <col min="18" max="18" width="8.26953125" style="914" customWidth="1"/>
    <col min="19" max="19" width="0.54296875" style="914" customWidth="1"/>
    <col min="20" max="16384" width="9.1796875" style="892"/>
  </cols>
  <sheetData>
    <row r="1" spans="1:20" ht="15.5" x14ac:dyDescent="0.35">
      <c r="A1" s="1685" t="str">
        <f>CONCATENATE('List of Tables'!A36,":  ",'List of Tables'!C36)</f>
        <v>TABLE 31:  Korea Visitor Characteristics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963"/>
    </row>
    <row r="2" spans="1:20" ht="15.5" x14ac:dyDescent="0.35">
      <c r="A2" s="1685" t="s">
        <v>1086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</row>
    <row r="3" spans="1:20" x14ac:dyDescent="0.25">
      <c r="A3" s="893"/>
      <c r="B3" s="894"/>
      <c r="D3" s="895"/>
      <c r="E3" s="914"/>
      <c r="H3" s="896"/>
      <c r="J3" s="895"/>
      <c r="K3" s="914"/>
      <c r="N3" s="896"/>
      <c r="P3" s="895"/>
      <c r="Q3" s="914"/>
      <c r="R3" s="896"/>
    </row>
    <row r="4" spans="1:20" x14ac:dyDescent="0.25">
      <c r="A4" s="1748" t="s">
        <v>333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  <c r="T4" s="4"/>
    </row>
    <row r="5" spans="1:20" ht="23" x14ac:dyDescent="0.25">
      <c r="A5" s="1749"/>
      <c r="B5" s="897">
        <v>2014</v>
      </c>
      <c r="C5" s="898"/>
      <c r="D5" s="899">
        <v>2013</v>
      </c>
      <c r="E5" s="964"/>
      <c r="F5" s="900" t="s">
        <v>637</v>
      </c>
      <c r="G5" s="964"/>
      <c r="H5" s="897">
        <v>2014</v>
      </c>
      <c r="I5" s="898"/>
      <c r="J5" s="899">
        <v>2013</v>
      </c>
      <c r="K5" s="964"/>
      <c r="L5" s="901" t="s">
        <v>637</v>
      </c>
      <c r="M5" s="897"/>
      <c r="N5" s="899">
        <v>2014</v>
      </c>
      <c r="O5" s="898"/>
      <c r="P5" s="899">
        <v>2013</v>
      </c>
      <c r="Q5" s="964"/>
      <c r="R5" s="900" t="s">
        <v>637</v>
      </c>
      <c r="S5" s="965"/>
    </row>
    <row r="6" spans="1:20" x14ac:dyDescent="0.25">
      <c r="A6" s="966" t="s">
        <v>517</v>
      </c>
      <c r="B6" s="902">
        <v>1233773.4288003575</v>
      </c>
      <c r="C6" s="903">
        <v>0</v>
      </c>
      <c r="D6" s="904">
        <v>1235622.0498924332</v>
      </c>
      <c r="E6" s="904"/>
      <c r="F6" s="967">
        <v>-1.4961056192196037E-3</v>
      </c>
      <c r="G6" s="967"/>
      <c r="H6" s="905">
        <v>78722.090955430394</v>
      </c>
      <c r="I6" s="967"/>
      <c r="J6" s="968">
        <v>74444.361955910863</v>
      </c>
      <c r="K6" s="906"/>
      <c r="L6" s="969">
        <v>5.7462095007987116E-2</v>
      </c>
      <c r="M6" s="907"/>
      <c r="N6" s="908">
        <v>1155051.3378449271</v>
      </c>
      <c r="O6" s="967"/>
      <c r="P6" s="968">
        <v>1161177.6879365223</v>
      </c>
      <c r="Q6" s="906"/>
      <c r="R6" s="967">
        <v>-5.2759798566936553E-3</v>
      </c>
      <c r="S6" s="970"/>
    </row>
    <row r="7" spans="1:20" x14ac:dyDescent="0.25">
      <c r="A7" s="966" t="s">
        <v>272</v>
      </c>
      <c r="B7" s="902">
        <v>178090.34326892011</v>
      </c>
      <c r="C7" s="904">
        <v>0</v>
      </c>
      <c r="D7" s="904">
        <v>177113.00086153543</v>
      </c>
      <c r="E7" s="904"/>
      <c r="F7" s="967">
        <v>5.5181855800001765E-3</v>
      </c>
      <c r="G7" s="967"/>
      <c r="H7" s="909">
        <v>10651.343268914057</v>
      </c>
      <c r="I7" s="967"/>
      <c r="J7" s="968">
        <v>10049.000861544908</v>
      </c>
      <c r="K7" s="906"/>
      <c r="L7" s="969">
        <v>5.9940526990515837E-2</v>
      </c>
      <c r="M7" s="907"/>
      <c r="N7" s="904">
        <v>167439.00000000605</v>
      </c>
      <c r="O7" s="967"/>
      <c r="P7" s="968">
        <v>167063.99999999051</v>
      </c>
      <c r="Q7" s="906"/>
      <c r="R7" s="967">
        <v>2.2446487574556023E-3</v>
      </c>
      <c r="S7" s="970"/>
    </row>
    <row r="8" spans="1:20" s="914" customFormat="1" x14ac:dyDescent="0.25">
      <c r="A8" s="910" t="s">
        <v>273</v>
      </c>
      <c r="B8" s="911"/>
      <c r="C8" s="912"/>
      <c r="D8" s="912"/>
      <c r="E8" s="912"/>
      <c r="F8" s="912"/>
      <c r="G8" s="912"/>
      <c r="H8" s="911"/>
      <c r="I8" s="912"/>
      <c r="J8" s="912"/>
      <c r="K8" s="912"/>
      <c r="L8" s="913"/>
      <c r="M8" s="911"/>
      <c r="N8" s="912"/>
      <c r="O8" s="912"/>
      <c r="P8" s="912"/>
      <c r="Q8" s="912"/>
      <c r="R8" s="912"/>
      <c r="S8" s="913"/>
      <c r="T8" s="892"/>
    </row>
    <row r="9" spans="1:20" s="915" customFormat="1" x14ac:dyDescent="0.25">
      <c r="A9" s="971" t="s">
        <v>274</v>
      </c>
      <c r="B9" s="902">
        <v>8758.8410892341999</v>
      </c>
      <c r="C9" s="904">
        <v>0</v>
      </c>
      <c r="D9" s="904">
        <v>9346.2723968643913</v>
      </c>
      <c r="E9" s="904"/>
      <c r="F9" s="967">
        <v>-6.2851935262155476E-2</v>
      </c>
      <c r="G9" s="967"/>
      <c r="H9" s="909">
        <v>2033.2001343673608</v>
      </c>
      <c r="I9" s="967"/>
      <c r="J9" s="972">
        <v>2253.2750007568161</v>
      </c>
      <c r="K9" s="906"/>
      <c r="L9" s="969">
        <v>-9.766888920151244E-2</v>
      </c>
      <c r="M9" s="907"/>
      <c r="N9" s="904">
        <v>6725.6409548668398</v>
      </c>
      <c r="O9" s="967"/>
      <c r="P9" s="968">
        <v>7092.9973961075748</v>
      </c>
      <c r="Q9" s="906"/>
      <c r="R9" s="967">
        <v>-5.1791424799102453E-2</v>
      </c>
      <c r="S9" s="969"/>
      <c r="T9" s="892"/>
    </row>
    <row r="10" spans="1:20" s="915" customFormat="1" x14ac:dyDescent="0.25">
      <c r="A10" s="971" t="s">
        <v>275</v>
      </c>
      <c r="B10" s="902">
        <v>100368.02702409579</v>
      </c>
      <c r="C10" s="904">
        <v>0</v>
      </c>
      <c r="D10" s="904">
        <v>101071.87910634452</v>
      </c>
      <c r="E10" s="904"/>
      <c r="F10" s="967">
        <v>-6.9638764854481764E-3</v>
      </c>
      <c r="G10" s="967"/>
      <c r="H10" s="909">
        <v>4131.2427296084916</v>
      </c>
      <c r="I10" s="967"/>
      <c r="J10" s="972">
        <v>4081.5499584939439</v>
      </c>
      <c r="K10" s="906"/>
      <c r="L10" s="969">
        <v>1.2174975590127007E-2</v>
      </c>
      <c r="M10" s="907"/>
      <c r="N10" s="904">
        <v>96236.784294487297</v>
      </c>
      <c r="O10" s="967"/>
      <c r="P10" s="968">
        <v>96990.329147850585</v>
      </c>
      <c r="Q10" s="906"/>
      <c r="R10" s="967">
        <v>-7.7692782361280131E-3</v>
      </c>
      <c r="S10" s="969"/>
      <c r="T10" s="892"/>
    </row>
    <row r="11" spans="1:20" s="915" customFormat="1" x14ac:dyDescent="0.25">
      <c r="A11" s="971" t="s">
        <v>276</v>
      </c>
      <c r="B11" s="902">
        <v>68963.475155585082</v>
      </c>
      <c r="C11" s="904">
        <v>0</v>
      </c>
      <c r="D11" s="904">
        <v>66694.849358337538</v>
      </c>
      <c r="E11" s="904"/>
      <c r="F11" s="967">
        <v>3.4015007441709467E-2</v>
      </c>
      <c r="G11" s="967"/>
      <c r="H11" s="909">
        <v>4486.9004049385194</v>
      </c>
      <c r="I11" s="967"/>
      <c r="J11" s="968">
        <v>3714.1759022941287</v>
      </c>
      <c r="K11" s="906"/>
      <c r="L11" s="969">
        <v>0.20804736312222133</v>
      </c>
      <c r="M11" s="907"/>
      <c r="N11" s="904">
        <v>64476.574750646563</v>
      </c>
      <c r="O11" s="967"/>
      <c r="P11" s="968">
        <v>62980.673456043412</v>
      </c>
      <c r="Q11" s="906"/>
      <c r="R11" s="967">
        <v>2.3751751331258734E-2</v>
      </c>
      <c r="S11" s="969"/>
      <c r="T11" s="892"/>
    </row>
    <row r="12" spans="1:20" s="915" customFormat="1" x14ac:dyDescent="0.25">
      <c r="A12" s="971" t="s">
        <v>277</v>
      </c>
      <c r="B12" s="916">
        <v>2.3899180125072683</v>
      </c>
      <c r="C12" s="917" t="e">
        <v>#DIV/0!</v>
      </c>
      <c r="D12" s="918">
        <v>2.3484395233113857</v>
      </c>
      <c r="E12" s="918"/>
      <c r="F12" s="967">
        <v>1.766214917784913E-2</v>
      </c>
      <c r="G12" s="967"/>
      <c r="H12" s="919">
        <v>2.0804866383063771</v>
      </c>
      <c r="I12" s="967"/>
      <c r="J12" s="973">
        <v>1.9150507600425704</v>
      </c>
      <c r="K12" s="906"/>
      <c r="L12" s="969">
        <v>8.638720273927844E-2</v>
      </c>
      <c r="M12" s="907"/>
      <c r="N12" s="917">
        <v>2.41274553054234</v>
      </c>
      <c r="O12" s="967"/>
      <c r="P12" s="974">
        <v>2.3808487880620492</v>
      </c>
      <c r="Q12" s="906"/>
      <c r="R12" s="967">
        <v>1.3397214741325035E-2</v>
      </c>
      <c r="S12" s="969"/>
      <c r="T12" s="892"/>
    </row>
    <row r="13" spans="1:20" s="914" customFormat="1" x14ac:dyDescent="0.25">
      <c r="A13" s="910" t="s">
        <v>278</v>
      </c>
      <c r="B13" s="911"/>
      <c r="C13" s="912"/>
      <c r="D13" s="912"/>
      <c r="E13" s="912"/>
      <c r="F13" s="912"/>
      <c r="G13" s="912"/>
      <c r="H13" s="911"/>
      <c r="I13" s="912"/>
      <c r="J13" s="912"/>
      <c r="K13" s="912"/>
      <c r="L13" s="913"/>
      <c r="M13" s="911"/>
      <c r="N13" s="912"/>
      <c r="O13" s="912"/>
      <c r="P13" s="912"/>
      <c r="Q13" s="912"/>
      <c r="R13" s="912"/>
      <c r="S13" s="913"/>
      <c r="T13" s="892"/>
    </row>
    <row r="14" spans="1:20" s="915" customFormat="1" x14ac:dyDescent="0.25">
      <c r="A14" s="975" t="s">
        <v>279</v>
      </c>
      <c r="B14" s="902">
        <v>147454.15476220843</v>
      </c>
      <c r="C14" s="904">
        <v>0</v>
      </c>
      <c r="D14" s="904">
        <v>146584.89255512631</v>
      </c>
      <c r="E14" s="904"/>
      <c r="F14" s="967">
        <v>5.9300941040374899E-3</v>
      </c>
      <c r="G14" s="967"/>
      <c r="H14" s="909">
        <v>6502.6336126074884</v>
      </c>
      <c r="I14" s="967"/>
      <c r="J14" s="972">
        <v>6030.9373834670987</v>
      </c>
      <c r="K14" s="906"/>
      <c r="L14" s="969">
        <v>7.8212755190175495E-2</v>
      </c>
      <c r="M14" s="907"/>
      <c r="N14" s="904">
        <v>140951.52114960094</v>
      </c>
      <c r="O14" s="967"/>
      <c r="P14" s="968">
        <v>140553.95517165921</v>
      </c>
      <c r="Q14" s="906"/>
      <c r="R14" s="967">
        <v>2.8285648557963639E-3</v>
      </c>
      <c r="S14" s="969"/>
      <c r="T14" s="892"/>
    </row>
    <row r="15" spans="1:20" s="915" customFormat="1" x14ac:dyDescent="0.25">
      <c r="A15" s="975" t="s">
        <v>280</v>
      </c>
      <c r="B15" s="902">
        <v>30636.188506711678</v>
      </c>
      <c r="C15" s="904">
        <v>0</v>
      </c>
      <c r="D15" s="904">
        <v>30528.108306409111</v>
      </c>
      <c r="E15" s="904"/>
      <c r="F15" s="967">
        <v>3.5403503950448478E-3</v>
      </c>
      <c r="G15" s="967"/>
      <c r="H15" s="902">
        <v>4148.7096563065688</v>
      </c>
      <c r="I15" s="967"/>
      <c r="J15" s="972">
        <v>4018.0634780778091</v>
      </c>
      <c r="K15" s="906"/>
      <c r="L15" s="969">
        <v>3.2514712358715447E-2</v>
      </c>
      <c r="M15" s="907"/>
      <c r="N15" s="904">
        <v>26487.47885040511</v>
      </c>
      <c r="O15" s="967"/>
      <c r="P15" s="968">
        <v>26510.044828331302</v>
      </c>
      <c r="Q15" s="906"/>
      <c r="R15" s="967">
        <v>-8.5122368039435123E-4</v>
      </c>
      <c r="S15" s="969"/>
      <c r="T15" s="892"/>
    </row>
    <row r="16" spans="1:20" s="915" customFormat="1" x14ac:dyDescent="0.25">
      <c r="A16" s="976" t="s">
        <v>665</v>
      </c>
      <c r="B16" s="916">
        <v>1.4213115096940254</v>
      </c>
      <c r="C16" s="917" t="e">
        <v>#DIV/0!</v>
      </c>
      <c r="D16" s="918">
        <v>1.4700648146262389</v>
      </c>
      <c r="E16" s="918"/>
      <c r="F16" s="967">
        <v>-3.3164051303825645E-2</v>
      </c>
      <c r="G16" s="967"/>
      <c r="H16" s="919">
        <v>2.785089670076851</v>
      </c>
      <c r="I16" s="967"/>
      <c r="J16" s="973">
        <v>2.7288333598175583</v>
      </c>
      <c r="K16" s="906"/>
      <c r="L16" s="969">
        <v>2.0615516904650386E-2</v>
      </c>
      <c r="M16" s="907"/>
      <c r="N16" s="917">
        <v>1.3345571135922507</v>
      </c>
      <c r="O16" s="967"/>
      <c r="P16" s="974">
        <v>1.3943491236628123</v>
      </c>
      <c r="Q16" s="906"/>
      <c r="R16" s="967">
        <v>-4.2881663606238067E-2</v>
      </c>
      <c r="S16" s="969"/>
      <c r="T16" s="892"/>
    </row>
    <row r="17" spans="1:20" s="914" customFormat="1" x14ac:dyDescent="0.25">
      <c r="A17" s="920" t="s">
        <v>281</v>
      </c>
      <c r="B17" s="911"/>
      <c r="C17" s="912"/>
      <c r="D17" s="912"/>
      <c r="E17" s="912"/>
      <c r="F17" s="912"/>
      <c r="G17" s="912"/>
      <c r="H17" s="911"/>
      <c r="I17" s="912"/>
      <c r="J17" s="912"/>
      <c r="K17" s="912"/>
      <c r="L17" s="913"/>
      <c r="M17" s="911"/>
      <c r="N17" s="912"/>
      <c r="O17" s="912"/>
      <c r="P17" s="912"/>
      <c r="Q17" s="912"/>
      <c r="R17" s="912"/>
      <c r="S17" s="913"/>
      <c r="T17" s="892"/>
    </row>
    <row r="18" spans="1:20" s="915" customFormat="1" x14ac:dyDescent="0.25">
      <c r="A18" s="975" t="s">
        <v>282</v>
      </c>
      <c r="B18" s="902">
        <v>35170.064537729719</v>
      </c>
      <c r="C18" s="904">
        <v>0</v>
      </c>
      <c r="D18" s="904">
        <v>37643.25764835575</v>
      </c>
      <c r="E18" s="904"/>
      <c r="F18" s="967">
        <v>-6.5700825728988402E-2</v>
      </c>
      <c r="G18" s="967"/>
      <c r="H18" s="909">
        <v>2604.5391917832021</v>
      </c>
      <c r="I18" s="967"/>
      <c r="J18" s="972">
        <v>2211.5569074324467</v>
      </c>
      <c r="K18" s="906"/>
      <c r="L18" s="969">
        <v>0.17769485516291617</v>
      </c>
      <c r="M18" s="907"/>
      <c r="N18" s="904">
        <v>32565.525345946517</v>
      </c>
      <c r="O18" s="967"/>
      <c r="P18" s="968">
        <v>35431.700740923305</v>
      </c>
      <c r="Q18" s="906"/>
      <c r="R18" s="967">
        <v>-8.0892966892395904E-2</v>
      </c>
      <c r="S18" s="969"/>
      <c r="T18" s="892"/>
    </row>
    <row r="19" spans="1:20" s="915" customFormat="1" x14ac:dyDescent="0.25">
      <c r="A19" s="975" t="s">
        <v>283</v>
      </c>
      <c r="B19" s="902">
        <v>104088.1039825874</v>
      </c>
      <c r="C19" s="904">
        <v>0</v>
      </c>
      <c r="D19" s="904">
        <v>108328.84801481769</v>
      </c>
      <c r="E19" s="904"/>
      <c r="F19" s="967">
        <v>-3.9146950327120796E-2</v>
      </c>
      <c r="G19" s="967"/>
      <c r="H19" s="909">
        <v>4303.8768935296393</v>
      </c>
      <c r="I19" s="967"/>
      <c r="J19" s="972">
        <v>3940.0370167422702</v>
      </c>
      <c r="K19" s="906"/>
      <c r="L19" s="969">
        <v>9.2344278807868108E-2</v>
      </c>
      <c r="M19" s="907"/>
      <c r="N19" s="904">
        <v>99784.227089057764</v>
      </c>
      <c r="O19" s="967"/>
      <c r="P19" s="968">
        <v>104388.81099807542</v>
      </c>
      <c r="Q19" s="906"/>
      <c r="R19" s="967">
        <v>-4.4109937310259743E-2</v>
      </c>
      <c r="S19" s="969"/>
      <c r="T19" s="892"/>
    </row>
    <row r="20" spans="1:20" s="915" customFormat="1" x14ac:dyDescent="0.25">
      <c r="A20" s="975" t="s">
        <v>284</v>
      </c>
      <c r="B20" s="902">
        <v>31631.669043293172</v>
      </c>
      <c r="C20" s="904">
        <v>0</v>
      </c>
      <c r="D20" s="904">
        <v>33918.320316688587</v>
      </c>
      <c r="E20" s="904"/>
      <c r="F20" s="967">
        <v>-6.7416406592231234E-2</v>
      </c>
      <c r="G20" s="967"/>
      <c r="H20" s="909">
        <v>2122.3832659833133</v>
      </c>
      <c r="I20" s="967"/>
      <c r="J20" s="972">
        <v>1823.3497908479255</v>
      </c>
      <c r="K20" s="906"/>
      <c r="L20" s="969">
        <v>0.16400225378385905</v>
      </c>
      <c r="M20" s="907"/>
      <c r="N20" s="904">
        <v>29509.285777309859</v>
      </c>
      <c r="O20" s="967"/>
      <c r="P20" s="968">
        <v>32094.970525840665</v>
      </c>
      <c r="Q20" s="906"/>
      <c r="R20" s="967">
        <v>-8.0563549558302E-2</v>
      </c>
      <c r="S20" s="969"/>
      <c r="T20" s="892"/>
    </row>
    <row r="21" spans="1:20" s="915" customFormat="1" x14ac:dyDescent="0.25">
      <c r="A21" s="975" t="s">
        <v>285</v>
      </c>
      <c r="B21" s="902">
        <v>70463.8437918899</v>
      </c>
      <c r="C21" s="904">
        <v>0</v>
      </c>
      <c r="D21" s="904">
        <v>65059.215515060263</v>
      </c>
      <c r="E21" s="904"/>
      <c r="F21" s="967">
        <v>8.3072447677739733E-2</v>
      </c>
      <c r="G21" s="967"/>
      <c r="H21" s="909">
        <v>5865.3104495847729</v>
      </c>
      <c r="I21" s="967"/>
      <c r="J21" s="972">
        <v>5720.7567282180671</v>
      </c>
      <c r="K21" s="906"/>
      <c r="L21" s="969">
        <v>2.5268286737956107E-2</v>
      </c>
      <c r="M21" s="907"/>
      <c r="N21" s="904">
        <v>64598.533342305134</v>
      </c>
      <c r="O21" s="967"/>
      <c r="P21" s="968">
        <v>59338.458786842195</v>
      </c>
      <c r="Q21" s="906"/>
      <c r="R21" s="967">
        <v>8.864528440751003E-2</v>
      </c>
      <c r="S21" s="969"/>
      <c r="T21" s="892"/>
    </row>
    <row r="22" spans="1:20" s="914" customFormat="1" x14ac:dyDescent="0.25">
      <c r="A22" s="920" t="s">
        <v>286</v>
      </c>
      <c r="B22" s="911"/>
      <c r="C22" s="912"/>
      <c r="D22" s="912"/>
      <c r="E22" s="912"/>
      <c r="F22" s="912"/>
      <c r="G22" s="912"/>
      <c r="H22" s="911"/>
      <c r="I22" s="912"/>
      <c r="J22" s="912"/>
      <c r="K22" s="912"/>
      <c r="L22" s="913"/>
      <c r="M22" s="911"/>
      <c r="N22" s="912"/>
      <c r="O22" s="912"/>
      <c r="P22" s="912"/>
      <c r="Q22" s="912"/>
      <c r="R22" s="912"/>
      <c r="S22" s="913"/>
      <c r="T22" s="892"/>
    </row>
    <row r="23" spans="1:20" s="915" customFormat="1" x14ac:dyDescent="0.25">
      <c r="A23" s="975" t="s">
        <v>583</v>
      </c>
      <c r="B23" s="902">
        <v>172187.74507266993</v>
      </c>
      <c r="C23" s="904">
        <v>0</v>
      </c>
      <c r="D23" s="904">
        <v>173088.08020851132</v>
      </c>
      <c r="E23" s="904"/>
      <c r="F23" s="967">
        <v>-5.2016010273890625E-3</v>
      </c>
      <c r="G23" s="967"/>
      <c r="H23" s="909">
        <v>9543.866762702055</v>
      </c>
      <c r="I23" s="967"/>
      <c r="J23" s="972">
        <v>8972.9981939168974</v>
      </c>
      <c r="K23" s="906"/>
      <c r="L23" s="969">
        <v>6.3620715890945895E-2</v>
      </c>
      <c r="M23" s="907"/>
      <c r="N23" s="904">
        <v>162643.87830996787</v>
      </c>
      <c r="O23" s="967"/>
      <c r="P23" s="968">
        <v>164115.08201459443</v>
      </c>
      <c r="Q23" s="906"/>
      <c r="R23" s="967">
        <v>-8.9644637565713201E-3</v>
      </c>
      <c r="S23" s="969"/>
      <c r="T23" s="892"/>
    </row>
    <row r="24" spans="1:20" s="915" customFormat="1" x14ac:dyDescent="0.25">
      <c r="A24" s="975" t="s">
        <v>287</v>
      </c>
      <c r="B24" s="902">
        <v>42431.760436659104</v>
      </c>
      <c r="C24" s="904">
        <v>0</v>
      </c>
      <c r="D24" s="904">
        <v>46628.835587391899</v>
      </c>
      <c r="E24" s="904"/>
      <c r="F24" s="967">
        <v>-9.0010292941298628E-2</v>
      </c>
      <c r="G24" s="967"/>
      <c r="H24" s="909">
        <v>1439.5189058450565</v>
      </c>
      <c r="I24" s="967"/>
      <c r="J24" s="972">
        <v>1434.1128451505031</v>
      </c>
      <c r="K24" s="906"/>
      <c r="L24" s="969">
        <v>3.769620161226608E-3</v>
      </c>
      <c r="M24" s="907"/>
      <c r="N24" s="904">
        <v>40992.241530814048</v>
      </c>
      <c r="O24" s="967"/>
      <c r="P24" s="968">
        <v>45194.722742241393</v>
      </c>
      <c r="Q24" s="906"/>
      <c r="R24" s="967">
        <v>-9.2986104492670821E-2</v>
      </c>
      <c r="S24" s="969"/>
      <c r="T24" s="892"/>
    </row>
    <row r="25" spans="1:20" s="915" customFormat="1" x14ac:dyDescent="0.25">
      <c r="A25" s="975" t="s">
        <v>288</v>
      </c>
      <c r="B25" s="902">
        <v>42029.610367749032</v>
      </c>
      <c r="C25" s="904">
        <v>0</v>
      </c>
      <c r="D25" s="904">
        <v>46314.298033573199</v>
      </c>
      <c r="E25" s="904"/>
      <c r="F25" s="967">
        <v>-9.2513280946592349E-2</v>
      </c>
      <c r="G25" s="967"/>
      <c r="H25" s="909">
        <v>1396.01791221079</v>
      </c>
      <c r="I25" s="967"/>
      <c r="J25" s="972">
        <v>1399.4549832594021</v>
      </c>
      <c r="K25" s="906"/>
      <c r="L25" s="969">
        <v>-2.4560068667639334E-3</v>
      </c>
      <c r="M25" s="907"/>
      <c r="N25" s="904">
        <v>40633.592455538244</v>
      </c>
      <c r="O25" s="967"/>
      <c r="P25" s="968">
        <v>44914.843050313793</v>
      </c>
      <c r="Q25" s="906"/>
      <c r="R25" s="967">
        <v>-9.5319282090770618E-2</v>
      </c>
      <c r="S25" s="969"/>
      <c r="T25" s="892"/>
    </row>
    <row r="26" spans="1:20" s="915" customFormat="1" x14ac:dyDescent="0.25">
      <c r="A26" s="975" t="s">
        <v>584</v>
      </c>
      <c r="B26" s="902">
        <v>527.00600128722976</v>
      </c>
      <c r="C26" s="904">
        <v>0</v>
      </c>
      <c r="D26" s="904">
        <v>739.45382158169286</v>
      </c>
      <c r="E26" s="904"/>
      <c r="F26" s="967">
        <v>-0.28730370185934923</v>
      </c>
      <c r="G26" s="967"/>
      <c r="H26" s="909">
        <v>66.472407658035337</v>
      </c>
      <c r="I26" s="967"/>
      <c r="J26" s="972">
        <v>41.436562975925156</v>
      </c>
      <c r="K26" s="906"/>
      <c r="L26" s="969">
        <v>0.60419694308758498</v>
      </c>
      <c r="M26" s="907"/>
      <c r="N26" s="904">
        <v>460.5335936291944</v>
      </c>
      <c r="O26" s="967"/>
      <c r="P26" s="968">
        <v>698.01725860576767</v>
      </c>
      <c r="Q26" s="906"/>
      <c r="R26" s="967">
        <v>-0.34022606468345418</v>
      </c>
      <c r="S26" s="969"/>
      <c r="T26" s="892"/>
    </row>
    <row r="27" spans="1:20" s="915" customFormat="1" x14ac:dyDescent="0.25">
      <c r="A27" s="975" t="s">
        <v>585</v>
      </c>
      <c r="B27" s="902">
        <v>444.25626691837107</v>
      </c>
      <c r="C27" s="904">
        <v>0</v>
      </c>
      <c r="D27" s="968">
        <v>345.42401653772674</v>
      </c>
      <c r="E27" s="968"/>
      <c r="F27" s="967">
        <v>0.28611864157931244</v>
      </c>
      <c r="G27" s="967"/>
      <c r="H27" s="909">
        <v>67.310520385248779</v>
      </c>
      <c r="I27" s="967"/>
      <c r="J27" s="972">
        <v>34.508248219441398</v>
      </c>
      <c r="K27" s="906"/>
      <c r="L27" s="969">
        <v>0.95056323801818199</v>
      </c>
      <c r="M27" s="907"/>
      <c r="N27" s="904">
        <v>376.9457465331223</v>
      </c>
      <c r="O27" s="967"/>
      <c r="P27" s="968">
        <v>310.91576831828536</v>
      </c>
      <c r="Q27" s="906"/>
      <c r="R27" s="967">
        <v>0.21237256177770267</v>
      </c>
      <c r="S27" s="969"/>
      <c r="T27" s="892"/>
    </row>
    <row r="28" spans="1:20" s="915" customFormat="1" x14ac:dyDescent="0.25">
      <c r="A28" s="975" t="s">
        <v>253</v>
      </c>
      <c r="B28" s="902">
        <v>5232.630168004267</v>
      </c>
      <c r="C28" s="904">
        <v>0</v>
      </c>
      <c r="D28" s="968">
        <v>5059.7164099102711</v>
      </c>
      <c r="E28" s="968"/>
      <c r="F28" s="967">
        <v>3.4174594796521893E-2</v>
      </c>
      <c r="G28" s="967"/>
      <c r="H28" s="909">
        <v>460.64847928170241</v>
      </c>
      <c r="I28" s="967"/>
      <c r="J28" s="972">
        <v>516.26229339134011</v>
      </c>
      <c r="K28" s="906"/>
      <c r="L28" s="969">
        <v>-0.10772395121927102</v>
      </c>
      <c r="M28" s="907"/>
      <c r="N28" s="904">
        <v>4771.9816887225643</v>
      </c>
      <c r="O28" s="967"/>
      <c r="P28" s="968">
        <v>4543.4541165189312</v>
      </c>
      <c r="Q28" s="906"/>
      <c r="R28" s="967">
        <v>5.0298201840040725E-2</v>
      </c>
      <c r="S28" s="969"/>
      <c r="T28" s="892"/>
    </row>
    <row r="29" spans="1:20" s="915" customFormat="1" x14ac:dyDescent="0.25">
      <c r="A29" s="975" t="s">
        <v>0</v>
      </c>
      <c r="B29" s="902">
        <v>15141.017628510495</v>
      </c>
      <c r="C29" s="904">
        <v>0</v>
      </c>
      <c r="D29" s="968">
        <v>15430.172158166979</v>
      </c>
      <c r="E29" s="968"/>
      <c r="F29" s="967">
        <v>-1.8739553045326075E-2</v>
      </c>
      <c r="G29" s="967"/>
      <c r="H29" s="909">
        <v>906.02999636747643</v>
      </c>
      <c r="I29" s="967"/>
      <c r="J29" s="972">
        <v>843.6336718371856</v>
      </c>
      <c r="K29" s="906"/>
      <c r="L29" s="969">
        <v>7.3961396531755319E-2</v>
      </c>
      <c r="M29" s="907"/>
      <c r="N29" s="904">
        <v>14234.987632143018</v>
      </c>
      <c r="O29" s="967"/>
      <c r="P29" s="968">
        <v>14586.538486329793</v>
      </c>
      <c r="Q29" s="906"/>
      <c r="R29" s="967">
        <v>-2.4101047312646597E-2</v>
      </c>
      <c r="S29" s="969"/>
      <c r="T29" s="892"/>
    </row>
    <row r="30" spans="1:20" s="915" customFormat="1" x14ac:dyDescent="0.25">
      <c r="A30" s="975" t="s">
        <v>260</v>
      </c>
      <c r="B30" s="902">
        <v>8492.0603627094315</v>
      </c>
      <c r="C30" s="904">
        <v>0</v>
      </c>
      <c r="D30" s="968">
        <v>9244.0430313121706</v>
      </c>
      <c r="E30" s="968"/>
      <c r="F30" s="967">
        <v>-8.1347811347866131E-2</v>
      </c>
      <c r="G30" s="967"/>
      <c r="H30" s="909">
        <v>333.85746840194594</v>
      </c>
      <c r="I30" s="967"/>
      <c r="J30" s="972">
        <v>304.68093583692229</v>
      </c>
      <c r="K30" s="906"/>
      <c r="L30" s="969">
        <v>9.5760939176844737E-2</v>
      </c>
      <c r="M30" s="907"/>
      <c r="N30" s="904">
        <v>8158.2028943074856</v>
      </c>
      <c r="O30" s="967"/>
      <c r="P30" s="968">
        <v>8939.3620954752478</v>
      </c>
      <c r="Q30" s="906"/>
      <c r="R30" s="967">
        <v>-8.7384221919274765E-2</v>
      </c>
      <c r="S30" s="969"/>
      <c r="T30" s="892"/>
    </row>
    <row r="31" spans="1:20" s="915" customFormat="1" x14ac:dyDescent="0.25">
      <c r="A31" s="975" t="s">
        <v>269</v>
      </c>
      <c r="B31" s="902">
        <v>9581.0120705267145</v>
      </c>
      <c r="C31" s="904">
        <v>0</v>
      </c>
      <c r="D31" s="968">
        <v>8766.5382572818326</v>
      </c>
      <c r="E31" s="968"/>
      <c r="F31" s="967">
        <v>9.2907119017971301E-2</v>
      </c>
      <c r="G31" s="967"/>
      <c r="H31" s="909">
        <v>727.57155518807758</v>
      </c>
      <c r="I31" s="967"/>
      <c r="J31" s="972">
        <v>693.04052628485556</v>
      </c>
      <c r="K31" s="906"/>
      <c r="L31" s="969">
        <v>4.982541077118624E-2</v>
      </c>
      <c r="M31" s="907"/>
      <c r="N31" s="904">
        <v>8853.4405153386379</v>
      </c>
      <c r="O31" s="967"/>
      <c r="P31" s="968">
        <v>8073.4977309969763</v>
      </c>
      <c r="Q31" s="906"/>
      <c r="R31" s="967">
        <v>9.6605314118958494E-2</v>
      </c>
      <c r="S31" s="969"/>
      <c r="T31" s="892"/>
    </row>
    <row r="32" spans="1:20" s="914" customFormat="1" x14ac:dyDescent="0.25">
      <c r="A32" s="921" t="s">
        <v>143</v>
      </c>
      <c r="B32" s="911"/>
      <c r="C32" s="912"/>
      <c r="D32" s="912"/>
      <c r="E32" s="912"/>
      <c r="F32" s="912"/>
      <c r="G32" s="912"/>
      <c r="H32" s="911"/>
      <c r="I32" s="912"/>
      <c r="J32" s="912"/>
      <c r="K32" s="912"/>
      <c r="L32" s="913"/>
      <c r="M32" s="911"/>
      <c r="N32" s="912"/>
      <c r="O32" s="912"/>
      <c r="P32" s="912"/>
      <c r="Q32" s="912"/>
      <c r="R32" s="912"/>
      <c r="S32" s="913"/>
      <c r="T32" s="892"/>
    </row>
    <row r="33" spans="1:20" s="914" customFormat="1" x14ac:dyDescent="0.25">
      <c r="A33" s="977" t="s">
        <v>586</v>
      </c>
      <c r="B33" s="922">
        <v>6.0306571209664588</v>
      </c>
      <c r="C33" s="918" t="e">
        <v>#DIV/0!</v>
      </c>
      <c r="D33" s="974">
        <v>6.1037184769493091</v>
      </c>
      <c r="E33" s="974"/>
      <c r="F33" s="967">
        <v>-1.1969974738967161E-2</v>
      </c>
      <c r="G33" s="967"/>
      <c r="H33" s="919">
        <v>6.1814417538992927</v>
      </c>
      <c r="I33" s="967"/>
      <c r="J33" s="974">
        <v>6.129450909052462</v>
      </c>
      <c r="K33" s="978"/>
      <c r="L33" s="969">
        <v>8.4821374081072206E-3</v>
      </c>
      <c r="M33" s="907"/>
      <c r="N33" s="918">
        <v>6.0218091491797114</v>
      </c>
      <c r="O33" s="967"/>
      <c r="P33" s="974">
        <v>6.1023115552700071</v>
      </c>
      <c r="Q33" s="923"/>
      <c r="R33" s="967">
        <v>-1.3192116685811156E-2</v>
      </c>
      <c r="S33" s="970"/>
      <c r="T33" s="892"/>
    </row>
    <row r="34" spans="1:20" s="914" customFormat="1" x14ac:dyDescent="0.25">
      <c r="A34" s="977" t="s">
        <v>292</v>
      </c>
      <c r="B34" s="922">
        <v>2.6210855011728817</v>
      </c>
      <c r="C34" s="918" t="e">
        <v>#DIV/0!</v>
      </c>
      <c r="D34" s="974">
        <v>2.3653776483367466</v>
      </c>
      <c r="E34" s="974"/>
      <c r="F34" s="967">
        <v>0.10810445131919644</v>
      </c>
      <c r="G34" s="967"/>
      <c r="H34" s="919">
        <v>6.0012293117147504</v>
      </c>
      <c r="I34" s="967"/>
      <c r="J34" s="974">
        <v>5.9802213712485601</v>
      </c>
      <c r="K34" s="978"/>
      <c r="L34" s="969">
        <v>3.5129034799934477E-3</v>
      </c>
      <c r="M34" s="907"/>
      <c r="N34" s="918">
        <v>2.504956431105346</v>
      </c>
      <c r="O34" s="967"/>
      <c r="P34" s="974">
        <v>2.2527464841564333</v>
      </c>
      <c r="Q34" s="923"/>
      <c r="R34" s="967">
        <v>0.11195664879412991</v>
      </c>
      <c r="S34" s="970"/>
      <c r="T34" s="892"/>
    </row>
    <row r="35" spans="1:20" s="914" customFormat="1" x14ac:dyDescent="0.25">
      <c r="A35" s="977" t="s">
        <v>587</v>
      </c>
      <c r="B35" s="922">
        <v>1.4929253679888075</v>
      </c>
      <c r="C35" s="918" t="e">
        <v>#DIV/0!</v>
      </c>
      <c r="D35" s="974">
        <v>1.2802018148179386</v>
      </c>
      <c r="E35" s="974"/>
      <c r="F35" s="967">
        <v>0.16616407718584664</v>
      </c>
      <c r="G35" s="967"/>
      <c r="H35" s="919">
        <v>1.6850845070397305</v>
      </c>
      <c r="I35" s="967"/>
      <c r="J35" s="974">
        <v>6.0003255072490607</v>
      </c>
      <c r="K35" s="978"/>
      <c r="L35" s="969">
        <v>-0.71916781764523252</v>
      </c>
      <c r="M35" s="907"/>
      <c r="N35" s="918">
        <v>1.4651895398040462</v>
      </c>
      <c r="O35" s="967"/>
      <c r="P35" s="974">
        <v>1</v>
      </c>
      <c r="Q35" s="923"/>
      <c r="R35" s="967">
        <v>0.4651895398040462</v>
      </c>
      <c r="S35" s="970"/>
      <c r="T35" s="892"/>
    </row>
    <row r="36" spans="1:20" s="914" customFormat="1" x14ac:dyDescent="0.25">
      <c r="A36" s="977" t="s">
        <v>588</v>
      </c>
      <c r="B36" s="922">
        <v>2.4986701659201107</v>
      </c>
      <c r="C36" s="918" t="e">
        <v>#DIV/0!</v>
      </c>
      <c r="D36" s="974">
        <v>1.7165793200800941</v>
      </c>
      <c r="E36" s="974"/>
      <c r="F36" s="967">
        <v>0.45561008261682018</v>
      </c>
      <c r="G36" s="967"/>
      <c r="H36" s="919">
        <v>2.2914085185549578</v>
      </c>
      <c r="I36" s="967"/>
      <c r="J36" s="974">
        <v>3.4889177898882644</v>
      </c>
      <c r="K36" s="978"/>
      <c r="L36" s="969">
        <v>-0.34323229822266976</v>
      </c>
      <c r="M36" s="907"/>
      <c r="N36" s="918">
        <v>2.5356805035306627</v>
      </c>
      <c r="O36" s="967"/>
      <c r="P36" s="974">
        <v>1.5198691429931752</v>
      </c>
      <c r="Q36" s="923"/>
      <c r="R36" s="967">
        <v>0.66835448645071205</v>
      </c>
      <c r="S36" s="970"/>
      <c r="T36" s="892"/>
    </row>
    <row r="37" spans="1:20" s="914" customFormat="1" x14ac:dyDescent="0.25">
      <c r="A37" s="979" t="s">
        <v>589</v>
      </c>
      <c r="B37" s="922">
        <v>2.8573636518333312</v>
      </c>
      <c r="C37" s="918" t="e">
        <v>#DIV/0!</v>
      </c>
      <c r="D37" s="974">
        <v>2.6506417231474231</v>
      </c>
      <c r="E37" s="974"/>
      <c r="F37" s="967">
        <v>7.7989389090443548E-2</v>
      </c>
      <c r="G37" s="967"/>
      <c r="H37" s="919">
        <v>5.9824990097883584</v>
      </c>
      <c r="I37" s="967"/>
      <c r="J37" s="974">
        <v>6.647234371375303</v>
      </c>
      <c r="K37" s="978"/>
      <c r="L37" s="969">
        <v>-0.10000179389634067</v>
      </c>
      <c r="M37" s="907"/>
      <c r="N37" s="918">
        <v>2.5556883848067233</v>
      </c>
      <c r="O37" s="967"/>
      <c r="P37" s="974">
        <v>2.1965180468845862</v>
      </c>
      <c r="Q37" s="923"/>
      <c r="R37" s="967">
        <v>0.16351804549548934</v>
      </c>
      <c r="S37" s="970"/>
      <c r="T37" s="892"/>
    </row>
    <row r="38" spans="1:20" s="914" customFormat="1" x14ac:dyDescent="0.25">
      <c r="A38" s="979" t="s">
        <v>1</v>
      </c>
      <c r="B38" s="922">
        <v>4.5146646944663074</v>
      </c>
      <c r="C38" s="918" t="e">
        <v>#DIV/0!</v>
      </c>
      <c r="D38" s="974">
        <v>3.5410647001052786</v>
      </c>
      <c r="E38" s="974"/>
      <c r="F38" s="967">
        <v>0.27494555361614342</v>
      </c>
      <c r="G38" s="967"/>
      <c r="H38" s="919">
        <v>9.1910138499937162</v>
      </c>
      <c r="I38" s="967"/>
      <c r="J38" s="974">
        <v>8.6234273180503571</v>
      </c>
      <c r="K38" s="978"/>
      <c r="L38" s="969">
        <v>6.5819135595345038E-2</v>
      </c>
      <c r="M38" s="907"/>
      <c r="N38" s="918">
        <v>4.2170239294804306</v>
      </c>
      <c r="O38" s="967"/>
      <c r="P38" s="974">
        <v>3.247118864977681</v>
      </c>
      <c r="Q38" s="923"/>
      <c r="R38" s="967">
        <v>0.29869712346037453</v>
      </c>
      <c r="S38" s="970"/>
      <c r="T38" s="892"/>
    </row>
    <row r="39" spans="1:20" s="914" customFormat="1" x14ac:dyDescent="0.25">
      <c r="A39" s="977" t="s">
        <v>144</v>
      </c>
      <c r="B39" s="922">
        <v>1.8799717370467441</v>
      </c>
      <c r="C39" s="918" t="e">
        <v>#DIV/0!</v>
      </c>
      <c r="D39" s="974">
        <v>1.7289950927270707</v>
      </c>
      <c r="E39" s="974"/>
      <c r="F39" s="967">
        <v>8.7320458545399521E-2</v>
      </c>
      <c r="G39" s="967"/>
      <c r="H39" s="919">
        <v>4.2414449109040486</v>
      </c>
      <c r="I39" s="967"/>
      <c r="J39" s="974">
        <v>4.8871833426310305</v>
      </c>
      <c r="K39" s="978"/>
      <c r="L39" s="969">
        <v>-0.13212895577176087</v>
      </c>
      <c r="M39" s="907"/>
      <c r="N39" s="918">
        <v>1.7833333638980176</v>
      </c>
      <c r="O39" s="967"/>
      <c r="P39" s="974">
        <v>1.6213543303043294</v>
      </c>
      <c r="Q39" s="923"/>
      <c r="R39" s="967">
        <v>9.9903537780840643E-2</v>
      </c>
      <c r="S39" s="970"/>
      <c r="T39" s="892"/>
    </row>
    <row r="40" spans="1:20" s="914" customFormat="1" x14ac:dyDescent="0.25">
      <c r="A40" s="977" t="s">
        <v>145</v>
      </c>
      <c r="B40" s="922">
        <v>5.4682933148271671</v>
      </c>
      <c r="C40" s="918" t="e">
        <v>#DIV/0!</v>
      </c>
      <c r="D40" s="974">
        <v>4.4095322205006333</v>
      </c>
      <c r="E40" s="974"/>
      <c r="F40" s="967">
        <v>0.24010734957422036</v>
      </c>
      <c r="G40" s="967"/>
      <c r="H40" s="919">
        <v>9.4991291722721378</v>
      </c>
      <c r="I40" s="967"/>
      <c r="J40" s="974">
        <v>8.3486922312105829</v>
      </c>
      <c r="K40" s="978"/>
      <c r="L40" s="969">
        <v>0.13779846102851709</v>
      </c>
      <c r="M40" s="907"/>
      <c r="N40" s="918">
        <v>5.1370411300490408</v>
      </c>
      <c r="O40" s="967"/>
      <c r="P40" s="974">
        <v>4.0713891234311603</v>
      </c>
      <c r="Q40" s="923"/>
      <c r="R40" s="967">
        <v>0.26174162535459222</v>
      </c>
      <c r="S40" s="970"/>
      <c r="T40" s="892"/>
    </row>
    <row r="41" spans="1:20" s="914" customFormat="1" x14ac:dyDescent="0.25">
      <c r="A41" s="977" t="s">
        <v>308</v>
      </c>
      <c r="B41" s="922">
        <v>6.9277952198527348</v>
      </c>
      <c r="C41" s="918" t="e">
        <v>#DIV/0!</v>
      </c>
      <c r="D41" s="974">
        <v>6.9764616029425532</v>
      </c>
      <c r="E41" s="974"/>
      <c r="F41" s="967">
        <v>-6.9757974542985742E-3</v>
      </c>
      <c r="G41" s="967"/>
      <c r="H41" s="919">
        <v>7.3908134371352769</v>
      </c>
      <c r="I41" s="967"/>
      <c r="J41" s="974">
        <v>7.4081356924539037</v>
      </c>
      <c r="K41" s="978"/>
      <c r="L41" s="969">
        <v>-2.3382745724098426E-3</v>
      </c>
      <c r="M41" s="907"/>
      <c r="N41" s="918">
        <v>6.8983411143454347</v>
      </c>
      <c r="O41" s="967"/>
      <c r="P41" s="974">
        <v>6.9504961448103018</v>
      </c>
      <c r="Q41" s="923"/>
      <c r="R41" s="967">
        <v>-7.5037852519074348E-3</v>
      </c>
      <c r="S41" s="970"/>
      <c r="T41" s="892"/>
    </row>
    <row r="42" spans="1:20" s="914" customFormat="1" x14ac:dyDescent="0.25">
      <c r="A42" s="924" t="s">
        <v>309</v>
      </c>
      <c r="B42" s="911"/>
      <c r="C42" s="912"/>
      <c r="D42" s="925"/>
      <c r="E42" s="925"/>
      <c r="F42" s="926"/>
      <c r="G42" s="926"/>
      <c r="H42" s="911"/>
      <c r="I42" s="926"/>
      <c r="J42" s="927"/>
      <c r="K42" s="927"/>
      <c r="L42" s="928"/>
      <c r="M42" s="929"/>
      <c r="N42" s="912"/>
      <c r="O42" s="926"/>
      <c r="P42" s="927"/>
      <c r="Q42" s="927"/>
      <c r="R42" s="926"/>
      <c r="S42" s="928"/>
      <c r="T42" s="892"/>
    </row>
    <row r="43" spans="1:20" s="915" customFormat="1" x14ac:dyDescent="0.25">
      <c r="A43" s="980" t="s">
        <v>310</v>
      </c>
      <c r="B43" s="902">
        <v>163760.91023865333</v>
      </c>
      <c r="C43" s="904">
        <v>0</v>
      </c>
      <c r="D43" s="968">
        <v>163148.3766206475</v>
      </c>
      <c r="E43" s="968"/>
      <c r="F43" s="967">
        <v>3.7544573270875958E-3</v>
      </c>
      <c r="G43" s="967"/>
      <c r="H43" s="909">
        <v>8351.8292276494285</v>
      </c>
      <c r="I43" s="967"/>
      <c r="J43" s="972">
        <v>7811.1305130194978</v>
      </c>
      <c r="K43" s="906"/>
      <c r="L43" s="969">
        <v>6.9221569621542051E-2</v>
      </c>
      <c r="M43" s="907"/>
      <c r="N43" s="904">
        <v>155409.0810110039</v>
      </c>
      <c r="O43" s="967"/>
      <c r="P43" s="968">
        <v>155337.24610762799</v>
      </c>
      <c r="Q43" s="906"/>
      <c r="R43" s="967">
        <v>4.6244481073227613E-4</v>
      </c>
      <c r="S43" s="969"/>
      <c r="T43" s="892"/>
    </row>
    <row r="44" spans="1:20" s="915" customFormat="1" x14ac:dyDescent="0.25">
      <c r="A44" s="980" t="s">
        <v>327</v>
      </c>
      <c r="B44" s="902">
        <v>157517.77503713209</v>
      </c>
      <c r="C44" s="904">
        <v>0</v>
      </c>
      <c r="D44" s="968">
        <v>157843.8652363533</v>
      </c>
      <c r="E44" s="968"/>
      <c r="F44" s="967">
        <v>-2.0659035353254528E-3</v>
      </c>
      <c r="G44" s="967"/>
      <c r="H44" s="909">
        <v>7982.0182546615242</v>
      </c>
      <c r="I44" s="967"/>
      <c r="J44" s="972">
        <v>7397.8988551331968</v>
      </c>
      <c r="K44" s="906"/>
      <c r="L44" s="969">
        <v>7.8957473056423741E-2</v>
      </c>
      <c r="M44" s="907"/>
      <c r="N44" s="904">
        <v>149535.75678247056</v>
      </c>
      <c r="O44" s="967"/>
      <c r="P44" s="968">
        <v>150445.96638122012</v>
      </c>
      <c r="Q44" s="906"/>
      <c r="R44" s="967">
        <v>-6.050076453649445E-3</v>
      </c>
      <c r="S44" s="969"/>
      <c r="T44" s="892"/>
    </row>
    <row r="45" spans="1:20" s="915" customFormat="1" x14ac:dyDescent="0.25">
      <c r="A45" s="980" t="s">
        <v>312</v>
      </c>
      <c r="B45" s="902">
        <v>8235.7555129078282</v>
      </c>
      <c r="C45" s="904">
        <v>0</v>
      </c>
      <c r="D45" s="968">
        <v>9087.0233291567074</v>
      </c>
      <c r="E45" s="968"/>
      <c r="F45" s="967">
        <v>-9.3679501572037721E-2</v>
      </c>
      <c r="G45" s="967"/>
      <c r="H45" s="909">
        <v>570.78381123419422</v>
      </c>
      <c r="I45" s="967"/>
      <c r="J45" s="972">
        <v>604.41537875950064</v>
      </c>
      <c r="K45" s="906"/>
      <c r="L45" s="969">
        <v>-5.5643136669241769E-2</v>
      </c>
      <c r="M45" s="907"/>
      <c r="N45" s="904">
        <v>7664.9717016736331</v>
      </c>
      <c r="O45" s="967"/>
      <c r="P45" s="968">
        <v>8482.6079503972069</v>
      </c>
      <c r="Q45" s="906"/>
      <c r="R45" s="967">
        <v>-9.6389725129909731E-2</v>
      </c>
      <c r="S45" s="969"/>
      <c r="T45" s="892"/>
    </row>
    <row r="46" spans="1:20" s="915" customFormat="1" x14ac:dyDescent="0.25">
      <c r="A46" s="980" t="s">
        <v>313</v>
      </c>
      <c r="B46" s="981">
        <v>4639.2843483111847</v>
      </c>
      <c r="C46" s="904">
        <v>0</v>
      </c>
      <c r="D46" s="968">
        <v>5495.9299413060162</v>
      </c>
      <c r="E46" s="968"/>
      <c r="F46" s="967">
        <v>-0.15586908897009411</v>
      </c>
      <c r="G46" s="967"/>
      <c r="H46" s="909">
        <v>415.85327674252312</v>
      </c>
      <c r="I46" s="967"/>
      <c r="J46" s="972">
        <v>444.03338926555017</v>
      </c>
      <c r="K46" s="906"/>
      <c r="L46" s="969">
        <v>-6.3463949343174703E-2</v>
      </c>
      <c r="M46" s="907"/>
      <c r="N46" s="904">
        <v>4223.4310715686615</v>
      </c>
      <c r="O46" s="967"/>
      <c r="P46" s="968">
        <v>5051.8965520404663</v>
      </c>
      <c r="Q46" s="906"/>
      <c r="R46" s="967">
        <v>-0.16399098277995947</v>
      </c>
      <c r="S46" s="969"/>
      <c r="T46" s="892"/>
    </row>
    <row r="47" spans="1:20" s="915" customFormat="1" x14ac:dyDescent="0.25">
      <c r="A47" s="980" t="s">
        <v>643</v>
      </c>
      <c r="B47" s="902">
        <v>749.99857786102382</v>
      </c>
      <c r="C47" s="904">
        <v>0</v>
      </c>
      <c r="D47" s="968">
        <v>679.37209924701619</v>
      </c>
      <c r="E47" s="968"/>
      <c r="F47" s="967">
        <v>0.1039584620744459</v>
      </c>
      <c r="G47" s="967"/>
      <c r="H47" s="909">
        <v>264.54597401382904</v>
      </c>
      <c r="I47" s="967"/>
      <c r="J47" s="972">
        <v>217.16319124204699</v>
      </c>
      <c r="K47" s="906"/>
      <c r="L47" s="969">
        <v>0.21818975168296303</v>
      </c>
      <c r="M47" s="907"/>
      <c r="N47" s="904">
        <v>485.45260384719478</v>
      </c>
      <c r="O47" s="967"/>
      <c r="P47" s="968">
        <v>462.20890800496926</v>
      </c>
      <c r="Q47" s="906"/>
      <c r="R47" s="967">
        <v>5.0288290510349977E-2</v>
      </c>
      <c r="S47" s="969"/>
      <c r="T47" s="892"/>
    </row>
    <row r="48" spans="1:20" s="915" customFormat="1" x14ac:dyDescent="0.25">
      <c r="A48" s="976" t="s">
        <v>198</v>
      </c>
      <c r="B48" s="902">
        <v>488.18238827006587</v>
      </c>
      <c r="C48" s="904">
        <v>0</v>
      </c>
      <c r="D48" s="968">
        <v>332.70979432160789</v>
      </c>
      <c r="E48" s="968"/>
      <c r="F48" s="967">
        <v>0.46729190604522214</v>
      </c>
      <c r="G48" s="967"/>
      <c r="H48" s="909">
        <v>192.45658837162176</v>
      </c>
      <c r="I48" s="967"/>
      <c r="J48" s="972">
        <v>167.11769480106088</v>
      </c>
      <c r="K48" s="906"/>
      <c r="L48" s="969">
        <v>0.15162304387171352</v>
      </c>
      <c r="M48" s="907"/>
      <c r="N48" s="904">
        <v>295.72579989844411</v>
      </c>
      <c r="O48" s="967"/>
      <c r="P48" s="968">
        <v>165.59209952054698</v>
      </c>
      <c r="Q48" s="906"/>
      <c r="R48" s="967">
        <v>0.78586901642460238</v>
      </c>
      <c r="S48" s="969"/>
      <c r="T48" s="892"/>
    </row>
    <row r="49" spans="1:20" s="915" customFormat="1" x14ac:dyDescent="0.25">
      <c r="A49" s="980" t="s">
        <v>187</v>
      </c>
      <c r="B49" s="902">
        <v>2770.1320328931292</v>
      </c>
      <c r="C49" s="904">
        <v>0</v>
      </c>
      <c r="D49" s="968">
        <v>2192.4386554751463</v>
      </c>
      <c r="E49" s="968"/>
      <c r="F49" s="967">
        <v>0.26349351940831611</v>
      </c>
      <c r="G49" s="967"/>
      <c r="H49" s="909">
        <v>414.63724077408926</v>
      </c>
      <c r="I49" s="967"/>
      <c r="J49" s="972">
        <v>388.55415410127739</v>
      </c>
      <c r="K49" s="906"/>
      <c r="L49" s="969">
        <v>6.7128574993984669E-2</v>
      </c>
      <c r="M49" s="907"/>
      <c r="N49" s="904">
        <v>2355.4947921190401</v>
      </c>
      <c r="O49" s="967"/>
      <c r="P49" s="968">
        <v>1803.8845013738689</v>
      </c>
      <c r="Q49" s="906"/>
      <c r="R49" s="967">
        <v>0.30579024894612455</v>
      </c>
      <c r="S49" s="969"/>
      <c r="T49" s="892"/>
    </row>
    <row r="50" spans="1:20" s="915" customFormat="1" x14ac:dyDescent="0.25">
      <c r="A50" s="980" t="s">
        <v>316</v>
      </c>
      <c r="B50" s="902">
        <v>2209.8840351354665</v>
      </c>
      <c r="C50" s="904">
        <v>0</v>
      </c>
      <c r="D50" s="968">
        <v>1261.7459508866966</v>
      </c>
      <c r="E50" s="968"/>
      <c r="F50" s="967">
        <v>0.75144927834518704</v>
      </c>
      <c r="G50" s="967"/>
      <c r="H50" s="909">
        <v>84.205796034520205</v>
      </c>
      <c r="I50" s="967"/>
      <c r="J50" s="972">
        <v>166.29226167759165</v>
      </c>
      <c r="K50" s="906"/>
      <c r="L50" s="969">
        <v>-0.49362769388644878</v>
      </c>
      <c r="M50" s="907"/>
      <c r="N50" s="904">
        <v>2125.6782391009465</v>
      </c>
      <c r="O50" s="967"/>
      <c r="P50" s="968">
        <v>1095.4536892091051</v>
      </c>
      <c r="Q50" s="906"/>
      <c r="R50" s="967">
        <v>0.94045468105150321</v>
      </c>
      <c r="S50" s="969"/>
      <c r="T50" s="892"/>
    </row>
    <row r="51" spans="1:20" s="915" customFormat="1" x14ac:dyDescent="0.25">
      <c r="A51" s="980" t="s">
        <v>317</v>
      </c>
      <c r="B51" s="902">
        <v>457.68449731679209</v>
      </c>
      <c r="C51" s="904">
        <v>0</v>
      </c>
      <c r="D51" s="968">
        <v>560.51275134088337</v>
      </c>
      <c r="E51" s="968"/>
      <c r="F51" s="967">
        <v>-0.18345390676322881</v>
      </c>
      <c r="G51" s="967"/>
      <c r="H51" s="909">
        <v>102.74796837659063</v>
      </c>
      <c r="I51" s="967"/>
      <c r="J51" s="972">
        <v>63.532022461532286</v>
      </c>
      <c r="K51" s="906"/>
      <c r="L51" s="969">
        <v>0.61726267157326897</v>
      </c>
      <c r="M51" s="907"/>
      <c r="N51" s="904">
        <v>354.93652894020147</v>
      </c>
      <c r="O51" s="967"/>
      <c r="P51" s="968">
        <v>496.98072887935103</v>
      </c>
      <c r="Q51" s="906"/>
      <c r="R51" s="967">
        <v>-0.28581430161174876</v>
      </c>
      <c r="S51" s="969"/>
      <c r="T51" s="892"/>
    </row>
    <row r="52" spans="1:20" s="915" customFormat="1" x14ac:dyDescent="0.25">
      <c r="A52" s="980" t="s">
        <v>318</v>
      </c>
      <c r="B52" s="902">
        <v>6053.6251390197849</v>
      </c>
      <c r="C52" s="904">
        <v>0</v>
      </c>
      <c r="D52" s="968">
        <v>5208.110028206951</v>
      </c>
      <c r="E52" s="968"/>
      <c r="F52" s="967">
        <v>0.16234586178739543</v>
      </c>
      <c r="G52" s="967"/>
      <c r="H52" s="909">
        <v>915.30848259932236</v>
      </c>
      <c r="I52" s="967"/>
      <c r="J52" s="972">
        <v>925.9789979154616</v>
      </c>
      <c r="K52" s="906"/>
      <c r="L52" s="969">
        <v>-1.1523496040580202E-2</v>
      </c>
      <c r="M52" s="907"/>
      <c r="N52" s="904">
        <v>5138.316656420463</v>
      </c>
      <c r="O52" s="967"/>
      <c r="P52" s="968">
        <v>4282.131030291489</v>
      </c>
      <c r="Q52" s="906"/>
      <c r="R52" s="967">
        <v>0.19994381770954184</v>
      </c>
      <c r="S52" s="969"/>
      <c r="T52" s="892"/>
    </row>
    <row r="53" spans="1:20" s="914" customFormat="1" x14ac:dyDescent="0.25">
      <c r="A53" s="924" t="s">
        <v>319</v>
      </c>
      <c r="B53" s="911"/>
      <c r="C53" s="912"/>
      <c r="D53" s="925"/>
      <c r="E53" s="925"/>
      <c r="F53" s="912"/>
      <c r="G53" s="912"/>
      <c r="H53" s="911"/>
      <c r="I53" s="912"/>
      <c r="J53" s="927"/>
      <c r="K53" s="912"/>
      <c r="L53" s="913"/>
      <c r="M53" s="911"/>
      <c r="N53" s="912"/>
      <c r="O53" s="930"/>
      <c r="P53" s="927"/>
      <c r="Q53" s="912"/>
      <c r="R53" s="912"/>
      <c r="S53" s="913"/>
      <c r="T53" s="892"/>
    </row>
    <row r="54" spans="1:20" s="915" customFormat="1" x14ac:dyDescent="0.25">
      <c r="A54" s="976" t="s">
        <v>320</v>
      </c>
      <c r="B54" s="902">
        <v>164606.05829429557</v>
      </c>
      <c r="C54" s="904">
        <v>0</v>
      </c>
      <c r="D54" s="968">
        <v>161981.19729354925</v>
      </c>
      <c r="E54" s="968"/>
      <c r="F54" s="967">
        <v>1.6204726502851E-2</v>
      </c>
      <c r="G54" s="967"/>
      <c r="H54" s="909">
        <v>8711.2588587513601</v>
      </c>
      <c r="I54" s="967"/>
      <c r="J54" s="972">
        <v>8182.4754209700877</v>
      </c>
      <c r="K54" s="906"/>
      <c r="L54" s="969">
        <v>6.4623895652176799E-2</v>
      </c>
      <c r="M54" s="907"/>
      <c r="N54" s="931">
        <v>155894.79943554421</v>
      </c>
      <c r="O54" s="967"/>
      <c r="P54" s="968">
        <v>153798.72187257916</v>
      </c>
      <c r="Q54" s="906"/>
      <c r="R54" s="967">
        <v>1.3628705996020087E-2</v>
      </c>
      <c r="S54" s="969"/>
      <c r="T54" s="892"/>
    </row>
    <row r="55" spans="1:20" s="915" customFormat="1" x14ac:dyDescent="0.25">
      <c r="A55" s="976" t="s">
        <v>196</v>
      </c>
      <c r="B55" s="902">
        <v>92086.701664362306</v>
      </c>
      <c r="C55" s="904">
        <v>0</v>
      </c>
      <c r="D55" s="968">
        <v>89262.51428994193</v>
      </c>
      <c r="E55" s="968"/>
      <c r="F55" s="967">
        <v>3.1639119700873193E-2</v>
      </c>
      <c r="G55" s="967"/>
      <c r="H55" s="909">
        <v>7347.277702968986</v>
      </c>
      <c r="I55" s="967"/>
      <c r="J55" s="972">
        <v>6847.9060118690804</v>
      </c>
      <c r="K55" s="906"/>
      <c r="L55" s="969">
        <v>7.2923268840777516E-2</v>
      </c>
      <c r="M55" s="907"/>
      <c r="N55" s="931">
        <v>84739.423961393317</v>
      </c>
      <c r="O55" s="967"/>
      <c r="P55" s="968">
        <v>82414.608278072847</v>
      </c>
      <c r="Q55" s="906"/>
      <c r="R55" s="967">
        <v>2.8208781572756789E-2</v>
      </c>
      <c r="S55" s="969"/>
      <c r="T55" s="892"/>
    </row>
    <row r="56" spans="1:20" s="915" customFormat="1" x14ac:dyDescent="0.25">
      <c r="A56" s="976" t="s">
        <v>197</v>
      </c>
      <c r="B56" s="902">
        <v>71484.38864128571</v>
      </c>
      <c r="C56" s="904">
        <v>0</v>
      </c>
      <c r="D56" s="968">
        <v>71963.06834313873</v>
      </c>
      <c r="E56" s="968"/>
      <c r="F56" s="967">
        <v>-6.6517411343628326E-3</v>
      </c>
      <c r="G56" s="967"/>
      <c r="H56" s="909">
        <v>1399.7439188470125</v>
      </c>
      <c r="I56" s="967"/>
      <c r="J56" s="972">
        <v>1303.422607577731</v>
      </c>
      <c r="K56" s="906"/>
      <c r="L56" s="969">
        <v>7.3898757555144912E-2</v>
      </c>
      <c r="M56" s="907"/>
      <c r="N56" s="931">
        <v>70084.644722438694</v>
      </c>
      <c r="O56" s="967"/>
      <c r="P56" s="968">
        <v>70659.645735561004</v>
      </c>
      <c r="Q56" s="906"/>
      <c r="R56" s="967">
        <v>-8.1376152843196051E-3</v>
      </c>
      <c r="S56" s="969"/>
      <c r="T56" s="892"/>
    </row>
    <row r="57" spans="1:20" s="915" customFormat="1" x14ac:dyDescent="0.25">
      <c r="A57" s="976" t="s">
        <v>667</v>
      </c>
      <c r="B57" s="902">
        <v>1712.943605785536</v>
      </c>
      <c r="C57" s="904">
        <v>0</v>
      </c>
      <c r="D57" s="968">
        <v>1020.4549389509472</v>
      </c>
      <c r="E57" s="968"/>
      <c r="F57" s="967">
        <v>0.67860778600031491</v>
      </c>
      <c r="G57" s="967"/>
      <c r="H57" s="909">
        <v>141.73604741384796</v>
      </c>
      <c r="I57" s="967"/>
      <c r="J57" s="972">
        <v>79.011116233021752</v>
      </c>
      <c r="K57" s="906"/>
      <c r="L57" s="969">
        <v>0.79387476308822313</v>
      </c>
      <c r="M57" s="907"/>
      <c r="N57" s="931">
        <v>1571.207558371688</v>
      </c>
      <c r="O57" s="967"/>
      <c r="P57" s="968">
        <v>941.4438227179254</v>
      </c>
      <c r="Q57" s="906"/>
      <c r="R57" s="967">
        <v>0.66893395065852157</v>
      </c>
      <c r="S57" s="969"/>
      <c r="T57" s="892"/>
    </row>
    <row r="58" spans="1:20" s="915" customFormat="1" x14ac:dyDescent="0.25">
      <c r="A58" s="976" t="s">
        <v>250</v>
      </c>
      <c r="B58" s="902">
        <v>6584.7569207729139</v>
      </c>
      <c r="C58" s="904">
        <v>0</v>
      </c>
      <c r="D58" s="968">
        <v>8217.2880116441356</v>
      </c>
      <c r="E58" s="968"/>
      <c r="F58" s="967">
        <v>-0.19867030199718907</v>
      </c>
      <c r="G58" s="967"/>
      <c r="H58" s="909">
        <v>669.82466038654945</v>
      </c>
      <c r="I58" s="967"/>
      <c r="J58" s="972">
        <v>538.71095119764686</v>
      </c>
      <c r="K58" s="906"/>
      <c r="L58" s="969">
        <v>0.24338415415059658</v>
      </c>
      <c r="M58" s="907"/>
      <c r="N58" s="931">
        <v>5914.9322603863648</v>
      </c>
      <c r="O58" s="967"/>
      <c r="P58" s="968">
        <v>7678.5770604464888</v>
      </c>
      <c r="Q58" s="906"/>
      <c r="R58" s="967">
        <v>-0.22968380549892831</v>
      </c>
      <c r="S58" s="969"/>
      <c r="T58" s="892"/>
    </row>
    <row r="59" spans="1:20" s="915" customFormat="1" x14ac:dyDescent="0.25">
      <c r="A59" s="976" t="s">
        <v>321</v>
      </c>
      <c r="B59" s="902">
        <v>3448.2727858789331</v>
      </c>
      <c r="C59" s="904">
        <v>0</v>
      </c>
      <c r="D59" s="968">
        <v>4204.8242599750665</v>
      </c>
      <c r="E59" s="968"/>
      <c r="F59" s="967">
        <v>-0.17992463592298139</v>
      </c>
      <c r="G59" s="967"/>
      <c r="H59" s="909">
        <v>266.45703406020425</v>
      </c>
      <c r="I59" s="967"/>
      <c r="J59" s="972">
        <v>237.22469905199</v>
      </c>
      <c r="K59" s="906"/>
      <c r="L59" s="969">
        <v>0.12322635511830794</v>
      </c>
      <c r="M59" s="907"/>
      <c r="N59" s="931">
        <v>3181.8157518187286</v>
      </c>
      <c r="O59" s="967"/>
      <c r="P59" s="968">
        <v>3967.5995609230768</v>
      </c>
      <c r="Q59" s="906"/>
      <c r="R59" s="967">
        <v>-0.19805018047777298</v>
      </c>
      <c r="S59" s="969"/>
      <c r="T59" s="892"/>
    </row>
    <row r="60" spans="1:20" s="915" customFormat="1" x14ac:dyDescent="0.25">
      <c r="A60" s="976" t="s">
        <v>322</v>
      </c>
      <c r="B60" s="902">
        <v>632.17746947700459</v>
      </c>
      <c r="C60" s="904">
        <v>0</v>
      </c>
      <c r="D60" s="968">
        <v>1261.368461330836</v>
      </c>
      <c r="E60" s="968"/>
      <c r="F60" s="967">
        <v>-0.49881617556062002</v>
      </c>
      <c r="G60" s="967"/>
      <c r="H60" s="909">
        <v>102.56326157000423</v>
      </c>
      <c r="I60" s="967"/>
      <c r="J60" s="972">
        <v>86.638373291282548</v>
      </c>
      <c r="K60" s="906"/>
      <c r="L60" s="969">
        <v>0.18380871747420061</v>
      </c>
      <c r="M60" s="907"/>
      <c r="N60" s="931">
        <v>529.61420790700038</v>
      </c>
      <c r="O60" s="967"/>
      <c r="P60" s="968">
        <v>1174.7300880395535</v>
      </c>
      <c r="Q60" s="906"/>
      <c r="R60" s="967">
        <v>-0.54916094062862875</v>
      </c>
      <c r="S60" s="969"/>
      <c r="T60" s="892"/>
    </row>
    <row r="61" spans="1:20" s="915" customFormat="1" x14ac:dyDescent="0.25">
      <c r="A61" s="976" t="s">
        <v>323</v>
      </c>
      <c r="B61" s="902">
        <v>2646.7568774285769</v>
      </c>
      <c r="C61" s="904">
        <v>0</v>
      </c>
      <c r="D61" s="968">
        <v>2928.5718095217371</v>
      </c>
      <c r="E61" s="968"/>
      <c r="F61" s="967">
        <v>-9.6229476489833182E-2</v>
      </c>
      <c r="G61" s="967"/>
      <c r="H61" s="909">
        <v>324.98456787416995</v>
      </c>
      <c r="I61" s="967"/>
      <c r="J61" s="972">
        <v>234.31578224819333</v>
      </c>
      <c r="K61" s="906"/>
      <c r="L61" s="969">
        <v>0.38695125337284325</v>
      </c>
      <c r="M61" s="907"/>
      <c r="N61" s="931">
        <v>2321.772309554407</v>
      </c>
      <c r="O61" s="967"/>
      <c r="P61" s="968">
        <v>2694.2560272735436</v>
      </c>
      <c r="Q61" s="906"/>
      <c r="R61" s="967">
        <v>-0.1382510473943607</v>
      </c>
      <c r="S61" s="969"/>
      <c r="T61" s="892"/>
    </row>
    <row r="62" spans="1:20" s="915" customFormat="1" x14ac:dyDescent="0.25">
      <c r="A62" s="976" t="s">
        <v>243</v>
      </c>
      <c r="B62" s="902">
        <v>1217.6460240668544</v>
      </c>
      <c r="C62" s="904">
        <v>0</v>
      </c>
      <c r="D62" s="968">
        <v>1275.2414446995074</v>
      </c>
      <c r="E62" s="968"/>
      <c r="F62" s="967">
        <v>-4.5164326231747098E-2</v>
      </c>
      <c r="G62" s="967"/>
      <c r="H62" s="909">
        <v>304.03474898228131</v>
      </c>
      <c r="I62" s="967"/>
      <c r="J62" s="972">
        <v>250.84075591428117</v>
      </c>
      <c r="K62" s="906"/>
      <c r="L62" s="969">
        <v>0.21206280005860736</v>
      </c>
      <c r="M62" s="907"/>
      <c r="N62" s="931">
        <v>913.61127508457309</v>
      </c>
      <c r="O62" s="967"/>
      <c r="P62" s="968">
        <v>1024.4006887852263</v>
      </c>
      <c r="Q62" s="906"/>
      <c r="R62" s="967">
        <v>-0.10815046779403432</v>
      </c>
      <c r="S62" s="969"/>
      <c r="T62" s="892"/>
    </row>
    <row r="63" spans="1:20" s="915" customFormat="1" x14ac:dyDescent="0.25">
      <c r="A63" s="976" t="s">
        <v>267</v>
      </c>
      <c r="B63" s="902">
        <v>3868.7987592132258</v>
      </c>
      <c r="C63" s="904">
        <v>0</v>
      </c>
      <c r="D63" s="968">
        <v>4327.2544826355424</v>
      </c>
      <c r="E63" s="968"/>
      <c r="F63" s="967">
        <v>-0.10594609706039086</v>
      </c>
      <c r="G63" s="967"/>
      <c r="H63" s="909">
        <v>1001.1386050623452</v>
      </c>
      <c r="I63" s="967"/>
      <c r="J63" s="972">
        <v>980.1284196227075</v>
      </c>
      <c r="K63" s="906"/>
      <c r="L63" s="969">
        <v>2.1436155731230984E-2</v>
      </c>
      <c r="M63" s="907"/>
      <c r="N63" s="931">
        <v>2867.6601541508808</v>
      </c>
      <c r="O63" s="967"/>
      <c r="P63" s="968">
        <v>3347.1260630128345</v>
      </c>
      <c r="Q63" s="906"/>
      <c r="R63" s="967">
        <v>-0.14324704233887567</v>
      </c>
      <c r="S63" s="969"/>
      <c r="T63" s="892"/>
    </row>
    <row r="64" spans="1:20" s="915" customFormat="1" x14ac:dyDescent="0.25">
      <c r="A64" s="976" t="s">
        <v>324</v>
      </c>
      <c r="B64" s="902">
        <v>512.17935271129124</v>
      </c>
      <c r="C64" s="904">
        <v>0</v>
      </c>
      <c r="D64" s="968">
        <v>633.33048054164681</v>
      </c>
      <c r="E64" s="968"/>
      <c r="F64" s="967">
        <v>-0.19129211612670655</v>
      </c>
      <c r="G64" s="967"/>
      <c r="H64" s="909">
        <v>177.16494891722741</v>
      </c>
      <c r="I64" s="967"/>
      <c r="J64" s="972">
        <v>127.75151253498423</v>
      </c>
      <c r="K64" s="906"/>
      <c r="L64" s="969">
        <v>0.38679335689831079</v>
      </c>
      <c r="M64" s="907"/>
      <c r="N64" s="932">
        <v>335.01440379406381</v>
      </c>
      <c r="O64" s="967"/>
      <c r="P64" s="968">
        <v>505.57896800666259</v>
      </c>
      <c r="Q64" s="906"/>
      <c r="R64" s="967">
        <v>-0.33736483320317046</v>
      </c>
      <c r="S64" s="969"/>
      <c r="T64" s="892"/>
    </row>
    <row r="65" spans="1:20" s="915" customFormat="1" x14ac:dyDescent="0.25">
      <c r="A65" s="976" t="s">
        <v>325</v>
      </c>
      <c r="B65" s="902">
        <v>719.46346859030041</v>
      </c>
      <c r="C65" s="904">
        <v>0</v>
      </c>
      <c r="D65" s="968">
        <v>1099.2306787776479</v>
      </c>
      <c r="E65" s="968"/>
      <c r="F65" s="967">
        <v>-0.34548454434482417</v>
      </c>
      <c r="G65" s="967"/>
      <c r="H65" s="909">
        <v>101.45344673869506</v>
      </c>
      <c r="I65" s="967"/>
      <c r="J65" s="972">
        <v>51.114326972445575</v>
      </c>
      <c r="K65" s="906"/>
      <c r="L65" s="969">
        <v>0.98483385672643253</v>
      </c>
      <c r="M65" s="907"/>
      <c r="N65" s="932">
        <v>618.0100218516053</v>
      </c>
      <c r="O65" s="967"/>
      <c r="P65" s="968">
        <v>1048.1163518052024</v>
      </c>
      <c r="Q65" s="906"/>
      <c r="R65" s="967">
        <v>-0.41036124397144647</v>
      </c>
      <c r="S65" s="969"/>
      <c r="T65" s="892"/>
    </row>
    <row r="66" spans="1:20" s="915" customFormat="1" x14ac:dyDescent="0.25">
      <c r="A66" s="976" t="s">
        <v>668</v>
      </c>
      <c r="B66" s="902">
        <v>400.3871886483372</v>
      </c>
      <c r="C66" s="904">
        <v>0</v>
      </c>
      <c r="D66" s="968">
        <v>154.40176424223552</v>
      </c>
      <c r="E66" s="968"/>
      <c r="F66" s="967">
        <v>1.5931516431391535</v>
      </c>
      <c r="G66" s="969"/>
      <c r="H66" s="909">
        <v>69.724562928755276</v>
      </c>
      <c r="I66" s="933"/>
      <c r="J66" s="972">
        <v>56.552472592340195</v>
      </c>
      <c r="K66" s="906"/>
      <c r="L66" s="969">
        <v>0.23291802696880115</v>
      </c>
      <c r="M66" s="907"/>
      <c r="N66" s="932">
        <v>330.66262571958191</v>
      </c>
      <c r="O66" s="933"/>
      <c r="P66" s="968">
        <v>97.849291649895335</v>
      </c>
      <c r="Q66" s="906"/>
      <c r="R66" s="967">
        <v>2.3793052575453735</v>
      </c>
      <c r="S66" s="969"/>
      <c r="T66" s="892"/>
    </row>
    <row r="67" spans="1:20" s="915" customFormat="1" x14ac:dyDescent="0.25">
      <c r="A67" s="230" t="s">
        <v>1092</v>
      </c>
      <c r="B67" s="934">
        <v>37.253405882673285</v>
      </c>
      <c r="C67" s="983"/>
      <c r="D67" s="983">
        <v>36.687653375677208</v>
      </c>
      <c r="E67" s="984"/>
      <c r="F67" s="985">
        <v>1.5420787511341719E-2</v>
      </c>
      <c r="G67" s="985"/>
      <c r="H67" s="986">
        <v>41.631007421512564</v>
      </c>
      <c r="I67" s="935"/>
      <c r="J67" s="987">
        <v>41.18609819535159</v>
      </c>
      <c r="K67" s="936"/>
      <c r="L67" s="988">
        <v>1.0802412601715876E-2</v>
      </c>
      <c r="M67" s="935"/>
      <c r="N67" s="987">
        <v>37.028435897153678</v>
      </c>
      <c r="O67" s="935"/>
      <c r="P67" s="983">
        <v>36.463041150011975</v>
      </c>
      <c r="Q67" s="936"/>
      <c r="R67" s="985">
        <v>1.5505967942049096E-2</v>
      </c>
      <c r="S67" s="988"/>
      <c r="T67" s="892"/>
    </row>
    <row r="68" spans="1:20" s="915" customFormat="1" x14ac:dyDescent="0.25">
      <c r="A68" s="937"/>
      <c r="B68" s="938"/>
      <c r="C68" s="938"/>
      <c r="D68" s="938"/>
      <c r="E68" s="938"/>
      <c r="F68" s="939"/>
      <c r="G68" s="939"/>
      <c r="H68" s="940"/>
      <c r="I68" s="939"/>
      <c r="J68" s="940"/>
      <c r="K68" s="939"/>
      <c r="L68" s="939"/>
      <c r="M68" s="939"/>
      <c r="N68" s="939"/>
      <c r="O68" s="941"/>
      <c r="P68" s="940"/>
      <c r="Q68" s="939"/>
      <c r="R68" s="939"/>
      <c r="S68" s="939"/>
    </row>
    <row r="69" spans="1:20" s="915" customFormat="1" x14ac:dyDescent="0.25">
      <c r="A69" s="989" t="s">
        <v>724</v>
      </c>
      <c r="B69" s="990"/>
      <c r="C69" s="990"/>
      <c r="D69" s="990"/>
      <c r="E69" s="990"/>
      <c r="F69" s="967"/>
      <c r="G69" s="967"/>
      <c r="H69" s="990"/>
      <c r="I69" s="990"/>
      <c r="J69" s="990"/>
      <c r="K69" s="990"/>
      <c r="L69" s="967"/>
      <c r="M69" s="967"/>
      <c r="N69" s="991"/>
      <c r="O69" s="992"/>
      <c r="P69" s="991"/>
      <c r="Q69" s="906"/>
      <c r="R69" s="967"/>
      <c r="S69" s="967"/>
    </row>
    <row r="70" spans="1:20" s="915" customFormat="1" x14ac:dyDescent="0.25">
      <c r="A70" s="989"/>
      <c r="B70" s="942"/>
      <c r="C70" s="990"/>
      <c r="D70" s="990"/>
      <c r="E70" s="990"/>
      <c r="F70" s="967"/>
      <c r="G70" s="967"/>
      <c r="H70" s="990"/>
      <c r="I70" s="990"/>
      <c r="J70" s="990"/>
      <c r="K70" s="990"/>
      <c r="L70" s="967"/>
      <c r="M70" s="967"/>
      <c r="N70" s="991"/>
      <c r="O70" s="992"/>
      <c r="P70" s="991"/>
      <c r="Q70" s="906"/>
      <c r="R70" s="967"/>
      <c r="S70" s="967"/>
    </row>
    <row r="71" spans="1:20" s="915" customFormat="1" x14ac:dyDescent="0.25">
      <c r="A71" s="989"/>
      <c r="B71" s="942"/>
      <c r="C71" s="990"/>
      <c r="D71" s="990"/>
      <c r="E71" s="990"/>
      <c r="F71" s="967"/>
      <c r="G71" s="967"/>
      <c r="H71" s="990"/>
      <c r="I71" s="990"/>
      <c r="J71" s="990"/>
      <c r="K71" s="990"/>
      <c r="L71" s="967"/>
      <c r="M71" s="967"/>
      <c r="N71" s="991"/>
      <c r="O71" s="992"/>
      <c r="P71" s="991"/>
      <c r="Q71" s="906"/>
      <c r="R71" s="967"/>
      <c r="S71" s="967"/>
    </row>
    <row r="72" spans="1:20" s="915" customFormat="1" x14ac:dyDescent="0.25">
      <c r="A72" s="989"/>
      <c r="B72" s="943"/>
      <c r="D72" s="943"/>
      <c r="E72" s="993"/>
      <c r="F72" s="967"/>
      <c r="G72" s="967"/>
      <c r="H72" s="943"/>
      <c r="I72" s="967"/>
      <c r="J72" s="944"/>
      <c r="K72" s="993"/>
      <c r="L72" s="967"/>
      <c r="M72" s="967"/>
      <c r="N72" s="945"/>
      <c r="O72" s="967"/>
      <c r="P72" s="946"/>
      <c r="Q72" s="993"/>
      <c r="R72" s="967"/>
      <c r="S72" s="967"/>
    </row>
    <row r="73" spans="1:20" s="915" customFormat="1" x14ac:dyDescent="0.25">
      <c r="A73" s="989"/>
      <c r="B73" s="947"/>
      <c r="D73" s="943"/>
      <c r="E73" s="993"/>
      <c r="F73" s="967"/>
      <c r="G73" s="967"/>
      <c r="H73" s="943"/>
      <c r="I73" s="967"/>
      <c r="J73" s="944"/>
      <c r="K73" s="993"/>
      <c r="L73" s="967"/>
      <c r="M73" s="967"/>
      <c r="N73" s="945"/>
      <c r="O73" s="967"/>
      <c r="P73" s="946"/>
      <c r="Q73" s="993"/>
      <c r="R73" s="967"/>
      <c r="S73" s="967"/>
    </row>
    <row r="74" spans="1:20" s="915" customFormat="1" x14ac:dyDescent="0.25">
      <c r="A74" s="989"/>
      <c r="B74" s="943"/>
      <c r="D74" s="943"/>
      <c r="E74" s="993"/>
      <c r="F74" s="967"/>
      <c r="G74" s="967"/>
      <c r="H74" s="948"/>
      <c r="I74" s="967"/>
      <c r="J74" s="944"/>
      <c r="K74" s="993"/>
      <c r="L74" s="967"/>
      <c r="M74" s="967"/>
      <c r="N74" s="949"/>
      <c r="O74" s="967"/>
      <c r="P74" s="946"/>
      <c r="Q74" s="993"/>
      <c r="R74" s="967"/>
      <c r="S74" s="967"/>
    </row>
    <row r="75" spans="1:20" s="915" customFormat="1" x14ac:dyDescent="0.25">
      <c r="A75" s="989"/>
      <c r="B75" s="943"/>
      <c r="D75" s="943"/>
      <c r="E75" s="993"/>
      <c r="F75" s="967"/>
      <c r="G75" s="967"/>
      <c r="H75" s="948"/>
      <c r="I75" s="967"/>
      <c r="J75" s="944"/>
      <c r="K75" s="993"/>
      <c r="L75" s="967"/>
      <c r="M75" s="967"/>
      <c r="N75" s="949"/>
      <c r="O75" s="967"/>
      <c r="P75" s="946"/>
      <c r="Q75" s="993"/>
      <c r="R75" s="967"/>
      <c r="S75" s="967"/>
    </row>
    <row r="76" spans="1:20" s="915" customFormat="1" x14ac:dyDescent="0.25">
      <c r="A76" s="989"/>
      <c r="B76" s="950"/>
      <c r="C76" s="994"/>
      <c r="D76" s="950"/>
      <c r="E76" s="995"/>
      <c r="F76" s="995"/>
      <c r="G76" s="995"/>
      <c r="H76" s="951"/>
      <c r="I76" s="995"/>
      <c r="J76" s="952"/>
      <c r="K76" s="995"/>
      <c r="L76" s="995"/>
      <c r="M76" s="995"/>
      <c r="N76" s="953"/>
      <c r="O76" s="967"/>
      <c r="P76" s="946"/>
      <c r="Q76" s="993"/>
      <c r="R76" s="967"/>
      <c r="S76" s="967"/>
    </row>
    <row r="77" spans="1:20" s="915" customFormat="1" x14ac:dyDescent="0.25">
      <c r="A77" s="989"/>
      <c r="B77" s="950"/>
      <c r="C77" s="994"/>
      <c r="D77" s="950"/>
      <c r="E77" s="995"/>
      <c r="F77" s="995"/>
      <c r="G77" s="995"/>
      <c r="H77" s="951"/>
      <c r="I77" s="995"/>
      <c r="J77" s="952"/>
      <c r="K77" s="995"/>
      <c r="L77" s="995"/>
      <c r="M77" s="995"/>
      <c r="N77" s="953"/>
      <c r="O77" s="967"/>
      <c r="P77" s="946"/>
      <c r="Q77" s="993"/>
      <c r="R77" s="967"/>
      <c r="S77" s="967"/>
    </row>
    <row r="78" spans="1:20" s="915" customFormat="1" x14ac:dyDescent="0.25">
      <c r="A78" s="989"/>
      <c r="B78" s="950"/>
      <c r="C78" s="994"/>
      <c r="D78" s="950"/>
      <c r="E78" s="995"/>
      <c r="F78" s="995"/>
      <c r="G78" s="995"/>
      <c r="H78" s="950"/>
      <c r="I78" s="995"/>
      <c r="J78" s="952"/>
      <c r="K78" s="995"/>
      <c r="L78" s="995"/>
      <c r="M78" s="995"/>
      <c r="N78" s="950"/>
      <c r="O78" s="967"/>
      <c r="P78" s="946"/>
      <c r="Q78" s="993"/>
      <c r="R78" s="967"/>
      <c r="S78" s="967"/>
    </row>
    <row r="79" spans="1:20" s="915" customFormat="1" x14ac:dyDescent="0.25">
      <c r="A79" s="989"/>
      <c r="B79" s="943"/>
      <c r="D79" s="943"/>
      <c r="E79" s="993"/>
      <c r="F79" s="967"/>
      <c r="G79" s="967"/>
      <c r="H79" s="943"/>
      <c r="I79" s="967"/>
      <c r="J79" s="944"/>
      <c r="K79" s="993"/>
      <c r="L79" s="967"/>
      <c r="M79" s="967"/>
      <c r="N79" s="943"/>
      <c r="O79" s="967"/>
      <c r="P79" s="946"/>
      <c r="Q79" s="993"/>
      <c r="R79" s="967"/>
      <c r="S79" s="967"/>
    </row>
    <row r="80" spans="1:20" s="915" customFormat="1" x14ac:dyDescent="0.25">
      <c r="A80" s="989"/>
      <c r="B80" s="943"/>
      <c r="D80" s="943"/>
      <c r="E80" s="993"/>
      <c r="F80" s="967"/>
      <c r="G80" s="967"/>
      <c r="H80" s="943"/>
      <c r="I80" s="967"/>
      <c r="J80" s="944"/>
      <c r="K80" s="993"/>
      <c r="L80" s="967"/>
      <c r="M80" s="967"/>
      <c r="N80" s="945"/>
      <c r="O80" s="967"/>
      <c r="P80" s="946"/>
      <c r="Q80" s="993"/>
      <c r="R80" s="967"/>
      <c r="S80" s="967"/>
    </row>
    <row r="81" spans="1:19" s="915" customFormat="1" x14ac:dyDescent="0.25">
      <c r="A81" s="989"/>
      <c r="B81" s="948"/>
      <c r="D81" s="948"/>
      <c r="H81" s="948"/>
      <c r="J81" s="948"/>
      <c r="N81" s="948"/>
      <c r="P81" s="948"/>
    </row>
    <row r="82" spans="1:19" s="915" customFormat="1" x14ac:dyDescent="0.25">
      <c r="A82" s="989"/>
      <c r="B82" s="948"/>
      <c r="F82" s="948"/>
      <c r="G82" s="948"/>
      <c r="H82" s="948"/>
      <c r="J82" s="954"/>
      <c r="L82" s="948"/>
      <c r="M82" s="948"/>
      <c r="N82" s="949"/>
      <c r="P82" s="954"/>
      <c r="R82" s="948"/>
      <c r="S82" s="948"/>
    </row>
    <row r="83" spans="1:19" x14ac:dyDescent="0.25">
      <c r="B83" s="955"/>
      <c r="D83" s="955"/>
      <c r="F83" s="894"/>
      <c r="G83" s="894"/>
      <c r="L83" s="894"/>
      <c r="M83" s="894"/>
      <c r="R83" s="894"/>
      <c r="S83" s="894"/>
    </row>
    <row r="84" spans="1:19" x14ac:dyDescent="0.25">
      <c r="B84" s="955"/>
      <c r="D84" s="955"/>
      <c r="F84" s="894"/>
      <c r="G84" s="894"/>
      <c r="L84" s="894"/>
      <c r="M84" s="894"/>
      <c r="R84" s="894"/>
      <c r="S84" s="894"/>
    </row>
    <row r="85" spans="1:19" x14ac:dyDescent="0.25">
      <c r="B85" s="958"/>
      <c r="H85" s="959"/>
      <c r="N85" s="959"/>
    </row>
    <row r="86" spans="1:19" x14ac:dyDescent="0.25">
      <c r="B86" s="960"/>
    </row>
    <row r="87" spans="1:19" x14ac:dyDescent="0.25">
      <c r="B87" s="997"/>
    </row>
    <row r="88" spans="1:19" x14ac:dyDescent="0.25">
      <c r="B88" s="961"/>
    </row>
    <row r="89" spans="1:19" x14ac:dyDescent="0.25">
      <c r="B89" s="961"/>
    </row>
  </sheetData>
  <mergeCells count="6">
    <mergeCell ref="A1:S1"/>
    <mergeCell ref="A2:S2"/>
    <mergeCell ref="A4:A5"/>
    <mergeCell ref="B4:G4"/>
    <mergeCell ref="H4:L4"/>
    <mergeCell ref="M4:S4"/>
  </mergeCells>
  <printOptions horizontalCentered="1"/>
  <pageMargins left="0.25" right="0.25" top="0.25" bottom="0.5" header="0.3" footer="0.3"/>
  <pageSetup scale="86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T84"/>
  <sheetViews>
    <sheetView showGridLines="0" topLeftCell="A22" zoomScaleNormal="100" workbookViewId="0">
      <selection activeCell="R38" sqref="R38"/>
    </sheetView>
  </sheetViews>
  <sheetFormatPr defaultColWidth="9.1796875" defaultRowHeight="11.5" x14ac:dyDescent="0.25"/>
  <cols>
    <col min="1" max="1" width="24.7265625" style="996" customWidth="1"/>
    <col min="2" max="2" width="10.26953125" style="962" customWidth="1"/>
    <col min="3" max="3" width="0.54296875" style="914" customWidth="1"/>
    <col min="4" max="4" width="12.7265625" style="892" customWidth="1"/>
    <col min="5" max="5" width="0.7265625" style="892" customWidth="1"/>
    <col min="6" max="6" width="8.54296875" style="914" customWidth="1"/>
    <col min="7" max="7" width="0.54296875" style="914" customWidth="1"/>
    <col min="8" max="8" width="10.26953125" style="894" customWidth="1"/>
    <col min="9" max="9" width="0.54296875" style="914" customWidth="1"/>
    <col min="10" max="10" width="10.26953125" style="956" customWidth="1"/>
    <col min="11" max="11" width="0.54296875" style="892" customWidth="1"/>
    <col min="12" max="12" width="8.453125" style="914" customWidth="1"/>
    <col min="13" max="13" width="1.54296875" style="914" customWidth="1"/>
    <col min="14" max="14" width="10.26953125" style="957" customWidth="1"/>
    <col min="15" max="15" width="0.54296875" style="914" customWidth="1"/>
    <col min="16" max="16" width="10.26953125" style="956" customWidth="1"/>
    <col min="17" max="17" width="0.54296875" style="892" customWidth="1"/>
    <col min="18" max="18" width="8.26953125" style="914" customWidth="1"/>
    <col min="19" max="19" width="0.54296875" style="914" customWidth="1"/>
    <col min="20" max="16384" width="9.1796875" style="892"/>
  </cols>
  <sheetData>
    <row r="1" spans="1:20" ht="15.5" x14ac:dyDescent="0.35">
      <c r="A1" s="1685" t="str">
        <f>CONCATENATE('List of Tables'!A37,":  ",'List of Tables'!C37)</f>
        <v>TABLE 32:  China Visitor Characteristics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963"/>
    </row>
    <row r="2" spans="1:20" ht="18.75" customHeight="1" x14ac:dyDescent="0.35">
      <c r="A2" s="1685" t="s">
        <v>1086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</row>
    <row r="3" spans="1:20" ht="13.4" customHeight="1" x14ac:dyDescent="0.25">
      <c r="A3" s="893"/>
      <c r="B3" s="894"/>
      <c r="D3" s="895"/>
      <c r="E3" s="914"/>
      <c r="H3" s="896"/>
      <c r="J3" s="895"/>
      <c r="K3" s="914"/>
      <c r="N3" s="896"/>
      <c r="P3" s="895"/>
      <c r="Q3" s="914"/>
      <c r="R3" s="896"/>
    </row>
    <row r="4" spans="1:20" ht="14.25" customHeight="1" x14ac:dyDescent="0.25">
      <c r="A4" s="1748" t="s">
        <v>330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  <c r="T4" s="4"/>
    </row>
    <row r="5" spans="1:20" ht="24" customHeight="1" x14ac:dyDescent="0.25">
      <c r="A5" s="1749"/>
      <c r="B5" s="897">
        <v>2014</v>
      </c>
      <c r="C5" s="898"/>
      <c r="D5" s="899">
        <v>2013</v>
      </c>
      <c r="E5" s="964"/>
      <c r="F5" s="900" t="s">
        <v>637</v>
      </c>
      <c r="G5" s="964"/>
      <c r="H5" s="897">
        <v>2014</v>
      </c>
      <c r="I5" s="898"/>
      <c r="J5" s="899">
        <v>2013</v>
      </c>
      <c r="K5" s="964"/>
      <c r="L5" s="1009" t="s">
        <v>637</v>
      </c>
      <c r="M5" s="999"/>
      <c r="N5" s="1000">
        <v>2014</v>
      </c>
      <c r="O5" s="898"/>
      <c r="P5" s="899">
        <v>2013</v>
      </c>
      <c r="Q5" s="964"/>
      <c r="R5" s="900" t="s">
        <v>637</v>
      </c>
      <c r="S5" s="965"/>
    </row>
    <row r="6" spans="1:20" x14ac:dyDescent="0.25">
      <c r="A6" s="966" t="s">
        <v>517</v>
      </c>
      <c r="B6" s="902">
        <v>1024364.0604565924</v>
      </c>
      <c r="C6" s="903">
        <v>0</v>
      </c>
      <c r="D6" s="904">
        <v>773942.32288676128</v>
      </c>
      <c r="E6" s="904"/>
      <c r="F6" s="967">
        <v>0.32356640819922095</v>
      </c>
      <c r="G6" s="967"/>
      <c r="H6" s="905">
        <v>281629.26795634249</v>
      </c>
      <c r="I6" s="967"/>
      <c r="J6" s="968">
        <v>238934.96057556479</v>
      </c>
      <c r="K6" s="906"/>
      <c r="L6" s="969">
        <v>0.178685895433353</v>
      </c>
      <c r="M6" s="907"/>
      <c r="N6" s="908">
        <v>742734.79250024993</v>
      </c>
      <c r="O6" s="967"/>
      <c r="P6" s="968">
        <v>535007.36231119651</v>
      </c>
      <c r="Q6" s="906"/>
      <c r="R6" s="967">
        <v>0.38827022733235783</v>
      </c>
      <c r="S6" s="970"/>
    </row>
    <row r="7" spans="1:20" x14ac:dyDescent="0.25">
      <c r="A7" s="966" t="s">
        <v>272</v>
      </c>
      <c r="B7" s="902">
        <v>160076.98189591133</v>
      </c>
      <c r="C7" s="904">
        <v>0</v>
      </c>
      <c r="D7" s="904">
        <v>125010.62578926396</v>
      </c>
      <c r="E7" s="904"/>
      <c r="F7" s="967">
        <v>0.2805070039866876</v>
      </c>
      <c r="G7" s="967"/>
      <c r="H7" s="909">
        <v>47114.981895910925</v>
      </c>
      <c r="I7" s="967"/>
      <c r="J7" s="968">
        <v>39767.62578926373</v>
      </c>
      <c r="K7" s="906"/>
      <c r="L7" s="969">
        <v>0.18475722301306705</v>
      </c>
      <c r="M7" s="907"/>
      <c r="N7" s="904">
        <v>112962.00000000041</v>
      </c>
      <c r="O7" s="967"/>
      <c r="P7" s="968">
        <v>85243.000000000218</v>
      </c>
      <c r="Q7" s="906"/>
      <c r="R7" s="967">
        <v>0.32517626080734041</v>
      </c>
      <c r="S7" s="970"/>
    </row>
    <row r="8" spans="1:20" s="914" customFormat="1" x14ac:dyDescent="0.25">
      <c r="A8" s="910" t="s">
        <v>273</v>
      </c>
      <c r="B8" s="911"/>
      <c r="C8" s="912"/>
      <c r="D8" s="912"/>
      <c r="E8" s="912"/>
      <c r="F8" s="912"/>
      <c r="G8" s="912"/>
      <c r="H8" s="911"/>
      <c r="I8" s="912"/>
      <c r="J8" s="912"/>
      <c r="K8" s="912"/>
      <c r="L8" s="913"/>
      <c r="M8" s="911"/>
      <c r="N8" s="912"/>
      <c r="O8" s="912"/>
      <c r="P8" s="912"/>
      <c r="Q8" s="912"/>
      <c r="R8" s="912"/>
      <c r="S8" s="913"/>
      <c r="T8" s="892"/>
    </row>
    <row r="9" spans="1:20" s="915" customFormat="1" x14ac:dyDescent="0.25">
      <c r="A9" s="971" t="s">
        <v>274</v>
      </c>
      <c r="B9" s="902">
        <v>13326.773650777832</v>
      </c>
      <c r="C9" s="904">
        <v>0</v>
      </c>
      <c r="D9" s="904">
        <v>12382.407918621855</v>
      </c>
      <c r="E9" s="904"/>
      <c r="F9" s="967">
        <v>7.6266727631848469E-2</v>
      </c>
      <c r="G9" s="967"/>
      <c r="H9" s="909">
        <v>6549.0732087302213</v>
      </c>
      <c r="I9" s="967"/>
      <c r="J9" s="972">
        <v>7234.9461854288766</v>
      </c>
      <c r="K9" s="906"/>
      <c r="L9" s="969">
        <v>-9.4800010825235703E-2</v>
      </c>
      <c r="M9" s="907"/>
      <c r="N9" s="904">
        <v>6777.7004420476096</v>
      </c>
      <c r="O9" s="967"/>
      <c r="P9" s="968">
        <v>5147.4617331929776</v>
      </c>
      <c r="Q9" s="906"/>
      <c r="R9" s="967">
        <v>0.31670730028786298</v>
      </c>
      <c r="S9" s="969"/>
      <c r="T9" s="892"/>
    </row>
    <row r="10" spans="1:20" s="915" customFormat="1" x14ac:dyDescent="0.25">
      <c r="A10" s="971" t="s">
        <v>275</v>
      </c>
      <c r="B10" s="902">
        <v>47229.653485156727</v>
      </c>
      <c r="C10" s="904">
        <v>0</v>
      </c>
      <c r="D10" s="904">
        <v>38666.327206740527</v>
      </c>
      <c r="E10" s="904"/>
      <c r="F10" s="967">
        <v>0.22146727907799305</v>
      </c>
      <c r="G10" s="967"/>
      <c r="H10" s="909">
        <v>12338.800606347784</v>
      </c>
      <c r="I10" s="967"/>
      <c r="J10" s="972">
        <v>11893.856852822826</v>
      </c>
      <c r="K10" s="906"/>
      <c r="L10" s="969">
        <v>3.7409543349208665E-2</v>
      </c>
      <c r="M10" s="907"/>
      <c r="N10" s="904">
        <v>34890.852878808939</v>
      </c>
      <c r="O10" s="967"/>
      <c r="P10" s="968">
        <v>26772.470353917703</v>
      </c>
      <c r="Q10" s="906"/>
      <c r="R10" s="967">
        <v>0.30323621307897897</v>
      </c>
      <c r="S10" s="969"/>
      <c r="T10" s="892"/>
    </row>
    <row r="11" spans="1:20" s="915" customFormat="1" x14ac:dyDescent="0.25">
      <c r="A11" s="971" t="s">
        <v>276</v>
      </c>
      <c r="B11" s="902">
        <v>99520.554759970415</v>
      </c>
      <c r="C11" s="904">
        <v>0</v>
      </c>
      <c r="D11" s="904">
        <v>73961.890663900616</v>
      </c>
      <c r="E11" s="904"/>
      <c r="F11" s="967">
        <v>0.34556531568688648</v>
      </c>
      <c r="G11" s="967"/>
      <c r="H11" s="909">
        <v>28227.108080828515</v>
      </c>
      <c r="I11" s="967"/>
      <c r="J11" s="968">
        <v>20638.822751010295</v>
      </c>
      <c r="K11" s="906"/>
      <c r="L11" s="969">
        <v>0.36767045394809472</v>
      </c>
      <c r="M11" s="907"/>
      <c r="N11" s="904">
        <v>71293.446679141896</v>
      </c>
      <c r="O11" s="967"/>
      <c r="P11" s="968">
        <v>53323.067912890321</v>
      </c>
      <c r="Q11" s="906"/>
      <c r="R11" s="967">
        <v>0.33700946831507073</v>
      </c>
      <c r="S11" s="969"/>
      <c r="T11" s="892"/>
    </row>
    <row r="12" spans="1:20" s="915" customFormat="1" x14ac:dyDescent="0.25">
      <c r="A12" s="971" t="s">
        <v>277</v>
      </c>
      <c r="B12" s="916">
        <v>2.7702340150570137</v>
      </c>
      <c r="C12" s="917" t="e">
        <v>#DIV/0!</v>
      </c>
      <c r="D12" s="918">
        <v>2.6231268542929831</v>
      </c>
      <c r="E12" s="918"/>
      <c r="F12" s="967">
        <v>5.6080841276614786E-2</v>
      </c>
      <c r="G12" s="967"/>
      <c r="H12" s="919">
        <v>2.5888760397807338</v>
      </c>
      <c r="I12" s="967"/>
      <c r="J12" s="973">
        <v>2.2005224086515129</v>
      </c>
      <c r="K12" s="906"/>
      <c r="L12" s="969">
        <v>0.17648247052717139</v>
      </c>
      <c r="M12" s="907"/>
      <c r="N12" s="917">
        <v>2.8536111270158311</v>
      </c>
      <c r="O12" s="967"/>
      <c r="P12" s="974">
        <v>2.8812716733724293</v>
      </c>
      <c r="Q12" s="906"/>
      <c r="R12" s="967">
        <v>-9.6001174107342973E-3</v>
      </c>
      <c r="S12" s="969"/>
      <c r="T12" s="892"/>
    </row>
    <row r="13" spans="1:20" s="914" customFormat="1" x14ac:dyDescent="0.25">
      <c r="A13" s="910" t="s">
        <v>278</v>
      </c>
      <c r="B13" s="911"/>
      <c r="C13" s="912"/>
      <c r="D13" s="912"/>
      <c r="E13" s="912"/>
      <c r="F13" s="912"/>
      <c r="G13" s="912"/>
      <c r="H13" s="911"/>
      <c r="I13" s="912"/>
      <c r="J13" s="912"/>
      <c r="K13" s="912"/>
      <c r="L13" s="913"/>
      <c r="M13" s="911"/>
      <c r="N13" s="912"/>
      <c r="O13" s="912"/>
      <c r="P13" s="912"/>
      <c r="Q13" s="912"/>
      <c r="R13" s="912"/>
      <c r="S13" s="913"/>
      <c r="T13" s="892"/>
    </row>
    <row r="14" spans="1:20" s="915" customFormat="1" x14ac:dyDescent="0.25">
      <c r="A14" s="975" t="s">
        <v>279</v>
      </c>
      <c r="B14" s="902">
        <v>134235.82651873038</v>
      </c>
      <c r="C14" s="904">
        <v>0</v>
      </c>
      <c r="D14" s="904">
        <v>106436.18523635867</v>
      </c>
      <c r="E14" s="904"/>
      <c r="F14" s="967">
        <v>0.26118599817005972</v>
      </c>
      <c r="G14" s="967"/>
      <c r="H14" s="909">
        <v>36363.163659133803</v>
      </c>
      <c r="I14" s="967"/>
      <c r="J14" s="972">
        <v>31944.426878434224</v>
      </c>
      <c r="K14" s="906"/>
      <c r="L14" s="969">
        <v>0.13832574919923454</v>
      </c>
      <c r="M14" s="907"/>
      <c r="N14" s="904">
        <v>97872.662859596589</v>
      </c>
      <c r="O14" s="967"/>
      <c r="P14" s="968">
        <v>74491.758357924438</v>
      </c>
      <c r="Q14" s="906"/>
      <c r="R14" s="967">
        <v>0.31387236678357838</v>
      </c>
      <c r="S14" s="969"/>
      <c r="T14" s="892"/>
    </row>
    <row r="15" spans="1:20" s="915" customFormat="1" x14ac:dyDescent="0.25">
      <c r="A15" s="975" t="s">
        <v>280</v>
      </c>
      <c r="B15" s="902">
        <v>25841.155377180941</v>
      </c>
      <c r="C15" s="904">
        <v>0</v>
      </c>
      <c r="D15" s="904">
        <v>18574.440552905286</v>
      </c>
      <c r="E15" s="904"/>
      <c r="F15" s="967">
        <v>0.3912211947152856</v>
      </c>
      <c r="G15" s="967"/>
      <c r="H15" s="902">
        <v>10751.818236777122</v>
      </c>
      <c r="I15" s="967"/>
      <c r="J15" s="972">
        <v>7823.1989108295056</v>
      </c>
      <c r="K15" s="906"/>
      <c r="L15" s="969">
        <v>0.37435061530821934</v>
      </c>
      <c r="M15" s="907"/>
      <c r="N15" s="904">
        <v>15089.337140403819</v>
      </c>
      <c r="O15" s="967"/>
      <c r="P15" s="968">
        <v>10751.24164207578</v>
      </c>
      <c r="Q15" s="906"/>
      <c r="R15" s="967">
        <v>0.40349716272310177</v>
      </c>
      <c r="S15" s="969"/>
      <c r="T15" s="892"/>
    </row>
    <row r="16" spans="1:20" s="915" customFormat="1" x14ac:dyDescent="0.25">
      <c r="A16" s="976" t="s">
        <v>665</v>
      </c>
      <c r="B16" s="916">
        <v>1.5749246879586747</v>
      </c>
      <c r="C16" s="917" t="e">
        <v>#DIV/0!</v>
      </c>
      <c r="D16" s="918">
        <v>1.4669984719240503</v>
      </c>
      <c r="E16" s="918"/>
      <c r="F16" s="967">
        <v>7.3569412715933591E-2</v>
      </c>
      <c r="G16" s="967"/>
      <c r="H16" s="919">
        <v>2.2391208543117322</v>
      </c>
      <c r="I16" s="967"/>
      <c r="J16" s="973">
        <v>1.9009903449321996</v>
      </c>
      <c r="K16" s="906"/>
      <c r="L16" s="969">
        <v>0.17787071369454657</v>
      </c>
      <c r="M16" s="907"/>
      <c r="N16" s="917">
        <v>1.2978971003357782</v>
      </c>
      <c r="O16" s="967"/>
      <c r="P16" s="974">
        <v>1.2645322705776676</v>
      </c>
      <c r="Q16" s="906"/>
      <c r="R16" s="967">
        <v>2.6385115298693633E-2</v>
      </c>
      <c r="S16" s="969"/>
      <c r="T16" s="892"/>
    </row>
    <row r="17" spans="1:20" s="914" customFormat="1" x14ac:dyDescent="0.25">
      <c r="A17" s="920" t="s">
        <v>281</v>
      </c>
      <c r="B17" s="911"/>
      <c r="C17" s="912"/>
      <c r="D17" s="912"/>
      <c r="E17" s="912"/>
      <c r="F17" s="912"/>
      <c r="G17" s="912"/>
      <c r="H17" s="911"/>
      <c r="I17" s="912"/>
      <c r="J17" s="912"/>
      <c r="K17" s="912"/>
      <c r="L17" s="913"/>
      <c r="M17" s="911"/>
      <c r="N17" s="912"/>
      <c r="O17" s="912"/>
      <c r="P17" s="912"/>
      <c r="Q17" s="912"/>
      <c r="R17" s="912"/>
      <c r="S17" s="913"/>
      <c r="T17" s="892"/>
    </row>
    <row r="18" spans="1:20" s="915" customFormat="1" x14ac:dyDescent="0.25">
      <c r="A18" s="975" t="s">
        <v>282</v>
      </c>
      <c r="B18" s="902">
        <v>74818.122745221321</v>
      </c>
      <c r="C18" s="904">
        <v>0</v>
      </c>
      <c r="D18" s="904">
        <v>63619.855220581027</v>
      </c>
      <c r="E18" s="904"/>
      <c r="F18" s="967">
        <v>0.17601843773164788</v>
      </c>
      <c r="G18" s="967"/>
      <c r="H18" s="909">
        <v>22372.476853301898</v>
      </c>
      <c r="I18" s="967"/>
      <c r="J18" s="972">
        <v>17997.187108492668</v>
      </c>
      <c r="K18" s="906"/>
      <c r="L18" s="969">
        <v>0.24310964365895715</v>
      </c>
      <c r="M18" s="907"/>
      <c r="N18" s="904">
        <v>52445.645891919419</v>
      </c>
      <c r="O18" s="967"/>
      <c r="P18" s="968">
        <v>45622.668112088359</v>
      </c>
      <c r="Q18" s="906"/>
      <c r="R18" s="967">
        <v>0.14955236206413841</v>
      </c>
      <c r="S18" s="969"/>
      <c r="T18" s="892"/>
    </row>
    <row r="19" spans="1:20" s="915" customFormat="1" x14ac:dyDescent="0.25">
      <c r="A19" s="975" t="s">
        <v>283</v>
      </c>
      <c r="B19" s="902">
        <v>112570.1840039989</v>
      </c>
      <c r="C19" s="904">
        <v>0</v>
      </c>
      <c r="D19" s="904">
        <v>88856.155905942607</v>
      </c>
      <c r="E19" s="904"/>
      <c r="F19" s="967">
        <v>0.26688109401399762</v>
      </c>
      <c r="G19" s="967"/>
      <c r="H19" s="909">
        <v>30435.869121008291</v>
      </c>
      <c r="I19" s="967"/>
      <c r="J19" s="972">
        <v>25089.894507975929</v>
      </c>
      <c r="K19" s="906"/>
      <c r="L19" s="969">
        <v>0.21307282146335482</v>
      </c>
      <c r="M19" s="907"/>
      <c r="N19" s="904">
        <v>82134.314882990613</v>
      </c>
      <c r="O19" s="967"/>
      <c r="P19" s="968">
        <v>63766.261397966686</v>
      </c>
      <c r="Q19" s="906"/>
      <c r="R19" s="967">
        <v>0.28805285243850959</v>
      </c>
      <c r="S19" s="969"/>
      <c r="T19" s="892"/>
    </row>
    <row r="20" spans="1:20" s="915" customFormat="1" x14ac:dyDescent="0.25">
      <c r="A20" s="975" t="s">
        <v>284</v>
      </c>
      <c r="B20" s="902">
        <v>69043.564591885501</v>
      </c>
      <c r="C20" s="904">
        <v>0</v>
      </c>
      <c r="D20" s="904">
        <v>58749.627357505757</v>
      </c>
      <c r="E20" s="904"/>
      <c r="F20" s="967">
        <v>0.17521706430133821</v>
      </c>
      <c r="G20" s="967"/>
      <c r="H20" s="909">
        <v>18927.415362345797</v>
      </c>
      <c r="I20" s="967"/>
      <c r="J20" s="972">
        <v>15102.782794300034</v>
      </c>
      <c r="K20" s="906"/>
      <c r="L20" s="969">
        <v>0.2532402551329298</v>
      </c>
      <c r="M20" s="907"/>
      <c r="N20" s="904">
        <v>50116.149229539704</v>
      </c>
      <c r="O20" s="967"/>
      <c r="P20" s="968">
        <v>43646.844563205726</v>
      </c>
      <c r="Q20" s="906"/>
      <c r="R20" s="967">
        <v>0.14821929812052437</v>
      </c>
      <c r="S20" s="969"/>
      <c r="T20" s="892"/>
    </row>
    <row r="21" spans="1:20" s="915" customFormat="1" x14ac:dyDescent="0.25">
      <c r="A21" s="975" t="s">
        <v>285</v>
      </c>
      <c r="B21" s="902">
        <v>41732.239738574193</v>
      </c>
      <c r="C21" s="904">
        <v>0</v>
      </c>
      <c r="D21" s="904">
        <v>31284.24202024332</v>
      </c>
      <c r="E21" s="904"/>
      <c r="F21" s="967">
        <v>0.33396998116720267</v>
      </c>
      <c r="G21" s="967"/>
      <c r="H21" s="909">
        <v>13234.051283944134</v>
      </c>
      <c r="I21" s="967"/>
      <c r="J21" s="972">
        <v>11783.326967092073</v>
      </c>
      <c r="K21" s="906"/>
      <c r="L21" s="969">
        <v>0.12311669878155611</v>
      </c>
      <c r="M21" s="907"/>
      <c r="N21" s="904">
        <v>28498.188454630061</v>
      </c>
      <c r="O21" s="967"/>
      <c r="P21" s="968">
        <v>19500.91505315125</v>
      </c>
      <c r="Q21" s="906"/>
      <c r="R21" s="967">
        <v>0.46137698548791417</v>
      </c>
      <c r="S21" s="969"/>
      <c r="T21" s="892"/>
    </row>
    <row r="22" spans="1:20" s="914" customFormat="1" x14ac:dyDescent="0.25">
      <c r="A22" s="920" t="s">
        <v>286</v>
      </c>
      <c r="B22" s="911"/>
      <c r="C22" s="912"/>
      <c r="D22" s="912"/>
      <c r="E22" s="912"/>
      <c r="F22" s="912"/>
      <c r="G22" s="912"/>
      <c r="H22" s="911"/>
      <c r="I22" s="912"/>
      <c r="J22" s="912"/>
      <c r="K22" s="912"/>
      <c r="L22" s="913"/>
      <c r="M22" s="911"/>
      <c r="N22" s="912"/>
      <c r="O22" s="912"/>
      <c r="P22" s="912"/>
      <c r="Q22" s="912"/>
      <c r="R22" s="912"/>
      <c r="S22" s="913"/>
      <c r="T22" s="892"/>
    </row>
    <row r="23" spans="1:20" s="915" customFormat="1" x14ac:dyDescent="0.25">
      <c r="A23" s="975" t="s">
        <v>583</v>
      </c>
      <c r="B23" s="902">
        <v>152722.07639880816</v>
      </c>
      <c r="C23" s="904">
        <v>0</v>
      </c>
      <c r="D23" s="904">
        <v>118637.40064231146</v>
      </c>
      <c r="E23" s="904"/>
      <c r="F23" s="967">
        <v>0.28730126900926523</v>
      </c>
      <c r="G23" s="967"/>
      <c r="H23" s="909">
        <v>44027.972243554032</v>
      </c>
      <c r="I23" s="967"/>
      <c r="J23" s="972">
        <v>36929.07648193866</v>
      </c>
      <c r="K23" s="906"/>
      <c r="L23" s="969">
        <v>0.19223052504676935</v>
      </c>
      <c r="M23" s="907"/>
      <c r="N23" s="904">
        <v>108694.10415525414</v>
      </c>
      <c r="O23" s="967"/>
      <c r="P23" s="968">
        <v>81708.324160372809</v>
      </c>
      <c r="Q23" s="906"/>
      <c r="R23" s="967">
        <v>0.33026965455704443</v>
      </c>
      <c r="S23" s="969"/>
      <c r="T23" s="892"/>
    </row>
    <row r="24" spans="1:20" s="915" customFormat="1" x14ac:dyDescent="0.25">
      <c r="A24" s="975" t="s">
        <v>287</v>
      </c>
      <c r="B24" s="902">
        <v>26267.603659718639</v>
      </c>
      <c r="C24" s="904">
        <v>0</v>
      </c>
      <c r="D24" s="904">
        <v>19514.941615558717</v>
      </c>
      <c r="E24" s="904"/>
      <c r="F24" s="967">
        <v>0.34602522401482433</v>
      </c>
      <c r="G24" s="967"/>
      <c r="H24" s="909">
        <v>6037.4004872836185</v>
      </c>
      <c r="I24" s="967"/>
      <c r="J24" s="972">
        <v>5720.3049671094677</v>
      </c>
      <c r="K24" s="906"/>
      <c r="L24" s="969">
        <v>5.5433324271587328E-2</v>
      </c>
      <c r="M24" s="907"/>
      <c r="N24" s="904">
        <v>20230.20317243502</v>
      </c>
      <c r="O24" s="967"/>
      <c r="P24" s="968">
        <v>13794.636648449248</v>
      </c>
      <c r="Q24" s="906"/>
      <c r="R24" s="967">
        <v>0.46652671527301437</v>
      </c>
      <c r="S24" s="969"/>
      <c r="T24" s="892"/>
    </row>
    <row r="25" spans="1:20" s="915" customFormat="1" x14ac:dyDescent="0.25">
      <c r="A25" s="975" t="s">
        <v>288</v>
      </c>
      <c r="B25" s="902">
        <v>25878.543822868862</v>
      </c>
      <c r="C25" s="904">
        <v>0</v>
      </c>
      <c r="D25" s="904">
        <v>18788.57126638063</v>
      </c>
      <c r="E25" s="904"/>
      <c r="F25" s="967">
        <v>0.37735559856936485</v>
      </c>
      <c r="G25" s="967"/>
      <c r="H25" s="909">
        <v>5818.7005824639828</v>
      </c>
      <c r="I25" s="967"/>
      <c r="J25" s="972">
        <v>5488.7824979452216</v>
      </c>
      <c r="K25" s="906"/>
      <c r="L25" s="969">
        <v>6.010769868222491E-2</v>
      </c>
      <c r="M25" s="907"/>
      <c r="N25" s="904">
        <v>20059.84324040488</v>
      </c>
      <c r="O25" s="967"/>
      <c r="P25" s="968">
        <v>13299.788768435408</v>
      </c>
      <c r="Q25" s="906"/>
      <c r="R25" s="967">
        <v>0.50828284491353815</v>
      </c>
      <c r="S25" s="969"/>
      <c r="T25" s="892"/>
    </row>
    <row r="26" spans="1:20" s="915" customFormat="1" x14ac:dyDescent="0.25">
      <c r="A26" s="975" t="s">
        <v>584</v>
      </c>
      <c r="B26" s="902">
        <v>650.55778494792526</v>
      </c>
      <c r="C26" s="904">
        <v>0</v>
      </c>
      <c r="D26" s="904">
        <v>1033.9754853043953</v>
      </c>
      <c r="E26" s="904"/>
      <c r="F26" s="967">
        <v>-0.37081894668285537</v>
      </c>
      <c r="G26" s="967"/>
      <c r="H26" s="909">
        <v>303.96856923663472</v>
      </c>
      <c r="I26" s="967"/>
      <c r="J26" s="972">
        <v>370.24496885692491</v>
      </c>
      <c r="K26" s="906"/>
      <c r="L26" s="969">
        <v>-0.17900688785835092</v>
      </c>
      <c r="M26" s="907"/>
      <c r="N26" s="904">
        <v>346.58921571129054</v>
      </c>
      <c r="O26" s="967"/>
      <c r="P26" s="968">
        <v>663.73051644747045</v>
      </c>
      <c r="Q26" s="906"/>
      <c r="R26" s="967">
        <v>-0.47781636202842781</v>
      </c>
      <c r="S26" s="969"/>
      <c r="T26" s="892"/>
    </row>
    <row r="27" spans="1:20" s="915" customFormat="1" x14ac:dyDescent="0.25">
      <c r="A27" s="975" t="s">
        <v>585</v>
      </c>
      <c r="B27" s="902">
        <v>548.11957329122197</v>
      </c>
      <c r="C27" s="904">
        <v>0</v>
      </c>
      <c r="D27" s="968">
        <v>718.30370477791269</v>
      </c>
      <c r="E27" s="968"/>
      <c r="F27" s="967">
        <v>-0.23692503651962754</v>
      </c>
      <c r="G27" s="967"/>
      <c r="H27" s="909">
        <v>236.01002495561173</v>
      </c>
      <c r="I27" s="967"/>
      <c r="J27" s="972">
        <v>254.3485562865452</v>
      </c>
      <c r="K27" s="906"/>
      <c r="L27" s="969">
        <v>-7.2100001661788746E-2</v>
      </c>
      <c r="M27" s="907"/>
      <c r="N27" s="904">
        <v>312.10954833561021</v>
      </c>
      <c r="O27" s="967"/>
      <c r="P27" s="968">
        <v>463.95514849136748</v>
      </c>
      <c r="Q27" s="906"/>
      <c r="R27" s="967">
        <v>-0.32728508488268787</v>
      </c>
      <c r="S27" s="969"/>
      <c r="T27" s="892"/>
    </row>
    <row r="28" spans="1:20" s="915" customFormat="1" x14ac:dyDescent="0.25">
      <c r="A28" s="975" t="s">
        <v>253</v>
      </c>
      <c r="B28" s="902">
        <v>4185.0850187930919</v>
      </c>
      <c r="C28" s="904">
        <v>0</v>
      </c>
      <c r="D28" s="968">
        <v>3567.7733482713979</v>
      </c>
      <c r="E28" s="968"/>
      <c r="F28" s="967">
        <v>0.17302435167883751</v>
      </c>
      <c r="G28" s="967"/>
      <c r="H28" s="909">
        <v>1411.0918493367769</v>
      </c>
      <c r="I28" s="967"/>
      <c r="J28" s="972">
        <v>1373.2933914156679</v>
      </c>
      <c r="K28" s="906"/>
      <c r="L28" s="969">
        <v>2.7523949476043336E-2</v>
      </c>
      <c r="M28" s="907"/>
      <c r="N28" s="904">
        <v>2773.9931694563152</v>
      </c>
      <c r="O28" s="967"/>
      <c r="P28" s="968">
        <v>2194.4799568557301</v>
      </c>
      <c r="Q28" s="906"/>
      <c r="R28" s="967">
        <v>0.26407769676370918</v>
      </c>
      <c r="S28" s="969"/>
      <c r="T28" s="892"/>
    </row>
    <row r="29" spans="1:20" s="915" customFormat="1" x14ac:dyDescent="0.25">
      <c r="A29" s="975" t="s">
        <v>0</v>
      </c>
      <c r="B29" s="902">
        <v>31725.981747517904</v>
      </c>
      <c r="C29" s="904">
        <v>0</v>
      </c>
      <c r="D29" s="968">
        <v>19943.750399402434</v>
      </c>
      <c r="E29" s="968"/>
      <c r="F29" s="967">
        <v>0.5907731049656787</v>
      </c>
      <c r="G29" s="967"/>
      <c r="H29" s="909">
        <v>6635.3113268221859</v>
      </c>
      <c r="I29" s="967"/>
      <c r="J29" s="972">
        <v>5181.6835957659414</v>
      </c>
      <c r="K29" s="906"/>
      <c r="L29" s="969">
        <v>0.28053193603793819</v>
      </c>
      <c r="M29" s="907"/>
      <c r="N29" s="904">
        <v>25090.670420695718</v>
      </c>
      <c r="O29" s="967"/>
      <c r="P29" s="968">
        <v>14762.066803636493</v>
      </c>
      <c r="Q29" s="906"/>
      <c r="R29" s="967">
        <v>0.69967191955227248</v>
      </c>
      <c r="S29" s="969"/>
      <c r="T29" s="892"/>
    </row>
    <row r="30" spans="1:20" s="915" customFormat="1" x14ac:dyDescent="0.25">
      <c r="A30" s="975" t="s">
        <v>260</v>
      </c>
      <c r="B30" s="902">
        <v>16042.005464464681</v>
      </c>
      <c r="C30" s="904">
        <v>0</v>
      </c>
      <c r="D30" s="968">
        <v>8967.15465185828</v>
      </c>
      <c r="E30" s="968"/>
      <c r="F30" s="967">
        <v>0.78897388160248427</v>
      </c>
      <c r="G30" s="967"/>
      <c r="H30" s="909">
        <v>3369.9665209626278</v>
      </c>
      <c r="I30" s="967"/>
      <c r="J30" s="972">
        <v>2475.1917566777952</v>
      </c>
      <c r="K30" s="906"/>
      <c r="L30" s="969">
        <v>0.36149714941108246</v>
      </c>
      <c r="M30" s="907"/>
      <c r="N30" s="904">
        <v>12672.038943502053</v>
      </c>
      <c r="O30" s="967"/>
      <c r="P30" s="968">
        <v>6491.9628951804852</v>
      </c>
      <c r="Q30" s="906"/>
      <c r="R30" s="967">
        <v>0.95195800532217212</v>
      </c>
      <c r="S30" s="969"/>
      <c r="T30" s="892"/>
    </row>
    <row r="31" spans="1:20" s="915" customFormat="1" x14ac:dyDescent="0.25">
      <c r="A31" s="975" t="s">
        <v>269</v>
      </c>
      <c r="B31" s="902">
        <v>22132.485321487638</v>
      </c>
      <c r="C31" s="904">
        <v>0</v>
      </c>
      <c r="D31" s="968">
        <v>14296.383469369768</v>
      </c>
      <c r="E31" s="968"/>
      <c r="F31" s="967">
        <v>0.54811777180619459</v>
      </c>
      <c r="G31" s="967"/>
      <c r="H31" s="909">
        <v>4496.361582324389</v>
      </c>
      <c r="I31" s="967"/>
      <c r="J31" s="972">
        <v>3644.0533839396312</v>
      </c>
      <c r="K31" s="906"/>
      <c r="L31" s="969">
        <v>0.23389015159358528</v>
      </c>
      <c r="M31" s="907"/>
      <c r="N31" s="904">
        <v>17636.123739163249</v>
      </c>
      <c r="O31" s="967"/>
      <c r="P31" s="968">
        <v>10652.330085430136</v>
      </c>
      <c r="Q31" s="906"/>
      <c r="R31" s="967">
        <v>0.65561183306601512</v>
      </c>
      <c r="S31" s="969"/>
      <c r="T31" s="892"/>
    </row>
    <row r="32" spans="1:20" s="914" customFormat="1" x14ac:dyDescent="0.25">
      <c r="A32" s="921" t="s">
        <v>143</v>
      </c>
      <c r="B32" s="911"/>
      <c r="C32" s="912"/>
      <c r="D32" s="912"/>
      <c r="E32" s="912"/>
      <c r="F32" s="912"/>
      <c r="G32" s="912"/>
      <c r="H32" s="911"/>
      <c r="I32" s="912"/>
      <c r="J32" s="912"/>
      <c r="K32" s="912"/>
      <c r="L32" s="913"/>
      <c r="M32" s="911"/>
      <c r="N32" s="912"/>
      <c r="O32" s="912"/>
      <c r="P32" s="912"/>
      <c r="Q32" s="912"/>
      <c r="R32" s="912"/>
      <c r="S32" s="913"/>
      <c r="T32" s="892"/>
    </row>
    <row r="33" spans="1:20" s="914" customFormat="1" x14ac:dyDescent="0.25">
      <c r="A33" s="977" t="s">
        <v>586</v>
      </c>
      <c r="B33" s="922">
        <v>5.2782448198239695</v>
      </c>
      <c r="C33" s="918" t="e">
        <v>#DIV/0!</v>
      </c>
      <c r="D33" s="974">
        <v>5.3391485410582238</v>
      </c>
      <c r="E33" s="974"/>
      <c r="F33" s="967">
        <v>-1.1407010081458247E-2</v>
      </c>
      <c r="G33" s="967"/>
      <c r="H33" s="919">
        <v>4.665424920233872</v>
      </c>
      <c r="I33" s="967"/>
      <c r="J33" s="974">
        <v>5.050602802849272</v>
      </c>
      <c r="K33" s="978"/>
      <c r="L33" s="969">
        <v>-7.6263744675804601E-2</v>
      </c>
      <c r="M33" s="907"/>
      <c r="N33" s="918">
        <v>5.5264755563403813</v>
      </c>
      <c r="O33" s="967"/>
      <c r="P33" s="974">
        <v>5.46956031665579</v>
      </c>
      <c r="Q33" s="923"/>
      <c r="R33" s="967">
        <v>1.0405816261185427E-2</v>
      </c>
      <c r="S33" s="970"/>
      <c r="T33" s="892"/>
    </row>
    <row r="34" spans="1:20" s="914" customFormat="1" x14ac:dyDescent="0.25">
      <c r="A34" s="977" t="s">
        <v>292</v>
      </c>
      <c r="B34" s="922">
        <v>3.4958368084716001</v>
      </c>
      <c r="C34" s="918" t="e">
        <v>#DIV/0!</v>
      </c>
      <c r="D34" s="974">
        <v>3.09251610448703</v>
      </c>
      <c r="E34" s="974"/>
      <c r="F34" s="967">
        <v>0.13041830352940742</v>
      </c>
      <c r="G34" s="967"/>
      <c r="H34" s="919">
        <v>5.2156290547304804</v>
      </c>
      <c r="I34" s="967"/>
      <c r="J34" s="974">
        <v>4.1560226345786768</v>
      </c>
      <c r="K34" s="978"/>
      <c r="L34" s="969">
        <v>0.25495684535876517</v>
      </c>
      <c r="M34" s="907"/>
      <c r="N34" s="918">
        <v>2.9969816566592766</v>
      </c>
      <c r="O34" s="967"/>
      <c r="P34" s="974">
        <v>2.6536101842162227</v>
      </c>
      <c r="Q34" s="923"/>
      <c r="R34" s="967">
        <v>0.12939785748692134</v>
      </c>
      <c r="S34" s="970"/>
      <c r="T34" s="892"/>
    </row>
    <row r="35" spans="1:20" s="914" customFormat="1" x14ac:dyDescent="0.25">
      <c r="A35" s="977" t="s">
        <v>587</v>
      </c>
      <c r="B35" s="922">
        <v>2.3023196007534406</v>
      </c>
      <c r="C35" s="918" t="e">
        <v>#DIV/0!</v>
      </c>
      <c r="D35" s="974">
        <v>2.1434528934833996</v>
      </c>
      <c r="E35" s="974"/>
      <c r="F35" s="967">
        <v>7.4117190890004181E-2</v>
      </c>
      <c r="G35" s="967"/>
      <c r="H35" s="919">
        <v>3.2401913680590244</v>
      </c>
      <c r="I35" s="967"/>
      <c r="J35" s="974">
        <v>2.5272626477860536</v>
      </c>
      <c r="K35" s="978"/>
      <c r="L35" s="969">
        <v>0.28209522302619183</v>
      </c>
      <c r="M35" s="907"/>
      <c r="N35" s="918">
        <v>1.4797794687696817</v>
      </c>
      <c r="O35" s="967"/>
      <c r="P35" s="974">
        <v>1.9293545101675909</v>
      </c>
      <c r="Q35" s="923"/>
      <c r="R35" s="967">
        <v>-0.23301836911188364</v>
      </c>
      <c r="S35" s="970"/>
      <c r="T35" s="892"/>
    </row>
    <row r="36" spans="1:20" s="914" customFormat="1" x14ac:dyDescent="0.25">
      <c r="A36" s="977" t="s">
        <v>588</v>
      </c>
      <c r="B36" s="922">
        <v>2.3561173189556026</v>
      </c>
      <c r="C36" s="918" t="e">
        <v>#DIV/0!</v>
      </c>
      <c r="D36" s="974">
        <v>1.9218068062710174</v>
      </c>
      <c r="E36" s="974"/>
      <c r="F36" s="967">
        <v>0.22599072459697481</v>
      </c>
      <c r="G36" s="967"/>
      <c r="H36" s="919">
        <v>2.4339979573030606</v>
      </c>
      <c r="I36" s="967"/>
      <c r="J36" s="974">
        <v>2.8527649647621307</v>
      </c>
      <c r="K36" s="978"/>
      <c r="L36" s="969">
        <v>-0.14679337857543681</v>
      </c>
      <c r="M36" s="907"/>
      <c r="N36" s="918">
        <v>2.2972257807185925</v>
      </c>
      <c r="O36" s="967"/>
      <c r="P36" s="974">
        <v>1.4114388012055425</v>
      </c>
      <c r="Q36" s="923"/>
      <c r="R36" s="967">
        <v>0.62757731951004803</v>
      </c>
      <c r="S36" s="970"/>
      <c r="T36" s="892"/>
    </row>
    <row r="37" spans="1:20" s="914" customFormat="1" x14ac:dyDescent="0.25">
      <c r="A37" s="979" t="s">
        <v>589</v>
      </c>
      <c r="B37" s="922">
        <v>3.6367256352143666</v>
      </c>
      <c r="C37" s="918" t="e">
        <v>#DIV/0!</v>
      </c>
      <c r="D37" s="974">
        <v>3.8712902473949486</v>
      </c>
      <c r="E37" s="974"/>
      <c r="F37" s="967">
        <v>-6.0590810089329823E-2</v>
      </c>
      <c r="G37" s="967"/>
      <c r="H37" s="919">
        <v>5.5817243631154607</v>
      </c>
      <c r="I37" s="967"/>
      <c r="J37" s="974">
        <v>4.5745668101761252</v>
      </c>
      <c r="K37" s="978"/>
      <c r="L37" s="969">
        <v>0.22016457398740211</v>
      </c>
      <c r="M37" s="907"/>
      <c r="N37" s="918">
        <v>2.6473317599404953</v>
      </c>
      <c r="O37" s="967"/>
      <c r="P37" s="974">
        <v>3.4311836731755472</v>
      </c>
      <c r="Q37" s="923"/>
      <c r="R37" s="967">
        <v>-0.2284494180136967</v>
      </c>
      <c r="S37" s="970"/>
      <c r="T37" s="892"/>
    </row>
    <row r="38" spans="1:20" s="914" customFormat="1" x14ac:dyDescent="0.25">
      <c r="A38" s="979" t="s">
        <v>1</v>
      </c>
      <c r="B38" s="922">
        <v>3.4603548198214682</v>
      </c>
      <c r="C38" s="918" t="e">
        <v>#DIV/0!</v>
      </c>
      <c r="D38" s="974">
        <v>3.2595200474491661</v>
      </c>
      <c r="E38" s="974"/>
      <c r="F38" s="967">
        <v>6.1614829621763262E-2</v>
      </c>
      <c r="G38" s="967"/>
      <c r="H38" s="919">
        <v>5.4912563169490154</v>
      </c>
      <c r="I38" s="967"/>
      <c r="J38" s="974">
        <v>4.1812344176451735</v>
      </c>
      <c r="K38" s="978"/>
      <c r="L38" s="969">
        <v>0.31330984308735127</v>
      </c>
      <c r="M38" s="907"/>
      <c r="N38" s="918">
        <v>2.9232761574500024</v>
      </c>
      <c r="O38" s="967"/>
      <c r="P38" s="974">
        <v>2.9359859315589811</v>
      </c>
      <c r="Q38" s="923"/>
      <c r="R38" s="967">
        <v>-4.3289628783166568E-3</v>
      </c>
      <c r="S38" s="970"/>
      <c r="T38" s="892"/>
    </row>
    <row r="39" spans="1:20" s="914" customFormat="1" x14ac:dyDescent="0.25">
      <c r="A39" s="977" t="s">
        <v>144</v>
      </c>
      <c r="B39" s="922">
        <v>2.1770336210980656</v>
      </c>
      <c r="C39" s="918" t="e">
        <v>#DIV/0!</v>
      </c>
      <c r="D39" s="974">
        <v>1.9697533964001774</v>
      </c>
      <c r="E39" s="974"/>
      <c r="F39" s="967">
        <v>0.10523156100489693</v>
      </c>
      <c r="G39" s="967"/>
      <c r="H39" s="919">
        <v>4.1665958527271965</v>
      </c>
      <c r="I39" s="967"/>
      <c r="J39" s="974">
        <v>2.7674651474461598</v>
      </c>
      <c r="K39" s="978"/>
      <c r="L39" s="969">
        <v>0.50556398391219715</v>
      </c>
      <c r="M39" s="907"/>
      <c r="N39" s="918">
        <v>1.6479350173252361</v>
      </c>
      <c r="O39" s="967"/>
      <c r="P39" s="974">
        <v>1.6656097063831177</v>
      </c>
      <c r="Q39" s="923"/>
      <c r="R39" s="967">
        <v>-1.0611543022442101E-2</v>
      </c>
      <c r="S39" s="970"/>
      <c r="T39" s="892"/>
    </row>
    <row r="40" spans="1:20" s="914" customFormat="1" x14ac:dyDescent="0.25">
      <c r="A40" s="977" t="s">
        <v>145</v>
      </c>
      <c r="B40" s="922">
        <v>3.3823209422818858</v>
      </c>
      <c r="C40" s="918" t="e">
        <v>#DIV/0!</v>
      </c>
      <c r="D40" s="974">
        <v>3.3116047158406174</v>
      </c>
      <c r="E40" s="974"/>
      <c r="F40" s="967">
        <v>2.1354066233511146E-2</v>
      </c>
      <c r="G40" s="967"/>
      <c r="H40" s="919">
        <v>4.9806729948721697</v>
      </c>
      <c r="I40" s="967"/>
      <c r="J40" s="974">
        <v>4.0657546174843304</v>
      </c>
      <c r="K40" s="978"/>
      <c r="L40" s="969">
        <v>0.22503039742077238</v>
      </c>
      <c r="M40" s="907"/>
      <c r="N40" s="918">
        <v>2.9748182012834685</v>
      </c>
      <c r="O40" s="967"/>
      <c r="P40" s="974">
        <v>3.0536177328009781</v>
      </c>
      <c r="Q40" s="923"/>
      <c r="R40" s="967">
        <v>-2.5805303221510159E-2</v>
      </c>
      <c r="S40" s="970"/>
      <c r="T40" s="892"/>
    </row>
    <row r="41" spans="1:20" s="914" customFormat="1" x14ac:dyDescent="0.25">
      <c r="A41" s="977" t="s">
        <v>308</v>
      </c>
      <c r="B41" s="922">
        <v>6.3991964886161847</v>
      </c>
      <c r="C41" s="918" t="e">
        <v>#DIV/0!</v>
      </c>
      <c r="D41" s="974">
        <v>6.1910123079571706</v>
      </c>
      <c r="E41" s="974"/>
      <c r="F41" s="967">
        <v>3.3626840055129531E-2</v>
      </c>
      <c r="G41" s="967"/>
      <c r="H41" s="919">
        <v>5.9774886166471157</v>
      </c>
      <c r="I41" s="967"/>
      <c r="J41" s="974">
        <v>6.008278237220571</v>
      </c>
      <c r="K41" s="978"/>
      <c r="L41" s="969">
        <v>-5.12453307883067E-3</v>
      </c>
      <c r="M41" s="907"/>
      <c r="N41" s="918">
        <v>6.5750853605659181</v>
      </c>
      <c r="O41" s="967"/>
      <c r="P41" s="974">
        <v>6.2762615383221512</v>
      </c>
      <c r="Q41" s="923"/>
      <c r="R41" s="967">
        <v>4.7611754293408914E-2</v>
      </c>
      <c r="S41" s="970"/>
      <c r="T41" s="892"/>
    </row>
    <row r="42" spans="1:20" s="914" customFormat="1" x14ac:dyDescent="0.25">
      <c r="A42" s="924" t="s">
        <v>309</v>
      </c>
      <c r="B42" s="911"/>
      <c r="C42" s="912"/>
      <c r="D42" s="925"/>
      <c r="E42" s="925"/>
      <c r="F42" s="926"/>
      <c r="G42" s="926"/>
      <c r="H42" s="911"/>
      <c r="I42" s="926"/>
      <c r="J42" s="927"/>
      <c r="K42" s="927"/>
      <c r="L42" s="928"/>
      <c r="M42" s="929"/>
      <c r="N42" s="912"/>
      <c r="O42" s="926"/>
      <c r="P42" s="927"/>
      <c r="Q42" s="927"/>
      <c r="R42" s="926"/>
      <c r="S42" s="928"/>
      <c r="T42" s="892"/>
    </row>
    <row r="43" spans="1:20" s="915" customFormat="1" x14ac:dyDescent="0.25">
      <c r="A43" s="980" t="s">
        <v>310</v>
      </c>
      <c r="B43" s="902">
        <v>147559.25682229511</v>
      </c>
      <c r="C43" s="904">
        <v>0</v>
      </c>
      <c r="D43" s="968">
        <v>115741.70393988257</v>
      </c>
      <c r="E43" s="968"/>
      <c r="F43" s="967">
        <v>0.27490136916369312</v>
      </c>
      <c r="G43" s="967"/>
      <c r="H43" s="909">
        <v>43044.751285473751</v>
      </c>
      <c r="I43" s="967"/>
      <c r="J43" s="972">
        <v>36385.613277800199</v>
      </c>
      <c r="K43" s="906"/>
      <c r="L43" s="969">
        <v>0.18301568690987169</v>
      </c>
      <c r="M43" s="907"/>
      <c r="N43" s="904">
        <v>104514.50553682135</v>
      </c>
      <c r="O43" s="967"/>
      <c r="P43" s="968">
        <v>79356.090662082381</v>
      </c>
      <c r="Q43" s="906"/>
      <c r="R43" s="967">
        <v>0.31703193371595945</v>
      </c>
      <c r="S43" s="969"/>
      <c r="T43" s="892"/>
    </row>
    <row r="44" spans="1:20" s="915" customFormat="1" x14ac:dyDescent="0.25">
      <c r="A44" s="980" t="s">
        <v>327</v>
      </c>
      <c r="B44" s="902">
        <v>138616.51125799978</v>
      </c>
      <c r="C44" s="904">
        <v>0</v>
      </c>
      <c r="D44" s="968">
        <v>110763.07407879829</v>
      </c>
      <c r="E44" s="968"/>
      <c r="F44" s="967">
        <v>0.25146861813699922</v>
      </c>
      <c r="G44" s="967"/>
      <c r="H44" s="909">
        <v>40905.911554688239</v>
      </c>
      <c r="I44" s="967"/>
      <c r="J44" s="972">
        <v>34423.444476429206</v>
      </c>
      <c r="K44" s="906"/>
      <c r="L44" s="969">
        <v>0.18831546862481405</v>
      </c>
      <c r="M44" s="907"/>
      <c r="N44" s="904">
        <v>97710.599703311542</v>
      </c>
      <c r="O44" s="967"/>
      <c r="P44" s="968">
        <v>76339.629602369096</v>
      </c>
      <c r="Q44" s="906"/>
      <c r="R44" s="967">
        <v>0.27994594959731411</v>
      </c>
      <c r="S44" s="969"/>
      <c r="T44" s="892"/>
    </row>
    <row r="45" spans="1:20" s="915" customFormat="1" x14ac:dyDescent="0.25">
      <c r="A45" s="980" t="s">
        <v>312</v>
      </c>
      <c r="B45" s="902">
        <v>11418.037740050255</v>
      </c>
      <c r="C45" s="904">
        <v>0</v>
      </c>
      <c r="D45" s="968">
        <v>6115.7876593875071</v>
      </c>
      <c r="E45" s="968"/>
      <c r="F45" s="967">
        <v>0.86697746487715133</v>
      </c>
      <c r="G45" s="967"/>
      <c r="H45" s="909">
        <v>1271.6493746646231</v>
      </c>
      <c r="I45" s="967"/>
      <c r="J45" s="972">
        <v>922.53175774882652</v>
      </c>
      <c r="K45" s="906"/>
      <c r="L45" s="969">
        <v>0.3784342533288152</v>
      </c>
      <c r="M45" s="907"/>
      <c r="N45" s="904">
        <v>10146.388365385632</v>
      </c>
      <c r="O45" s="967"/>
      <c r="P45" s="968">
        <v>5193.2559016386804</v>
      </c>
      <c r="Q45" s="906"/>
      <c r="R45" s="967">
        <v>0.95376244836770696</v>
      </c>
      <c r="S45" s="969"/>
      <c r="T45" s="892"/>
    </row>
    <row r="46" spans="1:20" s="915" customFormat="1" x14ac:dyDescent="0.25">
      <c r="A46" s="980" t="s">
        <v>313</v>
      </c>
      <c r="B46" s="981">
        <v>5729.9851289155113</v>
      </c>
      <c r="C46" s="904">
        <v>0</v>
      </c>
      <c r="D46" s="968">
        <v>3758.5424693932109</v>
      </c>
      <c r="E46" s="968"/>
      <c r="F46" s="967">
        <v>0.52452318300944334</v>
      </c>
      <c r="G46" s="967"/>
      <c r="H46" s="909">
        <v>779.0552242915918</v>
      </c>
      <c r="I46" s="967"/>
      <c r="J46" s="972">
        <v>587.26189946476757</v>
      </c>
      <c r="K46" s="906"/>
      <c r="L46" s="969">
        <v>0.32658908231851119</v>
      </c>
      <c r="M46" s="907"/>
      <c r="N46" s="904">
        <v>4950.9299046239194</v>
      </c>
      <c r="O46" s="967"/>
      <c r="P46" s="968">
        <v>3171.2805699284431</v>
      </c>
      <c r="Q46" s="906"/>
      <c r="R46" s="967">
        <v>0.56117687964002261</v>
      </c>
      <c r="S46" s="969"/>
      <c r="T46" s="892"/>
    </row>
    <row r="47" spans="1:20" s="915" customFormat="1" x14ac:dyDescent="0.25">
      <c r="A47" s="980" t="s">
        <v>643</v>
      </c>
      <c r="B47" s="902">
        <v>1165.1311038726076</v>
      </c>
      <c r="C47" s="904">
        <v>0</v>
      </c>
      <c r="D47" s="968">
        <v>968.8067128151024</v>
      </c>
      <c r="E47" s="968"/>
      <c r="F47" s="967">
        <v>0.20264557260037674</v>
      </c>
      <c r="G47" s="967"/>
      <c r="H47" s="909">
        <v>603.9575122300771</v>
      </c>
      <c r="I47" s="967"/>
      <c r="J47" s="972">
        <v>533.99235176494983</v>
      </c>
      <c r="K47" s="906"/>
      <c r="L47" s="969">
        <v>0.1310227763260628</v>
      </c>
      <c r="M47" s="907"/>
      <c r="N47" s="904">
        <v>561.17359164253048</v>
      </c>
      <c r="O47" s="967"/>
      <c r="P47" s="968">
        <v>434.81436105015251</v>
      </c>
      <c r="Q47" s="906"/>
      <c r="R47" s="967">
        <v>0.29060500735807893</v>
      </c>
      <c r="S47" s="969"/>
      <c r="T47" s="892"/>
    </row>
    <row r="48" spans="1:20" s="915" customFormat="1" x14ac:dyDescent="0.25">
      <c r="A48" s="976" t="s">
        <v>198</v>
      </c>
      <c r="B48" s="902">
        <v>548.51295266927946</v>
      </c>
      <c r="C48" s="904">
        <v>0</v>
      </c>
      <c r="D48" s="968">
        <v>702.65470848249367</v>
      </c>
      <c r="E48" s="968"/>
      <c r="F48" s="967">
        <v>-0.21937055847261086</v>
      </c>
      <c r="G48" s="967"/>
      <c r="H48" s="909">
        <v>434.51260423722368</v>
      </c>
      <c r="I48" s="967"/>
      <c r="J48" s="972">
        <v>381.62751368353372</v>
      </c>
      <c r="K48" s="906"/>
      <c r="L48" s="969">
        <v>0.13857777193062959</v>
      </c>
      <c r="M48" s="907"/>
      <c r="N48" s="904">
        <v>114.00034843205574</v>
      </c>
      <c r="O48" s="967"/>
      <c r="P48" s="968">
        <v>321.02719479895995</v>
      </c>
      <c r="Q48" s="906"/>
      <c r="R48" s="967">
        <v>-0.64488881229066186</v>
      </c>
      <c r="S48" s="969"/>
      <c r="T48" s="892"/>
    </row>
    <row r="49" spans="1:20" s="915" customFormat="1" x14ac:dyDescent="0.25">
      <c r="A49" s="980" t="s">
        <v>187</v>
      </c>
      <c r="B49" s="902">
        <v>3142.3361903151767</v>
      </c>
      <c r="C49" s="904">
        <v>0</v>
      </c>
      <c r="D49" s="968">
        <v>1667.1967805589302</v>
      </c>
      <c r="E49" s="968"/>
      <c r="F49" s="967">
        <v>0.88480221828505679</v>
      </c>
      <c r="G49" s="967"/>
      <c r="H49" s="909">
        <v>1292.6019897021579</v>
      </c>
      <c r="I49" s="967"/>
      <c r="J49" s="972">
        <v>860.39983242404458</v>
      </c>
      <c r="K49" s="906"/>
      <c r="L49" s="969">
        <v>0.5023271053650139</v>
      </c>
      <c r="M49" s="907"/>
      <c r="N49" s="904">
        <v>1849.7342006130189</v>
      </c>
      <c r="O49" s="967"/>
      <c r="P49" s="968">
        <v>806.79694813488561</v>
      </c>
      <c r="Q49" s="906"/>
      <c r="R49" s="967">
        <v>1.2926886435169909</v>
      </c>
      <c r="S49" s="969"/>
      <c r="T49" s="892"/>
    </row>
    <row r="50" spans="1:20" s="915" customFormat="1" x14ac:dyDescent="0.25">
      <c r="A50" s="980" t="s">
        <v>316</v>
      </c>
      <c r="B50" s="902">
        <v>1648.693219805223</v>
      </c>
      <c r="C50" s="904">
        <v>0</v>
      </c>
      <c r="D50" s="968">
        <v>1522.9351574122602</v>
      </c>
      <c r="E50" s="968"/>
      <c r="F50" s="967">
        <v>8.2576110861245236E-2</v>
      </c>
      <c r="G50" s="967"/>
      <c r="H50" s="909">
        <v>682.38505163676427</v>
      </c>
      <c r="I50" s="967"/>
      <c r="J50" s="972">
        <v>673.07005810292378</v>
      </c>
      <c r="K50" s="906"/>
      <c r="L50" s="969">
        <v>1.3839560119633302E-2</v>
      </c>
      <c r="M50" s="907"/>
      <c r="N50" s="904">
        <v>966.30816816845868</v>
      </c>
      <c r="O50" s="967"/>
      <c r="P50" s="968">
        <v>849.86509930933641</v>
      </c>
      <c r="Q50" s="906"/>
      <c r="R50" s="967">
        <v>0.13701359069074912</v>
      </c>
      <c r="S50" s="969"/>
      <c r="T50" s="892"/>
    </row>
    <row r="51" spans="1:20" s="915" customFormat="1" x14ac:dyDescent="0.25">
      <c r="A51" s="980" t="s">
        <v>317</v>
      </c>
      <c r="B51" s="902">
        <v>956.15889462026507</v>
      </c>
      <c r="C51" s="904">
        <v>0</v>
      </c>
      <c r="D51" s="968">
        <v>602.43712685985611</v>
      </c>
      <c r="E51" s="968"/>
      <c r="F51" s="967">
        <v>0.58715134242165434</v>
      </c>
      <c r="G51" s="967"/>
      <c r="H51" s="909">
        <v>519.96762976776108</v>
      </c>
      <c r="I51" s="967"/>
      <c r="J51" s="972">
        <v>391.40954186149963</v>
      </c>
      <c r="K51" s="906"/>
      <c r="L51" s="969">
        <v>0.32844903906750378</v>
      </c>
      <c r="M51" s="907"/>
      <c r="N51" s="904">
        <v>436.19126485250393</v>
      </c>
      <c r="O51" s="967"/>
      <c r="P51" s="968">
        <v>211.02758499835642</v>
      </c>
      <c r="Q51" s="906"/>
      <c r="R51" s="967">
        <v>1.0669869527052647</v>
      </c>
      <c r="S51" s="969"/>
      <c r="T51" s="892"/>
    </row>
    <row r="52" spans="1:20" s="915" customFormat="1" x14ac:dyDescent="0.25">
      <c r="A52" s="980" t="s">
        <v>318</v>
      </c>
      <c r="B52" s="902">
        <v>3244.7938292667022</v>
      </c>
      <c r="C52" s="904">
        <v>0</v>
      </c>
      <c r="D52" s="968">
        <v>2714.7558259929319</v>
      </c>
      <c r="E52" s="968"/>
      <c r="F52" s="967">
        <v>0.1952433431393068</v>
      </c>
      <c r="G52" s="967"/>
      <c r="H52" s="909">
        <v>1669.9010226235803</v>
      </c>
      <c r="I52" s="967"/>
      <c r="J52" s="972">
        <v>1436.1425757914196</v>
      </c>
      <c r="K52" s="906"/>
      <c r="L52" s="969">
        <v>0.16276827299221502</v>
      </c>
      <c r="M52" s="907"/>
      <c r="N52" s="904">
        <v>1574.892806643122</v>
      </c>
      <c r="O52" s="967"/>
      <c r="P52" s="968">
        <v>1278.6132502015121</v>
      </c>
      <c r="Q52" s="906"/>
      <c r="R52" s="967">
        <v>0.23171944792134416</v>
      </c>
      <c r="S52" s="969"/>
      <c r="T52" s="892"/>
    </row>
    <row r="53" spans="1:20" s="914" customFormat="1" x14ac:dyDescent="0.25">
      <c r="A53" s="924" t="s">
        <v>319</v>
      </c>
      <c r="B53" s="911"/>
      <c r="C53" s="912"/>
      <c r="D53" s="925"/>
      <c r="E53" s="925"/>
      <c r="F53" s="912"/>
      <c r="G53" s="912"/>
      <c r="H53" s="911"/>
      <c r="I53" s="912"/>
      <c r="J53" s="927"/>
      <c r="K53" s="912"/>
      <c r="L53" s="913"/>
      <c r="M53" s="911"/>
      <c r="N53" s="912"/>
      <c r="O53" s="930"/>
      <c r="P53" s="927"/>
      <c r="Q53" s="912"/>
      <c r="R53" s="912"/>
      <c r="S53" s="913"/>
      <c r="T53" s="892"/>
    </row>
    <row r="54" spans="1:20" s="915" customFormat="1" x14ac:dyDescent="0.25">
      <c r="A54" s="976" t="s">
        <v>320</v>
      </c>
      <c r="B54" s="902">
        <v>144886.64364468798</v>
      </c>
      <c r="C54" s="904">
        <v>0</v>
      </c>
      <c r="D54" s="968">
        <v>109135.81181223244</v>
      </c>
      <c r="E54" s="968"/>
      <c r="F54" s="967">
        <v>0.32758112336182238</v>
      </c>
      <c r="G54" s="967"/>
      <c r="H54" s="909">
        <v>42722.573544485167</v>
      </c>
      <c r="I54" s="967"/>
      <c r="J54" s="972">
        <v>34916.670631403278</v>
      </c>
      <c r="K54" s="906"/>
      <c r="L54" s="969">
        <v>0.22355805327159209</v>
      </c>
      <c r="M54" s="907"/>
      <c r="N54" s="931">
        <v>102164.07010020282</v>
      </c>
      <c r="O54" s="967"/>
      <c r="P54" s="968">
        <v>74219.14118082916</v>
      </c>
      <c r="Q54" s="906"/>
      <c r="R54" s="967">
        <v>0.37651916304566257</v>
      </c>
      <c r="S54" s="969"/>
      <c r="T54" s="892"/>
    </row>
    <row r="55" spans="1:20" s="915" customFormat="1" x14ac:dyDescent="0.25">
      <c r="A55" s="976" t="s">
        <v>196</v>
      </c>
      <c r="B55" s="902">
        <v>133466.08920864839</v>
      </c>
      <c r="C55" s="904">
        <v>0</v>
      </c>
      <c r="D55" s="968">
        <v>100982.27005375597</v>
      </c>
      <c r="E55" s="968"/>
      <c r="F55" s="967">
        <v>0.32167844055793443</v>
      </c>
      <c r="G55" s="967"/>
      <c r="H55" s="909">
        <v>40920.125186378122</v>
      </c>
      <c r="I55" s="967"/>
      <c r="J55" s="972">
        <v>33497.239228564737</v>
      </c>
      <c r="K55" s="906"/>
      <c r="L55" s="969">
        <v>0.22159694735330687</v>
      </c>
      <c r="M55" s="907"/>
      <c r="N55" s="931">
        <v>92545.964022270273</v>
      </c>
      <c r="O55" s="967"/>
      <c r="P55" s="968">
        <v>67485.030825191236</v>
      </c>
      <c r="Q55" s="906"/>
      <c r="R55" s="967">
        <v>0.37135543824518985</v>
      </c>
      <c r="S55" s="969"/>
      <c r="T55" s="892"/>
    </row>
    <row r="56" spans="1:20" s="915" customFormat="1" x14ac:dyDescent="0.25">
      <c r="A56" s="976" t="s">
        <v>197</v>
      </c>
      <c r="B56" s="902">
        <v>10516.094136487023</v>
      </c>
      <c r="C56" s="904">
        <v>0</v>
      </c>
      <c r="D56" s="968">
        <v>7793.4647606388371</v>
      </c>
      <c r="E56" s="968"/>
      <c r="F56" s="967">
        <v>0.34934774961695081</v>
      </c>
      <c r="G56" s="967"/>
      <c r="H56" s="909">
        <v>1980.473837952931</v>
      </c>
      <c r="I56" s="967"/>
      <c r="J56" s="972">
        <v>1515.3473375991241</v>
      </c>
      <c r="K56" s="906"/>
      <c r="L56" s="969">
        <v>0.30694381995004588</v>
      </c>
      <c r="M56" s="907"/>
      <c r="N56" s="931">
        <v>8535.6202985340915</v>
      </c>
      <c r="O56" s="967"/>
      <c r="P56" s="968">
        <v>6278.1174230397128</v>
      </c>
      <c r="Q56" s="906"/>
      <c r="R56" s="967">
        <v>0.35958277352533974</v>
      </c>
      <c r="S56" s="969"/>
      <c r="T56" s="892"/>
    </row>
    <row r="57" spans="1:20" s="915" customFormat="1" x14ac:dyDescent="0.25">
      <c r="A57" s="976" t="s">
        <v>667</v>
      </c>
      <c r="B57" s="902">
        <v>2001.9299151226894</v>
      </c>
      <c r="C57" s="904">
        <v>0</v>
      </c>
      <c r="D57" s="968">
        <v>1249.8296926601906</v>
      </c>
      <c r="E57" s="968"/>
      <c r="F57" s="967">
        <v>0.60176216558089346</v>
      </c>
      <c r="G57" s="967"/>
      <c r="H57" s="909">
        <v>336.47379899292264</v>
      </c>
      <c r="I57" s="967"/>
      <c r="J57" s="972">
        <v>228.23443829580242</v>
      </c>
      <c r="K57" s="906"/>
      <c r="L57" s="969">
        <v>0.47424639990936418</v>
      </c>
      <c r="M57" s="907"/>
      <c r="N57" s="931">
        <v>1665.4561161297668</v>
      </c>
      <c r="O57" s="967"/>
      <c r="P57" s="968">
        <v>1021.5952543643883</v>
      </c>
      <c r="Q57" s="906"/>
      <c r="R57" s="967">
        <v>0.63025044313266021</v>
      </c>
      <c r="S57" s="969"/>
      <c r="T57" s="892"/>
    </row>
    <row r="58" spans="1:20" s="915" customFormat="1" x14ac:dyDescent="0.25">
      <c r="A58" s="976" t="s">
        <v>250</v>
      </c>
      <c r="B58" s="902">
        <v>8930.7675505004809</v>
      </c>
      <c r="C58" s="904">
        <v>0</v>
      </c>
      <c r="D58" s="968">
        <v>9655.8309351907374</v>
      </c>
      <c r="E58" s="968"/>
      <c r="F58" s="967">
        <v>-7.5090729068977208E-2</v>
      </c>
      <c r="G58" s="967"/>
      <c r="H58" s="909">
        <v>1863.0641592396717</v>
      </c>
      <c r="I58" s="967"/>
      <c r="J58" s="972">
        <v>2055.2262402947076</v>
      </c>
      <c r="K58" s="906"/>
      <c r="L58" s="969">
        <v>-9.3499234919986726E-2</v>
      </c>
      <c r="M58" s="907"/>
      <c r="N58" s="931">
        <v>7067.7033912608085</v>
      </c>
      <c r="O58" s="967"/>
      <c r="P58" s="968">
        <v>7600.6046948960302</v>
      </c>
      <c r="Q58" s="906"/>
      <c r="R58" s="967">
        <v>-7.0113014033354001E-2</v>
      </c>
      <c r="S58" s="969"/>
      <c r="T58" s="892"/>
    </row>
    <row r="59" spans="1:20" s="915" customFormat="1" x14ac:dyDescent="0.25">
      <c r="A59" s="976" t="s">
        <v>321</v>
      </c>
      <c r="B59" s="902">
        <v>4162.8636037496863</v>
      </c>
      <c r="C59" s="904">
        <v>0</v>
      </c>
      <c r="D59" s="968">
        <v>3711.8984460671868</v>
      </c>
      <c r="E59" s="968"/>
      <c r="F59" s="967">
        <v>0.12149178223351018</v>
      </c>
      <c r="G59" s="967"/>
      <c r="H59" s="909">
        <v>895.46280054011947</v>
      </c>
      <c r="I59" s="967"/>
      <c r="J59" s="972">
        <v>808.35815727572697</v>
      </c>
      <c r="K59" s="906"/>
      <c r="L59" s="969">
        <v>0.10775501240433644</v>
      </c>
      <c r="M59" s="907"/>
      <c r="N59" s="931">
        <v>3267.4008032095671</v>
      </c>
      <c r="O59" s="967"/>
      <c r="P59" s="968">
        <v>2903.5402887914597</v>
      </c>
      <c r="Q59" s="906"/>
      <c r="R59" s="967">
        <v>0.12531615828535894</v>
      </c>
      <c r="S59" s="969"/>
      <c r="T59" s="892"/>
    </row>
    <row r="60" spans="1:20" s="915" customFormat="1" x14ac:dyDescent="0.25">
      <c r="A60" s="976" t="s">
        <v>322</v>
      </c>
      <c r="B60" s="902">
        <v>1070.0282817548848</v>
      </c>
      <c r="C60" s="904">
        <v>0</v>
      </c>
      <c r="D60" s="968">
        <v>1989.842719259434</v>
      </c>
      <c r="E60" s="968"/>
      <c r="F60" s="967">
        <v>-0.4622548448687841</v>
      </c>
      <c r="G60" s="967"/>
      <c r="H60" s="909">
        <v>229.30819908028769</v>
      </c>
      <c r="I60" s="967"/>
      <c r="J60" s="972">
        <v>364.67443385649534</v>
      </c>
      <c r="K60" s="906"/>
      <c r="L60" s="969">
        <v>-0.37119749071709318</v>
      </c>
      <c r="M60" s="907"/>
      <c r="N60" s="931">
        <v>840.72008267459705</v>
      </c>
      <c r="O60" s="967"/>
      <c r="P60" s="968">
        <v>1625.1682854029386</v>
      </c>
      <c r="Q60" s="906"/>
      <c r="R60" s="967">
        <v>-0.48268736830158371</v>
      </c>
      <c r="S60" s="969"/>
      <c r="T60" s="892"/>
    </row>
    <row r="61" spans="1:20" s="915" customFormat="1" x14ac:dyDescent="0.25">
      <c r="A61" s="976" t="s">
        <v>323</v>
      </c>
      <c r="B61" s="902">
        <v>3799.7459588395577</v>
      </c>
      <c r="C61" s="904">
        <v>0</v>
      </c>
      <c r="D61" s="968">
        <v>4403.7019060321181</v>
      </c>
      <c r="E61" s="968"/>
      <c r="F61" s="967">
        <v>-0.13714732742588037</v>
      </c>
      <c r="G61" s="967"/>
      <c r="H61" s="909">
        <v>821.37638384170054</v>
      </c>
      <c r="I61" s="967"/>
      <c r="J61" s="972">
        <v>935.27888585378423</v>
      </c>
      <c r="K61" s="906"/>
      <c r="L61" s="969">
        <v>-0.12178453265103485</v>
      </c>
      <c r="M61" s="907"/>
      <c r="N61" s="931">
        <v>2978.3695749978574</v>
      </c>
      <c r="O61" s="967"/>
      <c r="P61" s="968">
        <v>3468.4230201783339</v>
      </c>
      <c r="Q61" s="906"/>
      <c r="R61" s="967">
        <v>-0.1412899875042577</v>
      </c>
      <c r="S61" s="969"/>
      <c r="T61" s="892"/>
    </row>
    <row r="62" spans="1:20" s="915" customFormat="1" x14ac:dyDescent="0.25">
      <c r="A62" s="976" t="s">
        <v>243</v>
      </c>
      <c r="B62" s="902">
        <v>3545.8197964702026</v>
      </c>
      <c r="C62" s="904">
        <v>0</v>
      </c>
      <c r="D62" s="968">
        <v>3841.7288463267914</v>
      </c>
      <c r="E62" s="968"/>
      <c r="F62" s="967">
        <v>-7.7024970187450262E-2</v>
      </c>
      <c r="G62" s="967"/>
      <c r="H62" s="909">
        <v>1151.488667859423</v>
      </c>
      <c r="I62" s="967"/>
      <c r="J62" s="972">
        <v>1293.1333240445467</v>
      </c>
      <c r="K62" s="906"/>
      <c r="L62" s="969">
        <v>-0.1095360034045834</v>
      </c>
      <c r="M62" s="907"/>
      <c r="N62" s="931">
        <v>2394.3311286107796</v>
      </c>
      <c r="O62" s="967"/>
      <c r="P62" s="968">
        <v>2548.5955222822449</v>
      </c>
      <c r="Q62" s="906"/>
      <c r="R62" s="967">
        <v>-6.0529178648686829E-2</v>
      </c>
      <c r="S62" s="969"/>
      <c r="T62" s="892"/>
    </row>
    <row r="63" spans="1:20" s="915" customFormat="1" x14ac:dyDescent="0.25">
      <c r="A63" s="976" t="s">
        <v>267</v>
      </c>
      <c r="B63" s="902">
        <v>2967.8639875749745</v>
      </c>
      <c r="C63" s="904">
        <v>0</v>
      </c>
      <c r="D63" s="968">
        <v>2697.3124612399361</v>
      </c>
      <c r="E63" s="968"/>
      <c r="F63" s="967">
        <v>0.10030411019221251</v>
      </c>
      <c r="G63" s="967"/>
      <c r="H63" s="909">
        <v>1498.4159893869851</v>
      </c>
      <c r="I63" s="967"/>
      <c r="J63" s="972">
        <v>1412.1277118850483</v>
      </c>
      <c r="K63" s="906"/>
      <c r="L63" s="969">
        <v>6.1105151308694775E-2</v>
      </c>
      <c r="M63" s="907"/>
      <c r="N63" s="931">
        <v>1469.4479981879895</v>
      </c>
      <c r="O63" s="967"/>
      <c r="P63" s="968">
        <v>1285.1847493548876</v>
      </c>
      <c r="Q63" s="906"/>
      <c r="R63" s="967">
        <v>0.14337491082554071</v>
      </c>
      <c r="S63" s="969"/>
      <c r="T63" s="892"/>
    </row>
    <row r="64" spans="1:20" s="915" customFormat="1" x14ac:dyDescent="0.25">
      <c r="A64" s="976" t="s">
        <v>324</v>
      </c>
      <c r="B64" s="902">
        <v>388.10369125435159</v>
      </c>
      <c r="C64" s="904">
        <v>0</v>
      </c>
      <c r="D64" s="968">
        <v>705.77524928344178</v>
      </c>
      <c r="E64" s="968"/>
      <c r="F64" s="967">
        <v>-0.45010300141810755</v>
      </c>
      <c r="G64" s="967"/>
      <c r="H64" s="909">
        <v>257.69078854038469</v>
      </c>
      <c r="I64" s="967"/>
      <c r="J64" s="972">
        <v>224.8564798796269</v>
      </c>
      <c r="K64" s="906"/>
      <c r="L64" s="969">
        <v>0.14602340425472762</v>
      </c>
      <c r="M64" s="907"/>
      <c r="N64" s="932">
        <v>130.41290271396687</v>
      </c>
      <c r="O64" s="967"/>
      <c r="P64" s="968">
        <v>480.91876940381485</v>
      </c>
      <c r="Q64" s="906"/>
      <c r="R64" s="967">
        <v>-0.72882550856636952</v>
      </c>
      <c r="S64" s="969"/>
      <c r="T64" s="892"/>
    </row>
    <row r="65" spans="1:20" s="915" customFormat="1" x14ac:dyDescent="0.25">
      <c r="A65" s="976" t="s">
        <v>325</v>
      </c>
      <c r="B65" s="902">
        <v>374.60904680828338</v>
      </c>
      <c r="C65" s="904">
        <v>0</v>
      </c>
      <c r="D65" s="968">
        <v>411.75698162451749</v>
      </c>
      <c r="E65" s="968"/>
      <c r="F65" s="967">
        <v>-9.0218105518631936E-2</v>
      </c>
      <c r="G65" s="967"/>
      <c r="H65" s="909">
        <v>187.0876080836446</v>
      </c>
      <c r="I65" s="967"/>
      <c r="J65" s="972">
        <v>84.087974206779194</v>
      </c>
      <c r="K65" s="906"/>
      <c r="L65" s="969">
        <v>1.2249032617147</v>
      </c>
      <c r="M65" s="907"/>
      <c r="N65" s="932">
        <v>187.52143872463878</v>
      </c>
      <c r="O65" s="967"/>
      <c r="P65" s="968">
        <v>327.66900741773827</v>
      </c>
      <c r="Q65" s="906"/>
      <c r="R65" s="967">
        <v>-0.42771078594695505</v>
      </c>
      <c r="S65" s="969"/>
      <c r="T65" s="892"/>
    </row>
    <row r="66" spans="1:20" s="915" customFormat="1" x14ac:dyDescent="0.25">
      <c r="A66" s="976" t="s">
        <v>668</v>
      </c>
      <c r="B66" s="902">
        <v>621.98057483553566</v>
      </c>
      <c r="C66" s="904">
        <v>0</v>
      </c>
      <c r="D66" s="968">
        <v>236.21817038667356</v>
      </c>
      <c r="E66" s="968"/>
      <c r="F66" s="967">
        <v>1.6330767604261538</v>
      </c>
      <c r="G66" s="969"/>
      <c r="H66" s="909">
        <v>229.46010903387014</v>
      </c>
      <c r="I66" s="933"/>
      <c r="J66" s="972">
        <v>171.33867398379587</v>
      </c>
      <c r="K66" s="906"/>
      <c r="L66" s="969">
        <v>0.33921959181014222</v>
      </c>
      <c r="M66" s="907"/>
      <c r="N66" s="932">
        <v>392.52046580166547</v>
      </c>
      <c r="O66" s="933"/>
      <c r="P66" s="968">
        <v>64.879496402877692</v>
      </c>
      <c r="Q66" s="906"/>
      <c r="R66" s="967">
        <v>5.0499924870602948</v>
      </c>
      <c r="S66" s="969"/>
      <c r="T66" s="892"/>
    </row>
    <row r="67" spans="1:20" s="915" customFormat="1" x14ac:dyDescent="0.25">
      <c r="A67" s="982" t="s">
        <v>1092</v>
      </c>
      <c r="B67" s="934">
        <v>38.677409906421545</v>
      </c>
      <c r="C67" s="983"/>
      <c r="D67" s="983">
        <v>39.257113946688193</v>
      </c>
      <c r="E67" s="984"/>
      <c r="F67" s="985">
        <v>-1.4766853239743907E-2</v>
      </c>
      <c r="G67" s="985"/>
      <c r="H67" s="986">
        <v>38.299422857131525</v>
      </c>
      <c r="I67" s="935"/>
      <c r="J67" s="987">
        <v>37.652077940634911</v>
      </c>
      <c r="K67" s="936"/>
      <c r="L67" s="988">
        <v>1.719280719426074E-2</v>
      </c>
      <c r="M67" s="935"/>
      <c r="N67" s="987">
        <v>38.812748931481458</v>
      </c>
      <c r="O67" s="935"/>
      <c r="P67" s="983">
        <v>39.910690152524865</v>
      </c>
      <c r="Q67" s="936"/>
      <c r="R67" s="985">
        <v>-2.7509953269348499E-2</v>
      </c>
      <c r="S67" s="988"/>
      <c r="T67" s="892"/>
    </row>
    <row r="68" spans="1:20" s="914" customFormat="1" ht="9" customHeight="1" x14ac:dyDescent="0.25">
      <c r="A68" s="989"/>
      <c r="B68" s="947"/>
      <c r="C68" s="915"/>
      <c r="D68" s="943"/>
      <c r="E68" s="993"/>
      <c r="F68" s="967"/>
      <c r="G68" s="967"/>
      <c r="H68" s="943"/>
      <c r="I68" s="967"/>
      <c r="J68" s="944"/>
      <c r="K68" s="993"/>
      <c r="L68" s="967"/>
      <c r="M68" s="967"/>
      <c r="N68" s="945"/>
      <c r="O68" s="967"/>
      <c r="P68" s="946"/>
      <c r="Q68" s="993"/>
      <c r="R68" s="967"/>
      <c r="S68" s="967"/>
      <c r="T68" s="892"/>
    </row>
    <row r="69" spans="1:20" x14ac:dyDescent="0.25">
      <c r="A69" s="1010" t="s">
        <v>724</v>
      </c>
      <c r="B69" s="1001"/>
      <c r="D69" s="1001"/>
      <c r="E69" s="1011"/>
      <c r="F69" s="1012"/>
      <c r="G69" s="1012"/>
      <c r="I69" s="1012"/>
      <c r="J69" s="1002"/>
      <c r="K69" s="1011"/>
      <c r="L69" s="1012"/>
      <c r="M69" s="1012"/>
      <c r="O69" s="1012"/>
      <c r="P69" s="1003"/>
      <c r="Q69" s="1011"/>
      <c r="R69" s="1012"/>
      <c r="S69" s="1012"/>
    </row>
    <row r="70" spans="1:20" x14ac:dyDescent="0.25">
      <c r="A70" s="1010"/>
      <c r="B70" s="1001"/>
      <c r="D70" s="1001"/>
      <c r="E70" s="1011"/>
      <c r="F70" s="1012"/>
      <c r="G70" s="1012"/>
      <c r="I70" s="1012"/>
      <c r="J70" s="1002"/>
      <c r="K70" s="1011"/>
      <c r="L70" s="1012"/>
      <c r="M70" s="1012"/>
      <c r="O70" s="1012"/>
      <c r="P70" s="1003"/>
      <c r="Q70" s="1011"/>
      <c r="R70" s="1012"/>
      <c r="S70" s="1012"/>
    </row>
    <row r="71" spans="1:20" x14ac:dyDescent="0.25">
      <c r="A71" s="1010"/>
      <c r="B71" s="1004"/>
      <c r="C71" s="1013"/>
      <c r="D71" s="1004"/>
      <c r="E71" s="1014"/>
      <c r="F71" s="1014"/>
      <c r="G71" s="1014"/>
      <c r="H71" s="1005"/>
      <c r="I71" s="1014"/>
      <c r="J71" s="1006"/>
      <c r="K71" s="1014"/>
      <c r="L71" s="1014"/>
      <c r="M71" s="1014"/>
      <c r="N71" s="1007"/>
      <c r="O71" s="1012"/>
      <c r="P71" s="1003"/>
      <c r="Q71" s="1011"/>
      <c r="R71" s="1012"/>
      <c r="S71" s="1012"/>
    </row>
    <row r="72" spans="1:20" x14ac:dyDescent="0.25">
      <c r="A72" s="1010"/>
      <c r="B72" s="1004"/>
      <c r="C72" s="1013"/>
      <c r="D72" s="1004"/>
      <c r="E72" s="1014"/>
      <c r="F72" s="1014"/>
      <c r="G72" s="1014"/>
      <c r="H72" s="1005"/>
      <c r="I72" s="1014"/>
      <c r="J72" s="1006"/>
      <c r="K72" s="1014"/>
      <c r="L72" s="1014"/>
      <c r="M72" s="1014"/>
      <c r="N72" s="1007"/>
      <c r="O72" s="1012"/>
      <c r="P72" s="1003"/>
      <c r="Q72" s="1011"/>
      <c r="R72" s="1012"/>
      <c r="S72" s="1012"/>
    </row>
    <row r="73" spans="1:20" x14ac:dyDescent="0.25">
      <c r="B73" s="1004"/>
      <c r="C73" s="1013"/>
      <c r="D73" s="1004"/>
      <c r="E73" s="1014"/>
      <c r="F73" s="1014"/>
      <c r="G73" s="1014"/>
      <c r="H73" s="950"/>
      <c r="I73" s="1014"/>
      <c r="J73" s="1006"/>
      <c r="K73" s="1014"/>
      <c r="L73" s="1014"/>
      <c r="M73" s="1014"/>
      <c r="N73" s="1004"/>
      <c r="O73" s="1012"/>
      <c r="P73" s="1003"/>
      <c r="Q73" s="1011"/>
      <c r="R73" s="1012"/>
      <c r="S73" s="1012"/>
    </row>
    <row r="74" spans="1:20" x14ac:dyDescent="0.25">
      <c r="B74" s="1001"/>
      <c r="D74" s="1001"/>
      <c r="E74" s="1011"/>
      <c r="F74" s="1012"/>
      <c r="G74" s="1012"/>
      <c r="H74" s="943"/>
      <c r="I74" s="1012"/>
      <c r="J74" s="1002"/>
      <c r="K74" s="1011"/>
      <c r="L74" s="1012"/>
      <c r="M74" s="1012"/>
      <c r="N74" s="1001"/>
      <c r="O74" s="1012"/>
      <c r="P74" s="1003"/>
      <c r="Q74" s="1011"/>
      <c r="R74" s="1012"/>
      <c r="S74" s="1012"/>
    </row>
    <row r="75" spans="1:20" x14ac:dyDescent="0.25">
      <c r="A75" s="1015"/>
      <c r="B75" s="1001"/>
      <c r="D75" s="1001"/>
      <c r="E75" s="1011"/>
      <c r="F75" s="1012"/>
      <c r="G75" s="1012"/>
      <c r="H75" s="1001"/>
      <c r="I75" s="1012"/>
      <c r="J75" s="1002"/>
      <c r="K75" s="1011"/>
      <c r="L75" s="1012"/>
      <c r="M75" s="1012"/>
      <c r="N75" s="1008"/>
      <c r="O75" s="1012"/>
      <c r="P75" s="1003"/>
      <c r="Q75" s="1011"/>
      <c r="R75" s="1012"/>
      <c r="S75" s="1012"/>
    </row>
    <row r="76" spans="1:20" x14ac:dyDescent="0.25">
      <c r="D76" s="962"/>
      <c r="F76" s="892"/>
      <c r="J76" s="962"/>
      <c r="L76" s="892"/>
      <c r="N76" s="894"/>
      <c r="P76" s="962"/>
    </row>
    <row r="77" spans="1:20" x14ac:dyDescent="0.25">
      <c r="F77" s="894"/>
      <c r="G77" s="894"/>
      <c r="L77" s="894"/>
      <c r="M77" s="894"/>
      <c r="R77" s="894"/>
      <c r="S77" s="894"/>
    </row>
    <row r="78" spans="1:20" x14ac:dyDescent="0.25">
      <c r="B78" s="955"/>
      <c r="D78" s="955"/>
      <c r="F78" s="894"/>
      <c r="G78" s="894"/>
      <c r="L78" s="894"/>
      <c r="M78" s="894"/>
      <c r="R78" s="894"/>
      <c r="S78" s="894"/>
    </row>
    <row r="79" spans="1:20" x14ac:dyDescent="0.25">
      <c r="B79" s="955"/>
      <c r="D79" s="955"/>
      <c r="F79" s="894"/>
      <c r="G79" s="894"/>
      <c r="L79" s="894"/>
      <c r="M79" s="894"/>
      <c r="R79" s="894"/>
      <c r="S79" s="894"/>
    </row>
    <row r="80" spans="1:20" x14ac:dyDescent="0.25">
      <c r="B80" s="958"/>
      <c r="H80" s="959"/>
      <c r="N80" s="959"/>
    </row>
    <row r="81" spans="2:2" x14ac:dyDescent="0.25">
      <c r="B81" s="960"/>
    </row>
    <row r="82" spans="2:2" x14ac:dyDescent="0.25">
      <c r="B82" s="997"/>
    </row>
    <row r="83" spans="2:2" x14ac:dyDescent="0.25">
      <c r="B83" s="961"/>
    </row>
    <row r="84" spans="2:2" x14ac:dyDescent="0.25">
      <c r="B84" s="961"/>
    </row>
  </sheetData>
  <mergeCells count="6">
    <mergeCell ref="A1:S1"/>
    <mergeCell ref="A2:S2"/>
    <mergeCell ref="A4:A5"/>
    <mergeCell ref="B4:G4"/>
    <mergeCell ref="H4:L4"/>
    <mergeCell ref="M4:S4"/>
  </mergeCells>
  <printOptions horizontalCentered="1"/>
  <pageMargins left="0.25" right="0.25" top="0.25" bottom="0.5" header="0.3" footer="0.3"/>
  <pageSetup scale="86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T84"/>
  <sheetViews>
    <sheetView showGridLines="0" topLeftCell="A19" zoomScaleNormal="100" workbookViewId="0">
      <selection activeCell="N37" sqref="N37"/>
    </sheetView>
  </sheetViews>
  <sheetFormatPr defaultColWidth="9.1796875" defaultRowHeight="11.5" x14ac:dyDescent="0.25"/>
  <cols>
    <col min="1" max="1" width="24.7265625" style="996" customWidth="1"/>
    <col min="2" max="2" width="10.26953125" style="962" customWidth="1"/>
    <col min="3" max="3" width="0.54296875" style="914" customWidth="1"/>
    <col min="4" max="4" width="12.7265625" style="892" customWidth="1"/>
    <col min="5" max="5" width="0.7265625" style="892" customWidth="1"/>
    <col min="6" max="6" width="8.54296875" style="914" customWidth="1"/>
    <col min="7" max="7" width="0.54296875" style="914" customWidth="1"/>
    <col min="8" max="8" width="10.26953125" style="894" customWidth="1"/>
    <col min="9" max="9" width="0.54296875" style="914" customWidth="1"/>
    <col min="10" max="10" width="10.26953125" style="956" customWidth="1"/>
    <col min="11" max="11" width="0.54296875" style="892" customWidth="1"/>
    <col min="12" max="12" width="8.453125" style="914" customWidth="1"/>
    <col min="13" max="13" width="1.54296875" style="914" customWidth="1"/>
    <col min="14" max="14" width="10.26953125" style="957" customWidth="1"/>
    <col min="15" max="15" width="0.54296875" style="914" customWidth="1"/>
    <col min="16" max="16" width="10.26953125" style="956" customWidth="1"/>
    <col min="17" max="17" width="0.54296875" style="892" customWidth="1"/>
    <col min="18" max="18" width="8.26953125" style="914" customWidth="1"/>
    <col min="19" max="19" width="0.54296875" style="914" customWidth="1"/>
    <col min="20" max="20" width="9.1796875" style="1016"/>
    <col min="21" max="16384" width="9.1796875" style="892"/>
  </cols>
  <sheetData>
    <row r="1" spans="1:20" s="963" customFormat="1" ht="15.5" x14ac:dyDescent="0.35">
      <c r="A1" s="1685" t="str">
        <f>CONCATENATE('List of Tables'!A38,":  ",'List of Tables'!C38)</f>
        <v>TABLE 33:  Taiwan Visitor Characteristics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1017"/>
    </row>
    <row r="2" spans="1:20" ht="15.5" x14ac:dyDescent="0.35">
      <c r="A2" s="1685" t="s">
        <v>1086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</row>
    <row r="3" spans="1:20" x14ac:dyDescent="0.25">
      <c r="A3" s="893"/>
      <c r="B3" s="894"/>
      <c r="D3" s="895"/>
      <c r="E3" s="914"/>
      <c r="H3" s="896"/>
      <c r="J3" s="895"/>
      <c r="K3" s="914"/>
      <c r="N3" s="896"/>
      <c r="P3" s="895"/>
      <c r="Q3" s="914"/>
      <c r="R3" s="896"/>
    </row>
    <row r="4" spans="1:20" x14ac:dyDescent="0.25">
      <c r="A4" s="1748" t="s">
        <v>335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  <c r="T4" s="4"/>
    </row>
    <row r="5" spans="1:20" ht="23" x14ac:dyDescent="0.25">
      <c r="A5" s="1749"/>
      <c r="B5" s="897">
        <v>2014</v>
      </c>
      <c r="C5" s="898"/>
      <c r="D5" s="899">
        <v>2013</v>
      </c>
      <c r="E5" s="964"/>
      <c r="F5" s="900" t="s">
        <v>637</v>
      </c>
      <c r="G5" s="964"/>
      <c r="H5" s="897">
        <v>2014</v>
      </c>
      <c r="I5" s="898"/>
      <c r="J5" s="899">
        <v>2013</v>
      </c>
      <c r="K5" s="964"/>
      <c r="L5" s="1009" t="s">
        <v>637</v>
      </c>
      <c r="M5" s="999"/>
      <c r="N5" s="1000">
        <v>2014</v>
      </c>
      <c r="O5" s="898"/>
      <c r="P5" s="899">
        <v>2013</v>
      </c>
      <c r="Q5" s="964"/>
      <c r="R5" s="900" t="s">
        <v>637</v>
      </c>
      <c r="S5" s="965"/>
    </row>
    <row r="6" spans="1:20" x14ac:dyDescent="0.25">
      <c r="A6" s="966" t="s">
        <v>517</v>
      </c>
      <c r="B6" s="902">
        <v>169284.63342308637</v>
      </c>
      <c r="C6" s="903">
        <v>0</v>
      </c>
      <c r="D6" s="904">
        <v>173622.09320897123</v>
      </c>
      <c r="E6" s="904"/>
      <c r="F6" s="967">
        <v>-2.4982188071332012E-2</v>
      </c>
      <c r="G6" s="967"/>
      <c r="H6" s="905">
        <v>17777.652415048666</v>
      </c>
      <c r="I6" s="967"/>
      <c r="J6" s="968">
        <v>23301.364334518807</v>
      </c>
      <c r="K6" s="906"/>
      <c r="L6" s="969">
        <v>-0.23705530028931721</v>
      </c>
      <c r="M6" s="907"/>
      <c r="N6" s="908">
        <v>151506.98100803772</v>
      </c>
      <c r="O6" s="967"/>
      <c r="P6" s="968">
        <v>150320.72887445311</v>
      </c>
      <c r="Q6" s="906"/>
      <c r="R6" s="967">
        <v>7.8914740665962935E-3</v>
      </c>
      <c r="S6" s="970"/>
    </row>
    <row r="7" spans="1:20" x14ac:dyDescent="0.25">
      <c r="A7" s="966" t="s">
        <v>272</v>
      </c>
      <c r="B7" s="902">
        <v>20458.192648279186</v>
      </c>
      <c r="C7" s="904">
        <v>0</v>
      </c>
      <c r="D7" s="904">
        <v>22678.840198619077</v>
      </c>
      <c r="E7" s="904"/>
      <c r="F7" s="967">
        <v>-9.7917156736926358E-2</v>
      </c>
      <c r="G7" s="967"/>
      <c r="H7" s="909">
        <v>2434.192648279226</v>
      </c>
      <c r="I7" s="967"/>
      <c r="J7" s="968">
        <v>2759.8401986191384</v>
      </c>
      <c r="K7" s="906"/>
      <c r="L7" s="969">
        <v>-0.11799507467963077</v>
      </c>
      <c r="M7" s="907"/>
      <c r="N7" s="904">
        <v>18023.99999999996</v>
      </c>
      <c r="O7" s="967"/>
      <c r="P7" s="968">
        <v>19919.000000000018</v>
      </c>
      <c r="Q7" s="906"/>
      <c r="R7" s="967">
        <v>-9.5135297956727594E-2</v>
      </c>
      <c r="S7" s="970"/>
    </row>
    <row r="8" spans="1:20" s="914" customFormat="1" x14ac:dyDescent="0.25">
      <c r="A8" s="910" t="s">
        <v>273</v>
      </c>
      <c r="B8" s="911"/>
      <c r="C8" s="912"/>
      <c r="D8" s="912"/>
      <c r="E8" s="912"/>
      <c r="F8" s="912"/>
      <c r="G8" s="912"/>
      <c r="H8" s="911"/>
      <c r="I8" s="912"/>
      <c r="J8" s="912"/>
      <c r="K8" s="912"/>
      <c r="L8" s="913"/>
      <c r="M8" s="911"/>
      <c r="N8" s="912"/>
      <c r="O8" s="912"/>
      <c r="P8" s="912"/>
      <c r="Q8" s="912"/>
      <c r="R8" s="912"/>
      <c r="S8" s="913"/>
      <c r="T8" s="1016"/>
    </row>
    <row r="9" spans="1:20" s="915" customFormat="1" x14ac:dyDescent="0.25">
      <c r="A9" s="971" t="s">
        <v>274</v>
      </c>
      <c r="B9" s="902">
        <v>3156.3499817313796</v>
      </c>
      <c r="C9" s="904">
        <v>0</v>
      </c>
      <c r="D9" s="904">
        <v>3050.1006725601251</v>
      </c>
      <c r="E9" s="904"/>
      <c r="F9" s="967">
        <v>3.4834689270132557E-2</v>
      </c>
      <c r="G9" s="967"/>
      <c r="H9" s="909">
        <v>650.31339900562762</v>
      </c>
      <c r="I9" s="967"/>
      <c r="J9" s="972">
        <v>783.69711106065881</v>
      </c>
      <c r="K9" s="906"/>
      <c r="L9" s="969">
        <v>-0.17019803974332526</v>
      </c>
      <c r="M9" s="907"/>
      <c r="N9" s="904">
        <v>2506.0365827257519</v>
      </c>
      <c r="O9" s="967"/>
      <c r="P9" s="968">
        <v>2266.4035614994955</v>
      </c>
      <c r="Q9" s="906"/>
      <c r="R9" s="967">
        <v>0.10573272355242458</v>
      </c>
      <c r="S9" s="969"/>
      <c r="T9" s="1016"/>
    </row>
    <row r="10" spans="1:20" s="915" customFormat="1" x14ac:dyDescent="0.25">
      <c r="A10" s="971" t="s">
        <v>275</v>
      </c>
      <c r="B10" s="902">
        <v>8953.9104360556939</v>
      </c>
      <c r="C10" s="904">
        <v>0</v>
      </c>
      <c r="D10" s="904">
        <v>7402.8768510193495</v>
      </c>
      <c r="E10" s="904"/>
      <c r="F10" s="967">
        <v>0.20951768025463946</v>
      </c>
      <c r="G10" s="967"/>
      <c r="H10" s="909">
        <v>833.41254706983159</v>
      </c>
      <c r="I10" s="967"/>
      <c r="J10" s="972">
        <v>951.93696773265594</v>
      </c>
      <c r="K10" s="906"/>
      <c r="L10" s="969">
        <v>-0.12450868563821871</v>
      </c>
      <c r="M10" s="907"/>
      <c r="N10" s="904">
        <v>8120.4978889858621</v>
      </c>
      <c r="O10" s="967"/>
      <c r="P10" s="968">
        <v>6450.9398832867182</v>
      </c>
      <c r="Q10" s="906"/>
      <c r="R10" s="967">
        <v>0.25880848929079048</v>
      </c>
      <c r="S10" s="969"/>
      <c r="T10" s="1016"/>
    </row>
    <row r="11" spans="1:20" s="915" customFormat="1" x14ac:dyDescent="0.25">
      <c r="A11" s="971" t="s">
        <v>276</v>
      </c>
      <c r="B11" s="902">
        <v>8347.9322304921552</v>
      </c>
      <c r="C11" s="904">
        <v>0</v>
      </c>
      <c r="D11" s="904">
        <v>12225.862675039636</v>
      </c>
      <c r="E11" s="904"/>
      <c r="F11" s="967">
        <v>-0.31719074126889035</v>
      </c>
      <c r="G11" s="967"/>
      <c r="H11" s="909">
        <v>950.46670220376859</v>
      </c>
      <c r="I11" s="967"/>
      <c r="J11" s="968">
        <v>1024.2061198258566</v>
      </c>
      <c r="K11" s="906"/>
      <c r="L11" s="969">
        <v>-7.1996657894043636E-2</v>
      </c>
      <c r="M11" s="907"/>
      <c r="N11" s="904">
        <v>7397.4655282883868</v>
      </c>
      <c r="O11" s="967"/>
      <c r="P11" s="968">
        <v>11201.656555213782</v>
      </c>
      <c r="Q11" s="906"/>
      <c r="R11" s="967">
        <v>-0.33960968256563306</v>
      </c>
      <c r="S11" s="969"/>
      <c r="T11" s="1016"/>
    </row>
    <row r="12" spans="1:20" s="915" customFormat="1" x14ac:dyDescent="0.25">
      <c r="A12" s="971" t="s">
        <v>277</v>
      </c>
      <c r="B12" s="916">
        <v>2.1627207625563964</v>
      </c>
      <c r="C12" s="917" t="e">
        <v>#DIV/0!</v>
      </c>
      <c r="D12" s="918">
        <v>2.4359006588308438</v>
      </c>
      <c r="E12" s="918"/>
      <c r="F12" s="967">
        <v>-0.112147387983205</v>
      </c>
      <c r="G12" s="967"/>
      <c r="H12" s="919">
        <v>1.8861015727084318</v>
      </c>
      <c r="I12" s="967"/>
      <c r="J12" s="973">
        <v>1.8071873843018358</v>
      </c>
      <c r="K12" s="906"/>
      <c r="L12" s="969">
        <v>4.3666854412600209E-2</v>
      </c>
      <c r="M12" s="907"/>
      <c r="N12" s="917">
        <v>2.2064236261616763</v>
      </c>
      <c r="O12" s="967"/>
      <c r="P12" s="974">
        <v>2.5592624519343681</v>
      </c>
      <c r="Q12" s="906"/>
      <c r="R12" s="967">
        <v>-0.13786738656131403</v>
      </c>
      <c r="S12" s="969"/>
      <c r="T12" s="1016"/>
    </row>
    <row r="13" spans="1:20" s="914" customFormat="1" x14ac:dyDescent="0.25">
      <c r="A13" s="910" t="s">
        <v>278</v>
      </c>
      <c r="B13" s="911"/>
      <c r="C13" s="912"/>
      <c r="D13" s="912"/>
      <c r="E13" s="912"/>
      <c r="F13" s="912"/>
      <c r="G13" s="912"/>
      <c r="H13" s="911"/>
      <c r="I13" s="912"/>
      <c r="J13" s="912"/>
      <c r="K13" s="912"/>
      <c r="L13" s="913"/>
      <c r="M13" s="911"/>
      <c r="N13" s="912"/>
      <c r="O13" s="912"/>
      <c r="P13" s="912"/>
      <c r="Q13" s="912"/>
      <c r="R13" s="912"/>
      <c r="S13" s="913"/>
      <c r="T13" s="1016"/>
    </row>
    <row r="14" spans="1:20" s="915" customFormat="1" x14ac:dyDescent="0.25">
      <c r="A14" s="975" t="s">
        <v>279</v>
      </c>
      <c r="B14" s="902">
        <v>15213.240848600341</v>
      </c>
      <c r="C14" s="904">
        <v>0</v>
      </c>
      <c r="D14" s="904">
        <v>13679.669621220639</v>
      </c>
      <c r="E14" s="904"/>
      <c r="F14" s="967">
        <v>0.11210586730842853</v>
      </c>
      <c r="G14" s="967"/>
      <c r="H14" s="909">
        <v>1224.9237718844736</v>
      </c>
      <c r="I14" s="967"/>
      <c r="J14" s="972">
        <v>1364.7866584858498</v>
      </c>
      <c r="K14" s="906"/>
      <c r="L14" s="969">
        <v>-0.10247967016071646</v>
      </c>
      <c r="M14" s="907"/>
      <c r="N14" s="904">
        <v>13988.317076715866</v>
      </c>
      <c r="O14" s="967"/>
      <c r="P14" s="968">
        <v>12314.882962734759</v>
      </c>
      <c r="Q14" s="906"/>
      <c r="R14" s="967">
        <v>0.13588713096543215</v>
      </c>
      <c r="S14" s="969"/>
      <c r="T14" s="1016"/>
    </row>
    <row r="15" spans="1:20" s="915" customFormat="1" x14ac:dyDescent="0.25">
      <c r="A15" s="975" t="s">
        <v>280</v>
      </c>
      <c r="B15" s="902">
        <v>5244.9517996788463</v>
      </c>
      <c r="C15" s="904">
        <v>0</v>
      </c>
      <c r="D15" s="904">
        <v>8999.1705773986414</v>
      </c>
      <c r="E15" s="904"/>
      <c r="F15" s="967">
        <v>-0.41717386568363213</v>
      </c>
      <c r="G15" s="967"/>
      <c r="H15" s="902">
        <v>1209.2688763947524</v>
      </c>
      <c r="I15" s="967"/>
      <c r="J15" s="972">
        <v>1395.0535401333286</v>
      </c>
      <c r="K15" s="906"/>
      <c r="L15" s="969">
        <v>-0.13317385920602043</v>
      </c>
      <c r="M15" s="907"/>
      <c r="N15" s="904">
        <v>4035.6829232840937</v>
      </c>
      <c r="O15" s="967"/>
      <c r="P15" s="968">
        <v>7604.1170372652459</v>
      </c>
      <c r="Q15" s="906"/>
      <c r="R15" s="967">
        <v>-0.46927659010157852</v>
      </c>
      <c r="S15" s="969"/>
      <c r="T15" s="1016"/>
    </row>
    <row r="16" spans="1:20" s="915" customFormat="1" x14ac:dyDescent="0.25">
      <c r="A16" s="976" t="s">
        <v>665</v>
      </c>
      <c r="B16" s="916">
        <v>1.7905947514216287</v>
      </c>
      <c r="C16" s="917" t="e">
        <v>#DIV/0!</v>
      </c>
      <c r="D16" s="918">
        <v>2.020964773481976</v>
      </c>
      <c r="E16" s="918"/>
      <c r="F16" s="967">
        <v>-0.11399012248166818</v>
      </c>
      <c r="G16" s="967"/>
      <c r="H16" s="919">
        <v>3.5346769019071718</v>
      </c>
      <c r="I16" s="967"/>
      <c r="J16" s="973">
        <v>3.7045857884600086</v>
      </c>
      <c r="K16" s="906"/>
      <c r="L16" s="969">
        <v>-4.5864476153342881E-2</v>
      </c>
      <c r="M16" s="907"/>
      <c r="N16" s="917">
        <v>1.5550514786349585</v>
      </c>
      <c r="O16" s="967"/>
      <c r="P16" s="974">
        <v>1.787693778131991</v>
      </c>
      <c r="Q16" s="906"/>
      <c r="R16" s="967">
        <v>-0.13013543054343835</v>
      </c>
      <c r="S16" s="969"/>
      <c r="T16" s="1016"/>
    </row>
    <row r="17" spans="1:20" s="914" customFormat="1" x14ac:dyDescent="0.25">
      <c r="A17" s="920" t="s">
        <v>281</v>
      </c>
      <c r="B17" s="911"/>
      <c r="C17" s="912"/>
      <c r="D17" s="912"/>
      <c r="E17" s="912"/>
      <c r="F17" s="912"/>
      <c r="G17" s="912"/>
      <c r="H17" s="911"/>
      <c r="I17" s="912"/>
      <c r="J17" s="912"/>
      <c r="K17" s="912"/>
      <c r="L17" s="913"/>
      <c r="M17" s="911"/>
      <c r="N17" s="912"/>
      <c r="O17" s="912"/>
      <c r="P17" s="912"/>
      <c r="Q17" s="912"/>
      <c r="R17" s="912"/>
      <c r="S17" s="913"/>
      <c r="T17" s="1016"/>
    </row>
    <row r="18" spans="1:20" s="915" customFormat="1" x14ac:dyDescent="0.25">
      <c r="A18" s="975" t="s">
        <v>282</v>
      </c>
      <c r="B18" s="902">
        <v>1808.8861802879703</v>
      </c>
      <c r="C18" s="904">
        <v>0</v>
      </c>
      <c r="D18" s="904">
        <v>4857.9661336748859</v>
      </c>
      <c r="E18" s="904"/>
      <c r="F18" s="967">
        <v>-0.62764537040532853</v>
      </c>
      <c r="G18" s="967"/>
      <c r="H18" s="909">
        <v>273.01978726674247</v>
      </c>
      <c r="I18" s="967"/>
      <c r="J18" s="972">
        <v>192.92567248808834</v>
      </c>
      <c r="K18" s="906"/>
      <c r="L18" s="969">
        <v>0.41515529657463968</v>
      </c>
      <c r="M18" s="907"/>
      <c r="N18" s="904">
        <v>1535.8663930212279</v>
      </c>
      <c r="O18" s="967"/>
      <c r="P18" s="968">
        <v>4665.0404611867925</v>
      </c>
      <c r="Q18" s="906"/>
      <c r="R18" s="967">
        <v>-0.67077104565337442</v>
      </c>
      <c r="S18" s="969"/>
      <c r="T18" s="1016"/>
    </row>
    <row r="19" spans="1:20" s="915" customFormat="1" x14ac:dyDescent="0.25">
      <c r="A19" s="975" t="s">
        <v>283</v>
      </c>
      <c r="B19" s="902">
        <v>8431.4174560140909</v>
      </c>
      <c r="C19" s="904">
        <v>0</v>
      </c>
      <c r="D19" s="904">
        <v>11958.081109345232</v>
      </c>
      <c r="E19" s="904"/>
      <c r="F19" s="967">
        <v>-0.29491886039935422</v>
      </c>
      <c r="G19" s="967"/>
      <c r="H19" s="909">
        <v>1016.4002733416258</v>
      </c>
      <c r="I19" s="967"/>
      <c r="J19" s="972">
        <v>952.33578362188939</v>
      </c>
      <c r="K19" s="906"/>
      <c r="L19" s="969">
        <v>6.7270904676172805E-2</v>
      </c>
      <c r="M19" s="907"/>
      <c r="N19" s="904">
        <v>7415.0171826724645</v>
      </c>
      <c r="O19" s="967"/>
      <c r="P19" s="968">
        <v>11005.74532572331</v>
      </c>
      <c r="Q19" s="906"/>
      <c r="R19" s="967">
        <v>-0.32625942512574535</v>
      </c>
      <c r="S19" s="969"/>
      <c r="T19" s="1016"/>
    </row>
    <row r="20" spans="1:20" s="915" customFormat="1" x14ac:dyDescent="0.25">
      <c r="A20" s="975" t="s">
        <v>284</v>
      </c>
      <c r="B20" s="902">
        <v>1639.1196018379069</v>
      </c>
      <c r="C20" s="904">
        <v>0</v>
      </c>
      <c r="D20" s="904">
        <v>4610.6035218323113</v>
      </c>
      <c r="E20" s="904"/>
      <c r="F20" s="967">
        <v>-0.64448914462579943</v>
      </c>
      <c r="G20" s="967"/>
      <c r="H20" s="909">
        <v>193.34916841263842</v>
      </c>
      <c r="I20" s="967"/>
      <c r="J20" s="972">
        <v>119.74540805816461</v>
      </c>
      <c r="K20" s="906"/>
      <c r="L20" s="969">
        <v>0.61466875054383574</v>
      </c>
      <c r="M20" s="907"/>
      <c r="N20" s="904">
        <v>1445.7704334252685</v>
      </c>
      <c r="O20" s="967"/>
      <c r="P20" s="968">
        <v>4490.8581137741439</v>
      </c>
      <c r="Q20" s="906"/>
      <c r="R20" s="967">
        <v>-0.67806365803656299</v>
      </c>
      <c r="S20" s="969"/>
      <c r="T20" s="1016"/>
    </row>
    <row r="21" spans="1:20" s="915" customFormat="1" x14ac:dyDescent="0.25">
      <c r="A21" s="975" t="s">
        <v>285</v>
      </c>
      <c r="B21" s="902">
        <v>11857.008613815073</v>
      </c>
      <c r="C21" s="904">
        <v>0</v>
      </c>
      <c r="D21" s="904">
        <v>10473.396477431454</v>
      </c>
      <c r="E21" s="904"/>
      <c r="F21" s="967">
        <v>0.13210730056530262</v>
      </c>
      <c r="G21" s="967"/>
      <c r="H21" s="909">
        <v>1338.1217560834957</v>
      </c>
      <c r="I21" s="967"/>
      <c r="J21" s="972">
        <v>1734.3241505673645</v>
      </c>
      <c r="K21" s="906"/>
      <c r="L21" s="969">
        <v>-0.22844771800834096</v>
      </c>
      <c r="M21" s="907"/>
      <c r="N21" s="904">
        <v>10518.886857731577</v>
      </c>
      <c r="O21" s="967"/>
      <c r="P21" s="968">
        <v>8739.0723268640286</v>
      </c>
      <c r="Q21" s="906"/>
      <c r="R21" s="967">
        <v>0.20366172338411404</v>
      </c>
      <c r="S21" s="969"/>
      <c r="T21" s="1016"/>
    </row>
    <row r="22" spans="1:20" s="914" customFormat="1" x14ac:dyDescent="0.25">
      <c r="A22" s="920" t="s">
        <v>286</v>
      </c>
      <c r="B22" s="911"/>
      <c r="C22" s="912"/>
      <c r="D22" s="912"/>
      <c r="E22" s="912"/>
      <c r="F22" s="912"/>
      <c r="G22" s="912"/>
      <c r="H22" s="911"/>
      <c r="I22" s="912"/>
      <c r="J22" s="912"/>
      <c r="K22" s="912"/>
      <c r="L22" s="913"/>
      <c r="M22" s="911"/>
      <c r="N22" s="912"/>
      <c r="O22" s="912"/>
      <c r="P22" s="912"/>
      <c r="Q22" s="912"/>
      <c r="R22" s="912"/>
      <c r="S22" s="913"/>
      <c r="T22" s="1016"/>
    </row>
    <row r="23" spans="1:20" s="915" customFormat="1" x14ac:dyDescent="0.25">
      <c r="A23" s="975" t="s">
        <v>583</v>
      </c>
      <c r="B23" s="902">
        <v>19024.550558722367</v>
      </c>
      <c r="C23" s="904">
        <v>0</v>
      </c>
      <c r="D23" s="904">
        <v>20773.705558830905</v>
      </c>
      <c r="E23" s="904"/>
      <c r="F23" s="967">
        <v>-8.4200432857534757E-2</v>
      </c>
      <c r="G23" s="967"/>
      <c r="H23" s="909">
        <v>2046.5317713425388</v>
      </c>
      <c r="I23" s="967"/>
      <c r="J23" s="972">
        <v>2188.8777244271864</v>
      </c>
      <c r="K23" s="906"/>
      <c r="L23" s="969">
        <v>-6.5031477773340951E-2</v>
      </c>
      <c r="M23" s="907"/>
      <c r="N23" s="904">
        <v>16978.018787379828</v>
      </c>
      <c r="O23" s="967"/>
      <c r="P23" s="968">
        <v>18584.827834403812</v>
      </c>
      <c r="Q23" s="906"/>
      <c r="R23" s="967">
        <v>-8.6458107728579314E-2</v>
      </c>
      <c r="S23" s="969"/>
      <c r="T23" s="1016"/>
    </row>
    <row r="24" spans="1:20" s="915" customFormat="1" x14ac:dyDescent="0.25">
      <c r="A24" s="975" t="s">
        <v>287</v>
      </c>
      <c r="B24" s="902">
        <v>3542.0569536925736</v>
      </c>
      <c r="C24" s="904">
        <v>0</v>
      </c>
      <c r="D24" s="904">
        <v>5916.5329738821119</v>
      </c>
      <c r="E24" s="904"/>
      <c r="F24" s="967">
        <v>-0.40132895915080724</v>
      </c>
      <c r="G24" s="967"/>
      <c r="H24" s="909">
        <v>461.84455997216213</v>
      </c>
      <c r="I24" s="967"/>
      <c r="J24" s="972">
        <v>576.20572162001667</v>
      </c>
      <c r="K24" s="906"/>
      <c r="L24" s="969">
        <v>-0.19847279774717497</v>
      </c>
      <c r="M24" s="907"/>
      <c r="N24" s="904">
        <v>3080.2123937204115</v>
      </c>
      <c r="O24" s="967"/>
      <c r="P24" s="968">
        <v>5340.3272522620873</v>
      </c>
      <c r="Q24" s="906"/>
      <c r="R24" s="967">
        <v>-0.42321654681074516</v>
      </c>
      <c r="S24" s="969"/>
      <c r="T24" s="1016"/>
    </row>
    <row r="25" spans="1:20" s="915" customFormat="1" x14ac:dyDescent="0.25">
      <c r="A25" s="975" t="s">
        <v>288</v>
      </c>
      <c r="B25" s="902">
        <v>3531.0403014555227</v>
      </c>
      <c r="C25" s="904">
        <v>0</v>
      </c>
      <c r="D25" s="904">
        <v>5841.6047152329902</v>
      </c>
      <c r="E25" s="904"/>
      <c r="F25" s="967">
        <v>-0.3955359060417547</v>
      </c>
      <c r="G25" s="967"/>
      <c r="H25" s="909">
        <v>450.82790773511141</v>
      </c>
      <c r="I25" s="967"/>
      <c r="J25" s="972">
        <v>555.65079630422963</v>
      </c>
      <c r="K25" s="906"/>
      <c r="L25" s="969">
        <v>-0.18864885871903914</v>
      </c>
      <c r="M25" s="907"/>
      <c r="N25" s="904">
        <v>3080.2123937204115</v>
      </c>
      <c r="O25" s="967"/>
      <c r="P25" s="968">
        <v>5285.9539189287543</v>
      </c>
      <c r="Q25" s="906"/>
      <c r="R25" s="967">
        <v>-0.41728353274319807</v>
      </c>
      <c r="S25" s="969"/>
      <c r="T25" s="1016"/>
    </row>
    <row r="26" spans="1:20" s="915" customFormat="1" x14ac:dyDescent="0.25">
      <c r="A26" s="975" t="s">
        <v>584</v>
      </c>
      <c r="B26" s="902">
        <v>30.483877819321915</v>
      </c>
      <c r="C26" s="904">
        <v>0</v>
      </c>
      <c r="D26" s="904">
        <v>74.583614610115973</v>
      </c>
      <c r="E26" s="904"/>
      <c r="F26" s="967">
        <v>-0.59127915724283886</v>
      </c>
      <c r="G26" s="967"/>
      <c r="H26" s="909">
        <v>30.483877819321915</v>
      </c>
      <c r="I26" s="967"/>
      <c r="J26" s="972">
        <v>13.103138419639794</v>
      </c>
      <c r="K26" s="906"/>
      <c r="L26" s="969">
        <v>1.3264562155300741</v>
      </c>
      <c r="M26" s="907"/>
      <c r="N26" s="904">
        <v>0</v>
      </c>
      <c r="O26" s="967"/>
      <c r="P26" s="968">
        <v>61.480476190476189</v>
      </c>
      <c r="Q26" s="906"/>
      <c r="R26" s="967">
        <v>-1</v>
      </c>
      <c r="S26" s="969"/>
      <c r="T26" s="1016"/>
    </row>
    <row r="27" spans="1:20" s="915" customFormat="1" x14ac:dyDescent="0.25">
      <c r="A27" s="975" t="s">
        <v>585</v>
      </c>
      <c r="B27" s="902">
        <v>14.206321524441378</v>
      </c>
      <c r="C27" s="904">
        <v>0</v>
      </c>
      <c r="D27" s="968">
        <v>453.89907321287461</v>
      </c>
      <c r="E27" s="968"/>
      <c r="F27" s="967">
        <v>-0.96870158508171544</v>
      </c>
      <c r="G27" s="967"/>
      <c r="H27" s="909">
        <v>14.206321524441378</v>
      </c>
      <c r="I27" s="967"/>
      <c r="J27" s="972">
        <v>17.286993380941908</v>
      </c>
      <c r="K27" s="906"/>
      <c r="L27" s="969">
        <v>-0.17820749904936184</v>
      </c>
      <c r="M27" s="907"/>
      <c r="N27" s="904">
        <v>0</v>
      </c>
      <c r="O27" s="967"/>
      <c r="P27" s="968">
        <v>436.61207983193282</v>
      </c>
      <c r="Q27" s="906"/>
      <c r="R27" s="967">
        <v>-1</v>
      </c>
      <c r="S27" s="969"/>
      <c r="T27" s="1016"/>
    </row>
    <row r="28" spans="1:20" s="915" customFormat="1" x14ac:dyDescent="0.25">
      <c r="A28" s="975" t="s">
        <v>253</v>
      </c>
      <c r="B28" s="902">
        <v>821.03057613766953</v>
      </c>
      <c r="C28" s="904">
        <v>0</v>
      </c>
      <c r="D28" s="968">
        <v>771.46448744715849</v>
      </c>
      <c r="E28" s="968"/>
      <c r="F28" s="967">
        <v>6.4249345883087061E-2</v>
      </c>
      <c r="G28" s="967"/>
      <c r="H28" s="909">
        <v>175.80550740323494</v>
      </c>
      <c r="I28" s="967"/>
      <c r="J28" s="972">
        <v>282.5169258613696</v>
      </c>
      <c r="K28" s="906"/>
      <c r="L28" s="969">
        <v>-0.37771690362544053</v>
      </c>
      <c r="M28" s="907"/>
      <c r="N28" s="904">
        <v>645.22506873443456</v>
      </c>
      <c r="O28" s="967"/>
      <c r="P28" s="968">
        <v>488.947561585789</v>
      </c>
      <c r="Q28" s="906"/>
      <c r="R28" s="967">
        <v>0.31962017898564699</v>
      </c>
      <c r="S28" s="969"/>
      <c r="T28" s="1016"/>
    </row>
    <row r="29" spans="1:20" s="915" customFormat="1" x14ac:dyDescent="0.25">
      <c r="A29" s="975" t="s">
        <v>0</v>
      </c>
      <c r="B29" s="902">
        <v>4234.2775136761602</v>
      </c>
      <c r="C29" s="904">
        <v>0</v>
      </c>
      <c r="D29" s="968">
        <v>5847.5399858169849</v>
      </c>
      <c r="E29" s="968"/>
      <c r="F29" s="967">
        <v>-0.27588737760729121</v>
      </c>
      <c r="G29" s="967"/>
      <c r="H29" s="909">
        <v>385.15791660728848</v>
      </c>
      <c r="I29" s="967"/>
      <c r="J29" s="972">
        <v>418.31443154987875</v>
      </c>
      <c r="K29" s="906"/>
      <c r="L29" s="969">
        <v>-7.926218280288222E-2</v>
      </c>
      <c r="M29" s="907"/>
      <c r="N29" s="904">
        <v>3849.1195970688718</v>
      </c>
      <c r="O29" s="967"/>
      <c r="P29" s="968">
        <v>5429.2255542670973</v>
      </c>
      <c r="Q29" s="906"/>
      <c r="R29" s="967">
        <v>-0.29103708096200609</v>
      </c>
      <c r="S29" s="969"/>
      <c r="T29" s="1016"/>
    </row>
    <row r="30" spans="1:20" s="915" customFormat="1" x14ac:dyDescent="0.25">
      <c r="A30" s="975" t="s">
        <v>260</v>
      </c>
      <c r="B30" s="902">
        <v>2004.4458000122818</v>
      </c>
      <c r="C30" s="904">
        <v>0</v>
      </c>
      <c r="D30" s="968">
        <v>3024.8795046349073</v>
      </c>
      <c r="E30" s="968"/>
      <c r="F30" s="967">
        <v>-0.33734689367264181</v>
      </c>
      <c r="G30" s="967"/>
      <c r="H30" s="909">
        <v>197.79854305570669</v>
      </c>
      <c r="I30" s="967"/>
      <c r="J30" s="972">
        <v>192.62889184122793</v>
      </c>
      <c r="K30" s="906"/>
      <c r="L30" s="969">
        <v>2.683736154563876E-2</v>
      </c>
      <c r="M30" s="907"/>
      <c r="N30" s="904">
        <v>1806.6472569565751</v>
      </c>
      <c r="O30" s="967"/>
      <c r="P30" s="968">
        <v>2832.2506127936817</v>
      </c>
      <c r="Q30" s="906"/>
      <c r="R30" s="967">
        <v>-0.36211603281302485</v>
      </c>
      <c r="S30" s="969"/>
      <c r="T30" s="1016"/>
    </row>
    <row r="31" spans="1:20" s="915" customFormat="1" x14ac:dyDescent="0.25">
      <c r="A31" s="975" t="s">
        <v>269</v>
      </c>
      <c r="B31" s="902">
        <v>3249.9310408914075</v>
      </c>
      <c r="C31" s="904">
        <v>0</v>
      </c>
      <c r="D31" s="968">
        <v>4517.8822690039951</v>
      </c>
      <c r="E31" s="968"/>
      <c r="F31" s="967">
        <v>-0.28065167541254188</v>
      </c>
      <c r="G31" s="967"/>
      <c r="H31" s="909">
        <v>300.98586437071981</v>
      </c>
      <c r="I31" s="967"/>
      <c r="J31" s="972">
        <v>293.69950340791371</v>
      </c>
      <c r="K31" s="906"/>
      <c r="L31" s="969">
        <v>2.4808897796078977E-2</v>
      </c>
      <c r="M31" s="907"/>
      <c r="N31" s="904">
        <v>2948.9451765206877</v>
      </c>
      <c r="O31" s="967"/>
      <c r="P31" s="968">
        <v>4224.1827655960742</v>
      </c>
      <c r="Q31" s="906"/>
      <c r="R31" s="967">
        <v>-0.30188977604415701</v>
      </c>
      <c r="S31" s="969"/>
      <c r="T31" s="1016"/>
    </row>
    <row r="32" spans="1:20" s="914" customFormat="1" x14ac:dyDescent="0.25">
      <c r="A32" s="921" t="s">
        <v>143</v>
      </c>
      <c r="B32" s="911"/>
      <c r="C32" s="912"/>
      <c r="D32" s="912"/>
      <c r="E32" s="912"/>
      <c r="F32" s="912"/>
      <c r="G32" s="912"/>
      <c r="H32" s="911"/>
      <c r="I32" s="912"/>
      <c r="J32" s="912"/>
      <c r="K32" s="912"/>
      <c r="L32" s="913"/>
      <c r="M32" s="911"/>
      <c r="N32" s="912"/>
      <c r="O32" s="912"/>
      <c r="P32" s="912"/>
      <c r="Q32" s="912"/>
      <c r="R32" s="912"/>
      <c r="S32" s="913"/>
      <c r="T32" s="1016"/>
    </row>
    <row r="33" spans="1:20" s="914" customFormat="1" x14ac:dyDescent="0.25">
      <c r="A33" s="977" t="s">
        <v>586</v>
      </c>
      <c r="B33" s="922">
        <v>7.0678909784763695</v>
      </c>
      <c r="C33" s="918" t="e">
        <v>#DIV/0!</v>
      </c>
      <c r="D33" s="974">
        <v>5.9307576570240563</v>
      </c>
      <c r="E33" s="974"/>
      <c r="F33" s="967">
        <v>0.19173491604492665</v>
      </c>
      <c r="G33" s="967"/>
      <c r="H33" s="919">
        <v>5.7150883276856925</v>
      </c>
      <c r="I33" s="967"/>
      <c r="J33" s="974">
        <v>6.3487741564407569</v>
      </c>
      <c r="K33" s="978"/>
      <c r="L33" s="969">
        <v>-9.9812312289010552E-2</v>
      </c>
      <c r="M33" s="907"/>
      <c r="N33" s="918">
        <v>7.230957920495392</v>
      </c>
      <c r="O33" s="967"/>
      <c r="P33" s="974">
        <v>5.8815246475945901</v>
      </c>
      <c r="Q33" s="923"/>
      <c r="R33" s="967">
        <v>0.22943596325022453</v>
      </c>
      <c r="S33" s="970"/>
      <c r="T33" s="1016"/>
    </row>
    <row r="34" spans="1:20" s="914" customFormat="1" x14ac:dyDescent="0.25">
      <c r="A34" s="977" t="s">
        <v>292</v>
      </c>
      <c r="B34" s="922">
        <v>4.3138675306530709</v>
      </c>
      <c r="C34" s="918" t="e">
        <v>#DIV/0!</v>
      </c>
      <c r="D34" s="974">
        <v>3.5353034176863849</v>
      </c>
      <c r="E34" s="974"/>
      <c r="F34" s="967">
        <v>0.2202255424730144</v>
      </c>
      <c r="G34" s="967"/>
      <c r="H34" s="919">
        <v>6.6618826634206085</v>
      </c>
      <c r="I34" s="967"/>
      <c r="J34" s="974">
        <v>7.0232826822973866</v>
      </c>
      <c r="K34" s="978"/>
      <c r="L34" s="969">
        <v>-5.1457421724987462E-2</v>
      </c>
      <c r="M34" s="907"/>
      <c r="N34" s="918">
        <v>3.9702059208906975</v>
      </c>
      <c r="O34" s="967"/>
      <c r="P34" s="974">
        <v>3.1686527647297793</v>
      </c>
      <c r="Q34" s="923"/>
      <c r="R34" s="967">
        <v>0.25296339349107377</v>
      </c>
      <c r="S34" s="970"/>
      <c r="T34" s="1016"/>
    </row>
    <row r="35" spans="1:20" s="914" customFormat="1" x14ac:dyDescent="0.25">
      <c r="A35" s="977" t="s">
        <v>587</v>
      </c>
      <c r="B35" s="922">
        <v>1.4277076518949752</v>
      </c>
      <c r="C35" s="918" t="e">
        <v>#DIV/0!</v>
      </c>
      <c r="D35" s="974">
        <v>4.8390110542801015</v>
      </c>
      <c r="E35" s="974"/>
      <c r="F35" s="967">
        <v>-0.70495879511740966</v>
      </c>
      <c r="G35" s="967"/>
      <c r="H35" s="919">
        <v>1.4277076518949752</v>
      </c>
      <c r="I35" s="967"/>
      <c r="J35" s="974">
        <v>9.5967544725549505</v>
      </c>
      <c r="K35" s="978"/>
      <c r="L35" s="969">
        <v>-0.85123015744771102</v>
      </c>
      <c r="M35" s="907"/>
      <c r="N35" s="918">
        <v>0</v>
      </c>
      <c r="O35" s="967"/>
      <c r="P35" s="974">
        <v>3.8250083262979344</v>
      </c>
      <c r="Q35" s="923"/>
      <c r="R35" s="967">
        <v>-1</v>
      </c>
      <c r="S35" s="970"/>
      <c r="T35" s="1016"/>
    </row>
    <row r="36" spans="1:20" s="914" customFormat="1" x14ac:dyDescent="0.25">
      <c r="A36" s="977" t="s">
        <v>588</v>
      </c>
      <c r="B36" s="922">
        <v>1.612683750063324</v>
      </c>
      <c r="C36" s="918" t="e">
        <v>#DIV/0!</v>
      </c>
      <c r="D36" s="974">
        <v>2.2578243182440758</v>
      </c>
      <c r="E36" s="974"/>
      <c r="F36" s="967">
        <v>-0.2857355034082022</v>
      </c>
      <c r="G36" s="967"/>
      <c r="H36" s="919">
        <v>1.612683750063324</v>
      </c>
      <c r="I36" s="967"/>
      <c r="J36" s="974">
        <v>6.4879372648649429</v>
      </c>
      <c r="K36" s="978"/>
      <c r="L36" s="969">
        <v>-0.75143351665918201</v>
      </c>
      <c r="M36" s="907"/>
      <c r="N36" s="918">
        <v>0</v>
      </c>
      <c r="O36" s="967"/>
      <c r="P36" s="974">
        <v>2.0903394091297418</v>
      </c>
      <c r="Q36" s="923"/>
      <c r="R36" s="967">
        <v>-1</v>
      </c>
      <c r="S36" s="970"/>
      <c r="T36" s="1016"/>
    </row>
    <row r="37" spans="1:20" s="914" customFormat="1" x14ac:dyDescent="0.25">
      <c r="A37" s="979" t="s">
        <v>589</v>
      </c>
      <c r="B37" s="922">
        <v>4.6998329861419439</v>
      </c>
      <c r="C37" s="918" t="e">
        <v>#DIV/0!</v>
      </c>
      <c r="D37" s="974">
        <v>4.5108766682294652</v>
      </c>
      <c r="E37" s="974"/>
      <c r="F37" s="967">
        <v>4.1889045480519638E-2</v>
      </c>
      <c r="G37" s="967"/>
      <c r="H37" s="919">
        <v>5.6125953647000442</v>
      </c>
      <c r="I37" s="967"/>
      <c r="J37" s="974">
        <v>6.1425439353454019</v>
      </c>
      <c r="K37" s="978"/>
      <c r="L37" s="969">
        <v>-8.627509647850129E-2</v>
      </c>
      <c r="M37" s="907"/>
      <c r="N37" s="918">
        <v>4.4511311596370646</v>
      </c>
      <c r="O37" s="967"/>
      <c r="P37" s="974">
        <v>3.5680892273039935</v>
      </c>
      <c r="Q37" s="923"/>
      <c r="R37" s="967">
        <v>0.24748314183843645</v>
      </c>
      <c r="S37" s="970"/>
      <c r="T37" s="1016"/>
    </row>
    <row r="38" spans="1:20" s="914" customFormat="1" x14ac:dyDescent="0.25">
      <c r="A38" s="979" t="s">
        <v>1</v>
      </c>
      <c r="B38" s="922">
        <v>3.6992391380116096</v>
      </c>
      <c r="C38" s="918" t="e">
        <v>#DIV/0!</v>
      </c>
      <c r="D38" s="974">
        <v>4.258323737698908</v>
      </c>
      <c r="E38" s="974"/>
      <c r="F38" s="967">
        <v>-0.13129217836063678</v>
      </c>
      <c r="G38" s="967"/>
      <c r="H38" s="919">
        <v>5.2576419202000837</v>
      </c>
      <c r="I38" s="967"/>
      <c r="J38" s="974">
        <v>8.436008811684637</v>
      </c>
      <c r="K38" s="978"/>
      <c r="L38" s="969">
        <v>-0.37676192171376433</v>
      </c>
      <c r="M38" s="907"/>
      <c r="N38" s="918">
        <v>3.5432992786006952</v>
      </c>
      <c r="O38" s="967"/>
      <c r="P38" s="974">
        <v>3.9364387949108499</v>
      </c>
      <c r="Q38" s="923"/>
      <c r="R38" s="967">
        <v>-9.9871873231820008E-2</v>
      </c>
      <c r="S38" s="970"/>
      <c r="T38" s="1016"/>
    </row>
    <row r="39" spans="1:20" s="914" customFormat="1" x14ac:dyDescent="0.25">
      <c r="A39" s="977" t="s">
        <v>144</v>
      </c>
      <c r="B39" s="922">
        <v>2.3278131850032611</v>
      </c>
      <c r="C39" s="918" t="e">
        <v>#DIV/0!</v>
      </c>
      <c r="D39" s="974">
        <v>3.6226015790836725</v>
      </c>
      <c r="E39" s="974"/>
      <c r="F39" s="967">
        <v>-0.35741948591761086</v>
      </c>
      <c r="G39" s="967"/>
      <c r="H39" s="919">
        <v>3.2963606219182684</v>
      </c>
      <c r="I39" s="967"/>
      <c r="J39" s="974">
        <v>8.0360008171730257</v>
      </c>
      <c r="K39" s="978"/>
      <c r="L39" s="969">
        <v>-0.58980086028937329</v>
      </c>
      <c r="M39" s="907"/>
      <c r="N39" s="918">
        <v>2.2217729653840461</v>
      </c>
      <c r="O39" s="967"/>
      <c r="P39" s="974">
        <v>3.322434566798171</v>
      </c>
      <c r="Q39" s="923"/>
      <c r="R39" s="967">
        <v>-0.33128164882862754</v>
      </c>
      <c r="S39" s="970"/>
      <c r="T39" s="1016"/>
    </row>
    <row r="40" spans="1:20" s="914" customFormat="1" x14ac:dyDescent="0.25">
      <c r="A40" s="977" t="s">
        <v>145</v>
      </c>
      <c r="B40" s="922">
        <v>3.3839578746519665</v>
      </c>
      <c r="C40" s="918" t="e">
        <v>#DIV/0!</v>
      </c>
      <c r="D40" s="974">
        <v>3.0861328889372657</v>
      </c>
      <c r="E40" s="974"/>
      <c r="F40" s="967">
        <v>9.65042648624439E-2</v>
      </c>
      <c r="G40" s="967"/>
      <c r="H40" s="919">
        <v>4.5616995426690909</v>
      </c>
      <c r="I40" s="967"/>
      <c r="J40" s="974">
        <v>6.744779188853772</v>
      </c>
      <c r="K40" s="978"/>
      <c r="L40" s="969">
        <v>-0.32366955018963051</v>
      </c>
      <c r="M40" s="907"/>
      <c r="N40" s="918">
        <v>3.2637509624394494</v>
      </c>
      <c r="O40" s="967"/>
      <c r="P40" s="974">
        <v>2.8317540750795174</v>
      </c>
      <c r="Q40" s="923"/>
      <c r="R40" s="967">
        <v>0.15255452129888836</v>
      </c>
      <c r="S40" s="970"/>
      <c r="T40" s="1016"/>
    </row>
    <row r="41" spans="1:20" s="914" customFormat="1" x14ac:dyDescent="0.25">
      <c r="A41" s="977" t="s">
        <v>308</v>
      </c>
      <c r="B41" s="922">
        <v>8.2746622017622613</v>
      </c>
      <c r="C41" s="918" t="e">
        <v>#DIV/0!</v>
      </c>
      <c r="D41" s="974">
        <v>7.6556866086804192</v>
      </c>
      <c r="E41" s="974"/>
      <c r="F41" s="967">
        <v>8.0851741289934109E-2</v>
      </c>
      <c r="G41" s="967"/>
      <c r="H41" s="919">
        <v>7.3033054419977823</v>
      </c>
      <c r="I41" s="967"/>
      <c r="J41" s="974">
        <v>8.4430121519997563</v>
      </c>
      <c r="K41" s="978"/>
      <c r="L41" s="969">
        <v>-0.13498816411534253</v>
      </c>
      <c r="M41" s="907"/>
      <c r="N41" s="918">
        <v>8.4058467048401049</v>
      </c>
      <c r="O41" s="967"/>
      <c r="P41" s="974">
        <v>7.5466001744290869</v>
      </c>
      <c r="Q41" s="923"/>
      <c r="R41" s="967">
        <v>0.11385875898427611</v>
      </c>
      <c r="S41" s="970"/>
      <c r="T41" s="1016"/>
    </row>
    <row r="42" spans="1:20" s="914" customFormat="1" x14ac:dyDescent="0.25">
      <c r="A42" s="924" t="s">
        <v>309</v>
      </c>
      <c r="B42" s="911"/>
      <c r="C42" s="912"/>
      <c r="D42" s="925"/>
      <c r="E42" s="925"/>
      <c r="F42" s="926"/>
      <c r="G42" s="926"/>
      <c r="H42" s="911"/>
      <c r="I42" s="926"/>
      <c r="J42" s="927"/>
      <c r="K42" s="927"/>
      <c r="L42" s="928"/>
      <c r="M42" s="929"/>
      <c r="N42" s="912"/>
      <c r="O42" s="926"/>
      <c r="P42" s="927"/>
      <c r="Q42" s="927"/>
      <c r="R42" s="926"/>
      <c r="S42" s="928"/>
      <c r="T42" s="1016"/>
    </row>
    <row r="43" spans="1:20" s="915" customFormat="1" x14ac:dyDescent="0.25">
      <c r="A43" s="980" t="s">
        <v>310</v>
      </c>
      <c r="B43" s="902">
        <v>15087.295699886281</v>
      </c>
      <c r="C43" s="904">
        <v>0</v>
      </c>
      <c r="D43" s="968">
        <v>17888.606311410869</v>
      </c>
      <c r="E43" s="968"/>
      <c r="F43" s="967">
        <v>-0.1565974767826197</v>
      </c>
      <c r="G43" s="967"/>
      <c r="H43" s="909">
        <v>1723.5531640951954</v>
      </c>
      <c r="I43" s="967"/>
      <c r="J43" s="972">
        <v>1916.5418656705569</v>
      </c>
      <c r="K43" s="906"/>
      <c r="L43" s="969">
        <v>-0.10069631403947388</v>
      </c>
      <c r="M43" s="907"/>
      <c r="N43" s="904">
        <v>13363.742535791085</v>
      </c>
      <c r="O43" s="967"/>
      <c r="P43" s="968">
        <v>15972.064445740409</v>
      </c>
      <c r="Q43" s="906"/>
      <c r="R43" s="967">
        <v>-0.16330524578148298</v>
      </c>
      <c r="S43" s="969"/>
      <c r="T43" s="1016"/>
    </row>
    <row r="44" spans="1:20" s="915" customFormat="1" x14ac:dyDescent="0.25">
      <c r="A44" s="980" t="s">
        <v>327</v>
      </c>
      <c r="B44" s="902">
        <v>13406.528000558992</v>
      </c>
      <c r="C44" s="904">
        <v>0</v>
      </c>
      <c r="D44" s="968">
        <v>16243.276437281977</v>
      </c>
      <c r="E44" s="968"/>
      <c r="F44" s="967">
        <v>-0.17464139378998733</v>
      </c>
      <c r="G44" s="967"/>
      <c r="H44" s="909">
        <v>1601.2798404719567</v>
      </c>
      <c r="I44" s="967"/>
      <c r="J44" s="972">
        <v>1778.1711102236948</v>
      </c>
      <c r="K44" s="906"/>
      <c r="L44" s="969">
        <v>-9.9479329483361689E-2</v>
      </c>
      <c r="M44" s="907"/>
      <c r="N44" s="904">
        <v>11805.248160087036</v>
      </c>
      <c r="O44" s="967"/>
      <c r="P44" s="968">
        <v>14465.10532705822</v>
      </c>
      <c r="Q44" s="906"/>
      <c r="R44" s="967">
        <v>-0.18388094015435152</v>
      </c>
      <c r="S44" s="969"/>
      <c r="T44" s="1016"/>
    </row>
    <row r="45" spans="1:20" s="915" customFormat="1" x14ac:dyDescent="0.25">
      <c r="A45" s="980" t="s">
        <v>312</v>
      </c>
      <c r="B45" s="902">
        <v>2009.6694756960151</v>
      </c>
      <c r="C45" s="904">
        <v>0</v>
      </c>
      <c r="D45" s="968">
        <v>2768.6305872334156</v>
      </c>
      <c r="E45" s="968"/>
      <c r="F45" s="967">
        <v>-0.27412870284576341</v>
      </c>
      <c r="G45" s="967"/>
      <c r="H45" s="909">
        <v>158.73953711474368</v>
      </c>
      <c r="I45" s="967"/>
      <c r="J45" s="972">
        <v>248.4081981437767</v>
      </c>
      <c r="K45" s="906"/>
      <c r="L45" s="969">
        <v>-0.36097303430031524</v>
      </c>
      <c r="M45" s="907"/>
      <c r="N45" s="904">
        <v>1850.9299385812715</v>
      </c>
      <c r="O45" s="967"/>
      <c r="P45" s="968">
        <v>2520.2223890896407</v>
      </c>
      <c r="Q45" s="906"/>
      <c r="R45" s="967">
        <v>-0.26556880591404164</v>
      </c>
      <c r="S45" s="969"/>
      <c r="T45" s="1016"/>
    </row>
    <row r="46" spans="1:20" s="915" customFormat="1" x14ac:dyDescent="0.25">
      <c r="A46" s="980" t="s">
        <v>313</v>
      </c>
      <c r="B46" s="981">
        <v>1217.7452452620175</v>
      </c>
      <c r="C46" s="904">
        <v>0</v>
      </c>
      <c r="D46" s="968">
        <v>1206.6179305192904</v>
      </c>
      <c r="E46" s="968"/>
      <c r="F46" s="967">
        <v>9.2219040188954438E-3</v>
      </c>
      <c r="G46" s="967"/>
      <c r="H46" s="909">
        <v>103.39980896349792</v>
      </c>
      <c r="I46" s="967"/>
      <c r="J46" s="972">
        <v>177.4213632903093</v>
      </c>
      <c r="K46" s="906"/>
      <c r="L46" s="969">
        <v>-0.41720767417220284</v>
      </c>
      <c r="M46" s="907"/>
      <c r="N46" s="904">
        <v>1114.3454362985196</v>
      </c>
      <c r="O46" s="967"/>
      <c r="P46" s="968">
        <v>1029.1965672289821</v>
      </c>
      <c r="Q46" s="906"/>
      <c r="R46" s="967">
        <v>8.2733339559024399E-2</v>
      </c>
      <c r="S46" s="969"/>
      <c r="T46" s="1016"/>
    </row>
    <row r="47" spans="1:20" s="915" customFormat="1" x14ac:dyDescent="0.25">
      <c r="A47" s="980" t="s">
        <v>643</v>
      </c>
      <c r="B47" s="902">
        <v>651.56778292895865</v>
      </c>
      <c r="C47" s="904">
        <v>0</v>
      </c>
      <c r="D47" s="968">
        <v>349.17683078691033</v>
      </c>
      <c r="E47" s="968"/>
      <c r="F47" s="967">
        <v>0.86601093050926492</v>
      </c>
      <c r="G47" s="967"/>
      <c r="H47" s="909">
        <v>97.920722554286328</v>
      </c>
      <c r="I47" s="967"/>
      <c r="J47" s="972">
        <v>164.34676542743318</v>
      </c>
      <c r="K47" s="906"/>
      <c r="L47" s="969">
        <v>-0.4041822344381768</v>
      </c>
      <c r="M47" s="907"/>
      <c r="N47" s="904">
        <v>553.64706037467226</v>
      </c>
      <c r="O47" s="967"/>
      <c r="P47" s="968">
        <v>184.83006535947712</v>
      </c>
      <c r="Q47" s="906"/>
      <c r="R47" s="967">
        <v>1.9954383195065195</v>
      </c>
      <c r="S47" s="969"/>
      <c r="T47" s="1016"/>
    </row>
    <row r="48" spans="1:20" s="915" customFormat="1" x14ac:dyDescent="0.25">
      <c r="A48" s="976" t="s">
        <v>198</v>
      </c>
      <c r="B48" s="902">
        <v>386.98068755724171</v>
      </c>
      <c r="C48" s="904">
        <v>0</v>
      </c>
      <c r="D48" s="968">
        <v>155.51029190128372</v>
      </c>
      <c r="E48" s="968"/>
      <c r="F48" s="967">
        <v>1.4884570842609754</v>
      </c>
      <c r="G48" s="967"/>
      <c r="H48" s="909">
        <v>75.205379531933687</v>
      </c>
      <c r="I48" s="967"/>
      <c r="J48" s="972">
        <v>132.186762489519</v>
      </c>
      <c r="K48" s="906"/>
      <c r="L48" s="969">
        <v>-0.4310672406558359</v>
      </c>
      <c r="M48" s="907"/>
      <c r="N48" s="904">
        <v>311.77530802530805</v>
      </c>
      <c r="O48" s="967"/>
      <c r="P48" s="968">
        <v>23.323529411764707</v>
      </c>
      <c r="Q48" s="906"/>
      <c r="R48" s="967">
        <v>12.367415476494923</v>
      </c>
      <c r="S48" s="969"/>
      <c r="T48" s="1016"/>
    </row>
    <row r="49" spans="1:20" s="915" customFormat="1" x14ac:dyDescent="0.25">
      <c r="A49" s="980" t="s">
        <v>187</v>
      </c>
      <c r="B49" s="902">
        <v>1249.4928151672991</v>
      </c>
      <c r="C49" s="904">
        <v>0</v>
      </c>
      <c r="D49" s="968">
        <v>1292.3674541462526</v>
      </c>
      <c r="E49" s="968"/>
      <c r="F49" s="967">
        <v>-3.3175269805348684E-2</v>
      </c>
      <c r="G49" s="967"/>
      <c r="H49" s="909">
        <v>174.88577296404515</v>
      </c>
      <c r="I49" s="967"/>
      <c r="J49" s="972">
        <v>120.65027715468324</v>
      </c>
      <c r="K49" s="906"/>
      <c r="L49" s="969">
        <v>0.44952649167832148</v>
      </c>
      <c r="M49" s="907"/>
      <c r="N49" s="904">
        <v>1074.607042203254</v>
      </c>
      <c r="O49" s="967"/>
      <c r="P49" s="968">
        <v>1171.7171769915694</v>
      </c>
      <c r="Q49" s="906"/>
      <c r="R49" s="967">
        <v>-8.2878476730749662E-2</v>
      </c>
      <c r="S49" s="969"/>
      <c r="T49" s="1016"/>
    </row>
    <row r="50" spans="1:20" s="915" customFormat="1" x14ac:dyDescent="0.25">
      <c r="A50" s="980" t="s">
        <v>316</v>
      </c>
      <c r="B50" s="902">
        <v>697.31565950417519</v>
      </c>
      <c r="C50" s="904">
        <v>0</v>
      </c>
      <c r="D50" s="968">
        <v>436.67274497059515</v>
      </c>
      <c r="E50" s="968"/>
      <c r="F50" s="967">
        <v>0.59688386219554723</v>
      </c>
      <c r="G50" s="967"/>
      <c r="H50" s="909">
        <v>61.923812186369936</v>
      </c>
      <c r="I50" s="967"/>
      <c r="J50" s="972">
        <v>54.399709686305968</v>
      </c>
      <c r="K50" s="906"/>
      <c r="L50" s="969">
        <v>0.13831144584137389</v>
      </c>
      <c r="M50" s="907"/>
      <c r="N50" s="904">
        <v>635.39184731780529</v>
      </c>
      <c r="O50" s="967"/>
      <c r="P50" s="968">
        <v>382.27303528428922</v>
      </c>
      <c r="Q50" s="906"/>
      <c r="R50" s="967">
        <v>0.6621414242447845</v>
      </c>
      <c r="S50" s="969"/>
      <c r="T50" s="1016"/>
    </row>
    <row r="51" spans="1:20" s="915" customFormat="1" x14ac:dyDescent="0.25">
      <c r="A51" s="980" t="s">
        <v>317</v>
      </c>
      <c r="B51" s="902">
        <v>142.98141532513424</v>
      </c>
      <c r="C51" s="904">
        <v>0</v>
      </c>
      <c r="D51" s="968">
        <v>22.550961092689946</v>
      </c>
      <c r="E51" s="968"/>
      <c r="F51" s="967">
        <v>5.3403690307231599</v>
      </c>
      <c r="G51" s="967"/>
      <c r="H51" s="909">
        <v>45.944061925364743</v>
      </c>
      <c r="I51" s="967"/>
      <c r="J51" s="972">
        <v>22.550961092689946</v>
      </c>
      <c r="K51" s="906"/>
      <c r="L51" s="969">
        <v>1.0373438514005433</v>
      </c>
      <c r="M51" s="907"/>
      <c r="N51" s="904">
        <v>97.037353399769501</v>
      </c>
      <c r="O51" s="967"/>
      <c r="P51" s="968">
        <v>0</v>
      </c>
      <c r="Q51" s="906"/>
      <c r="R51" s="967" t="s">
        <v>249</v>
      </c>
      <c r="S51" s="969"/>
      <c r="T51" s="1016"/>
    </row>
    <row r="52" spans="1:20" s="915" customFormat="1" x14ac:dyDescent="0.25">
      <c r="A52" s="980" t="s">
        <v>318</v>
      </c>
      <c r="B52" s="902">
        <v>1936.1992922437198</v>
      </c>
      <c r="C52" s="904">
        <v>0</v>
      </c>
      <c r="D52" s="968">
        <v>1913.4431174884651</v>
      </c>
      <c r="E52" s="968"/>
      <c r="F52" s="967">
        <v>1.1892788736319382E-2</v>
      </c>
      <c r="G52" s="967"/>
      <c r="H52" s="909">
        <v>258.01066259892252</v>
      </c>
      <c r="I52" s="967"/>
      <c r="J52" s="972">
        <v>332.23864235426277</v>
      </c>
      <c r="K52" s="906"/>
      <c r="L52" s="969">
        <v>-0.22341765915414402</v>
      </c>
      <c r="M52" s="907"/>
      <c r="N52" s="904">
        <v>1678.1886296447974</v>
      </c>
      <c r="O52" s="967"/>
      <c r="P52" s="968">
        <v>1581.2044751342009</v>
      </c>
      <c r="Q52" s="906"/>
      <c r="R52" s="967">
        <v>6.1335618533691072E-2</v>
      </c>
      <c r="S52" s="969"/>
      <c r="T52" s="1016"/>
    </row>
    <row r="53" spans="1:20" s="914" customFormat="1" x14ac:dyDescent="0.25">
      <c r="A53" s="924" t="s">
        <v>319</v>
      </c>
      <c r="B53" s="911"/>
      <c r="C53" s="912"/>
      <c r="D53" s="925"/>
      <c r="E53" s="925"/>
      <c r="F53" s="912"/>
      <c r="G53" s="912"/>
      <c r="H53" s="911"/>
      <c r="I53" s="912"/>
      <c r="J53" s="927"/>
      <c r="K53" s="912"/>
      <c r="L53" s="913"/>
      <c r="M53" s="911"/>
      <c r="N53" s="912"/>
      <c r="O53" s="930"/>
      <c r="P53" s="927"/>
      <c r="Q53" s="912"/>
      <c r="R53" s="912"/>
      <c r="S53" s="913"/>
      <c r="T53" s="1016"/>
    </row>
    <row r="54" spans="1:20" s="915" customFormat="1" x14ac:dyDescent="0.25">
      <c r="A54" s="976" t="s">
        <v>320</v>
      </c>
      <c r="B54" s="902">
        <v>15494.091372482117</v>
      </c>
      <c r="C54" s="904">
        <v>0</v>
      </c>
      <c r="D54" s="968">
        <v>16811.767652371698</v>
      </c>
      <c r="E54" s="968"/>
      <c r="F54" s="967">
        <v>-7.8378211449031787E-2</v>
      </c>
      <c r="G54" s="967"/>
      <c r="H54" s="909">
        <v>1949.8390678328888</v>
      </c>
      <c r="I54" s="967"/>
      <c r="J54" s="972">
        <v>2124.1269910584215</v>
      </c>
      <c r="K54" s="906"/>
      <c r="L54" s="969">
        <v>-8.2051555278569999E-2</v>
      </c>
      <c r="M54" s="907"/>
      <c r="N54" s="931">
        <v>13544.252304649228</v>
      </c>
      <c r="O54" s="967"/>
      <c r="P54" s="968">
        <v>14687.640661313199</v>
      </c>
      <c r="Q54" s="906"/>
      <c r="R54" s="967">
        <v>-7.784697236470528E-2</v>
      </c>
      <c r="S54" s="969"/>
      <c r="T54" s="1016"/>
    </row>
    <row r="55" spans="1:20" s="915" customFormat="1" x14ac:dyDescent="0.25">
      <c r="A55" s="976" t="s">
        <v>196</v>
      </c>
      <c r="B55" s="902">
        <v>10614.532795605248</v>
      </c>
      <c r="C55" s="904">
        <v>0</v>
      </c>
      <c r="D55" s="968">
        <v>14928.992672006309</v>
      </c>
      <c r="E55" s="968"/>
      <c r="F55" s="967">
        <v>-0.28899872691954642</v>
      </c>
      <c r="G55" s="967"/>
      <c r="H55" s="909">
        <v>1668.7176586351336</v>
      </c>
      <c r="I55" s="967"/>
      <c r="J55" s="972">
        <v>1948.586771354041</v>
      </c>
      <c r="K55" s="906"/>
      <c r="L55" s="969">
        <v>-0.14362671287377726</v>
      </c>
      <c r="M55" s="907"/>
      <c r="N55" s="931">
        <v>8945.8151369701136</v>
      </c>
      <c r="O55" s="967"/>
      <c r="P55" s="968">
        <v>12980.405900652218</v>
      </c>
      <c r="Q55" s="906"/>
      <c r="R55" s="967">
        <v>-0.31082161794951124</v>
      </c>
      <c r="S55" s="969"/>
      <c r="T55" s="1016"/>
    </row>
    <row r="56" spans="1:20" s="915" customFormat="1" x14ac:dyDescent="0.25">
      <c r="A56" s="976" t="s">
        <v>197</v>
      </c>
      <c r="B56" s="902">
        <v>4397.8954698650314</v>
      </c>
      <c r="C56" s="904">
        <v>0</v>
      </c>
      <c r="D56" s="968">
        <v>1791.8938113386744</v>
      </c>
      <c r="E56" s="968"/>
      <c r="F56" s="967">
        <v>1.4543281761654643</v>
      </c>
      <c r="G56" s="967"/>
      <c r="H56" s="909">
        <v>303.96753037384178</v>
      </c>
      <c r="I56" s="967"/>
      <c r="J56" s="972">
        <v>173.46084095903146</v>
      </c>
      <c r="K56" s="906"/>
      <c r="L56" s="969">
        <v>0.75236974923714239</v>
      </c>
      <c r="M56" s="907"/>
      <c r="N56" s="931">
        <v>4093.9279394911896</v>
      </c>
      <c r="O56" s="967"/>
      <c r="P56" s="968">
        <v>1618.4329703796409</v>
      </c>
      <c r="Q56" s="906"/>
      <c r="R56" s="967">
        <v>1.5295628638428345</v>
      </c>
      <c r="S56" s="969"/>
      <c r="T56" s="1016"/>
    </row>
    <row r="57" spans="1:20" s="915" customFormat="1" x14ac:dyDescent="0.25">
      <c r="A57" s="976" t="s">
        <v>667</v>
      </c>
      <c r="B57" s="902">
        <v>895.90526040238933</v>
      </c>
      <c r="C57" s="904">
        <v>0</v>
      </c>
      <c r="D57" s="968">
        <v>182.19462396471653</v>
      </c>
      <c r="E57" s="968"/>
      <c r="F57" s="967">
        <v>3.9172980020304475</v>
      </c>
      <c r="G57" s="967"/>
      <c r="H57" s="909">
        <v>145.24458485496888</v>
      </c>
      <c r="I57" s="967"/>
      <c r="J57" s="972">
        <v>70.06930427162186</v>
      </c>
      <c r="K57" s="906"/>
      <c r="L57" s="969">
        <v>1.0728703726232527</v>
      </c>
      <c r="M57" s="907"/>
      <c r="N57" s="931">
        <v>750.66067554742051</v>
      </c>
      <c r="O57" s="967"/>
      <c r="P57" s="968">
        <v>112.12531969309464</v>
      </c>
      <c r="Q57" s="906"/>
      <c r="R57" s="967">
        <v>5.6948364348222302</v>
      </c>
      <c r="S57" s="969"/>
      <c r="T57" s="1016"/>
    </row>
    <row r="58" spans="1:20" s="915" customFormat="1" x14ac:dyDescent="0.25">
      <c r="A58" s="976" t="s">
        <v>250</v>
      </c>
      <c r="B58" s="902">
        <v>2354.3897843547193</v>
      </c>
      <c r="C58" s="904">
        <v>0</v>
      </c>
      <c r="D58" s="968">
        <v>2775.4177027950832</v>
      </c>
      <c r="E58" s="968"/>
      <c r="F58" s="967">
        <v>-0.15169893815131064</v>
      </c>
      <c r="G58" s="967"/>
      <c r="H58" s="909">
        <v>146.25728098553853</v>
      </c>
      <c r="I58" s="967"/>
      <c r="J58" s="972">
        <v>207.05597779220386</v>
      </c>
      <c r="K58" s="906"/>
      <c r="L58" s="969">
        <v>-0.29363410539965851</v>
      </c>
      <c r="M58" s="907"/>
      <c r="N58" s="931">
        <v>2208.1325033691805</v>
      </c>
      <c r="O58" s="967"/>
      <c r="P58" s="968">
        <v>2568.3617250028833</v>
      </c>
      <c r="Q58" s="906"/>
      <c r="R58" s="967">
        <v>-0.14025642031918162</v>
      </c>
      <c r="S58" s="969"/>
      <c r="T58" s="1016"/>
    </row>
    <row r="59" spans="1:20" s="915" customFormat="1" x14ac:dyDescent="0.25">
      <c r="A59" s="976" t="s">
        <v>321</v>
      </c>
      <c r="B59" s="902">
        <v>1792.9596549046705</v>
      </c>
      <c r="C59" s="904">
        <v>0</v>
      </c>
      <c r="D59" s="968">
        <v>1229.9504765680961</v>
      </c>
      <c r="E59" s="968"/>
      <c r="F59" s="967">
        <v>0.45774946964330354</v>
      </c>
      <c r="G59" s="967"/>
      <c r="H59" s="909">
        <v>95.969883147864735</v>
      </c>
      <c r="I59" s="967"/>
      <c r="J59" s="972">
        <v>125.73911386802905</v>
      </c>
      <c r="K59" s="906"/>
      <c r="L59" s="969">
        <v>-0.23675394079370526</v>
      </c>
      <c r="M59" s="907"/>
      <c r="N59" s="931">
        <v>1696.9897717568058</v>
      </c>
      <c r="O59" s="967"/>
      <c r="P59" s="968">
        <v>1104.2113627000699</v>
      </c>
      <c r="Q59" s="906"/>
      <c r="R59" s="967">
        <v>0.53683418689628959</v>
      </c>
      <c r="S59" s="969"/>
      <c r="T59" s="1016"/>
    </row>
    <row r="60" spans="1:20" s="915" customFormat="1" x14ac:dyDescent="0.25">
      <c r="A60" s="976" t="s">
        <v>322</v>
      </c>
      <c r="B60" s="902">
        <v>486.10036106426531</v>
      </c>
      <c r="C60" s="904">
        <v>0</v>
      </c>
      <c r="D60" s="968">
        <v>799.8487646176842</v>
      </c>
      <c r="E60" s="968"/>
      <c r="F60" s="967">
        <v>-0.39225965886611824</v>
      </c>
      <c r="G60" s="967"/>
      <c r="H60" s="909">
        <v>50.220729353301934</v>
      </c>
      <c r="I60" s="967"/>
      <c r="J60" s="972">
        <v>32.446756656604734</v>
      </c>
      <c r="K60" s="906"/>
      <c r="L60" s="969">
        <v>0.54778888641491386</v>
      </c>
      <c r="M60" s="907"/>
      <c r="N60" s="931">
        <v>435.87963171096339</v>
      </c>
      <c r="O60" s="967"/>
      <c r="P60" s="968">
        <v>767.40200796107922</v>
      </c>
      <c r="Q60" s="906"/>
      <c r="R60" s="967">
        <v>-0.43200613604197113</v>
      </c>
      <c r="S60" s="969"/>
      <c r="T60" s="1016"/>
    </row>
    <row r="61" spans="1:20" s="915" customFormat="1" x14ac:dyDescent="0.25">
      <c r="A61" s="976" t="s">
        <v>323</v>
      </c>
      <c r="B61" s="902">
        <v>139.78058272258431</v>
      </c>
      <c r="C61" s="904">
        <v>0</v>
      </c>
      <c r="D61" s="968">
        <v>770.5016179422762</v>
      </c>
      <c r="E61" s="968"/>
      <c r="F61" s="967">
        <v>-0.81858495885331639</v>
      </c>
      <c r="G61" s="967"/>
      <c r="H61" s="909">
        <v>33.833272294857188</v>
      </c>
      <c r="I61" s="967"/>
      <c r="J61" s="972">
        <v>73.753263600539071</v>
      </c>
      <c r="K61" s="906"/>
      <c r="L61" s="969">
        <v>-0.54126406557268747</v>
      </c>
      <c r="M61" s="907"/>
      <c r="N61" s="931">
        <v>105.94731042772713</v>
      </c>
      <c r="O61" s="967"/>
      <c r="P61" s="968">
        <v>696.74835434173679</v>
      </c>
      <c r="Q61" s="906"/>
      <c r="R61" s="967">
        <v>-0.84794035067679152</v>
      </c>
      <c r="S61" s="969"/>
      <c r="T61" s="1016"/>
    </row>
    <row r="62" spans="1:20" s="915" customFormat="1" x14ac:dyDescent="0.25">
      <c r="A62" s="976" t="s">
        <v>243</v>
      </c>
      <c r="B62" s="902">
        <v>313.4939145254624</v>
      </c>
      <c r="C62" s="904">
        <v>0</v>
      </c>
      <c r="D62" s="968">
        <v>346.3871921511082</v>
      </c>
      <c r="E62" s="968"/>
      <c r="F62" s="967">
        <v>-9.4961010022842851E-2</v>
      </c>
      <c r="G62" s="967"/>
      <c r="H62" s="909">
        <v>108.20266040888156</v>
      </c>
      <c r="I62" s="967"/>
      <c r="J62" s="972">
        <v>135.66518580000167</v>
      </c>
      <c r="K62" s="906"/>
      <c r="L62" s="969">
        <v>-0.20242868669052283</v>
      </c>
      <c r="M62" s="907"/>
      <c r="N62" s="931">
        <v>205.29125411658083</v>
      </c>
      <c r="O62" s="967"/>
      <c r="P62" s="968">
        <v>210.72200635110659</v>
      </c>
      <c r="Q62" s="906"/>
      <c r="R62" s="967">
        <v>-2.5772117153616048E-2</v>
      </c>
      <c r="S62" s="969"/>
      <c r="T62" s="1016"/>
    </row>
    <row r="63" spans="1:20" s="915" customFormat="1" x14ac:dyDescent="0.25">
      <c r="A63" s="976" t="s">
        <v>267</v>
      </c>
      <c r="B63" s="902">
        <v>1577.5879100755826</v>
      </c>
      <c r="C63" s="904">
        <v>0</v>
      </c>
      <c r="D63" s="968">
        <v>1747.8061010285289</v>
      </c>
      <c r="E63" s="968"/>
      <c r="F63" s="967">
        <v>-9.7389630836497432E-2</v>
      </c>
      <c r="G63" s="967"/>
      <c r="H63" s="909">
        <v>282.86279786059237</v>
      </c>
      <c r="I63" s="967"/>
      <c r="J63" s="972">
        <v>322.83383077488958</v>
      </c>
      <c r="K63" s="906"/>
      <c r="L63" s="969">
        <v>-0.12381302423713092</v>
      </c>
      <c r="M63" s="907"/>
      <c r="N63" s="931">
        <v>1294.7251122149903</v>
      </c>
      <c r="O63" s="967"/>
      <c r="P63" s="968">
        <v>1424.972270253639</v>
      </c>
      <c r="Q63" s="906"/>
      <c r="R63" s="967">
        <v>-9.1403293072829572E-2</v>
      </c>
      <c r="S63" s="969"/>
      <c r="T63" s="1016"/>
    </row>
    <row r="64" spans="1:20" s="915" customFormat="1" x14ac:dyDescent="0.25">
      <c r="A64" s="976" t="s">
        <v>324</v>
      </c>
      <c r="B64" s="902">
        <v>299.2027039575695</v>
      </c>
      <c r="C64" s="904">
        <v>0</v>
      </c>
      <c r="D64" s="968">
        <v>59.710954942231865</v>
      </c>
      <c r="E64" s="968"/>
      <c r="F64" s="967">
        <v>4.0108510950299996</v>
      </c>
      <c r="G64" s="967"/>
      <c r="H64" s="909">
        <v>46.999600043939282</v>
      </c>
      <c r="I64" s="967"/>
      <c r="J64" s="972">
        <v>23.903937398372193</v>
      </c>
      <c r="K64" s="906"/>
      <c r="L64" s="969">
        <v>0.96618654327382281</v>
      </c>
      <c r="M64" s="907"/>
      <c r="N64" s="932">
        <v>252.20310391363023</v>
      </c>
      <c r="O64" s="967"/>
      <c r="P64" s="968">
        <v>35.807017543859651</v>
      </c>
      <c r="Q64" s="906"/>
      <c r="R64" s="967">
        <v>6.0433987864169145</v>
      </c>
      <c r="S64" s="969"/>
      <c r="T64" s="1016"/>
    </row>
    <row r="65" spans="1:20" s="915" customFormat="1" x14ac:dyDescent="0.25">
      <c r="A65" s="976" t="s">
        <v>325</v>
      </c>
      <c r="B65" s="902">
        <v>363.29027545178394</v>
      </c>
      <c r="C65" s="904">
        <v>0</v>
      </c>
      <c r="D65" s="968">
        <v>78.3490995561001</v>
      </c>
      <c r="E65" s="968"/>
      <c r="F65" s="967">
        <v>3.6368149412062882</v>
      </c>
      <c r="G65" s="967"/>
      <c r="H65" s="909">
        <v>46.775992195889927</v>
      </c>
      <c r="I65" s="967"/>
      <c r="J65" s="972">
        <v>21.522068743775147</v>
      </c>
      <c r="K65" s="906"/>
      <c r="L65" s="969">
        <v>1.1733966540469769</v>
      </c>
      <c r="M65" s="907"/>
      <c r="N65" s="932">
        <v>316.51428325589404</v>
      </c>
      <c r="O65" s="967"/>
      <c r="P65" s="968">
        <v>56.827030812324928</v>
      </c>
      <c r="Q65" s="906"/>
      <c r="R65" s="967">
        <v>4.5697839343604567</v>
      </c>
      <c r="S65" s="969"/>
      <c r="T65" s="1016"/>
    </row>
    <row r="66" spans="1:20" s="915" customFormat="1" x14ac:dyDescent="0.25">
      <c r="A66" s="976" t="s">
        <v>668</v>
      </c>
      <c r="B66" s="902">
        <v>127.71088257810315</v>
      </c>
      <c r="C66" s="904">
        <v>0</v>
      </c>
      <c r="D66" s="968">
        <v>1191.9850815903242</v>
      </c>
      <c r="E66" s="968"/>
      <c r="F66" s="967">
        <v>-0.89285865691564381</v>
      </c>
      <c r="G66" s="969"/>
      <c r="H66" s="909">
        <v>44.673845541066115</v>
      </c>
      <c r="I66" s="933"/>
      <c r="J66" s="972">
        <v>19.589656753722338</v>
      </c>
      <c r="K66" s="906"/>
      <c r="L66" s="969">
        <v>1.2804812816629569</v>
      </c>
      <c r="M66" s="907"/>
      <c r="N66" s="932">
        <v>83.037037037037038</v>
      </c>
      <c r="O66" s="933"/>
      <c r="P66" s="968">
        <v>1172.3954248366015</v>
      </c>
      <c r="Q66" s="906"/>
      <c r="R66" s="967">
        <v>-0.92917318229162316</v>
      </c>
      <c r="S66" s="969"/>
      <c r="T66" s="1016"/>
    </row>
    <row r="67" spans="1:20" s="915" customFormat="1" x14ac:dyDescent="0.25">
      <c r="A67" s="982" t="s">
        <v>1092</v>
      </c>
      <c r="B67" s="934">
        <v>37.434413056516355</v>
      </c>
      <c r="C67" s="983"/>
      <c r="D67" s="983">
        <v>41.198834981372244</v>
      </c>
      <c r="E67" s="984"/>
      <c r="F67" s="985">
        <v>-9.1372047936742473E-2</v>
      </c>
      <c r="G67" s="985"/>
      <c r="H67" s="986">
        <v>40.54832188852442</v>
      </c>
      <c r="I67" s="935"/>
      <c r="J67" s="987">
        <v>40.939790428009871</v>
      </c>
      <c r="K67" s="936"/>
      <c r="L67" s="988">
        <v>-9.5620552863802111E-3</v>
      </c>
      <c r="M67" s="935"/>
      <c r="N67" s="987">
        <v>37.109054482542483</v>
      </c>
      <c r="O67" s="935"/>
      <c r="P67" s="983">
        <v>41.225988437955934</v>
      </c>
      <c r="Q67" s="936"/>
      <c r="R67" s="985">
        <v>-9.9862589386045419E-2</v>
      </c>
      <c r="S67" s="988"/>
      <c r="T67" s="1016"/>
    </row>
    <row r="68" spans="1:20" s="914" customFormat="1" x14ac:dyDescent="0.25">
      <c r="A68" s="989"/>
      <c r="B68" s="947"/>
      <c r="C68" s="915"/>
      <c r="D68" s="943"/>
      <c r="E68" s="993"/>
      <c r="F68" s="967"/>
      <c r="G68" s="967"/>
      <c r="H68" s="943"/>
      <c r="I68" s="967"/>
      <c r="J68" s="944"/>
      <c r="K68" s="993"/>
      <c r="L68" s="967"/>
      <c r="M68" s="967"/>
      <c r="N68" s="945"/>
      <c r="O68" s="967"/>
      <c r="P68" s="946"/>
      <c r="Q68" s="993"/>
      <c r="R68" s="967"/>
      <c r="S68" s="967"/>
      <c r="T68" s="1016"/>
    </row>
    <row r="69" spans="1:20" x14ac:dyDescent="0.25">
      <c r="A69" s="1010" t="s">
        <v>724</v>
      </c>
      <c r="B69" s="1001"/>
      <c r="D69" s="1001"/>
      <c r="E69" s="1011"/>
      <c r="F69" s="1012"/>
      <c r="G69" s="1012"/>
      <c r="I69" s="1012"/>
      <c r="J69" s="1002"/>
      <c r="K69" s="1011"/>
      <c r="L69" s="1012"/>
      <c r="M69" s="1012"/>
      <c r="O69" s="1012"/>
      <c r="P69" s="1003"/>
      <c r="Q69" s="1011"/>
      <c r="R69" s="1012"/>
      <c r="S69" s="1012"/>
    </row>
    <row r="70" spans="1:20" x14ac:dyDescent="0.25">
      <c r="A70" s="1010"/>
      <c r="B70" s="1001"/>
      <c r="D70" s="1001"/>
      <c r="E70" s="1011"/>
      <c r="F70" s="1012"/>
      <c r="G70" s="1012"/>
      <c r="I70" s="1012"/>
      <c r="J70" s="1002"/>
      <c r="K70" s="1011"/>
      <c r="L70" s="1012"/>
      <c r="M70" s="1012"/>
      <c r="O70" s="1012"/>
      <c r="P70" s="1003"/>
      <c r="Q70" s="1011"/>
      <c r="R70" s="1012"/>
      <c r="S70" s="1012"/>
    </row>
    <row r="71" spans="1:20" x14ac:dyDescent="0.25">
      <c r="A71" s="1010"/>
      <c r="B71" s="1004"/>
      <c r="C71" s="1013"/>
      <c r="D71" s="1004"/>
      <c r="E71" s="1014"/>
      <c r="F71" s="1014"/>
      <c r="G71" s="1014"/>
      <c r="H71" s="1005"/>
      <c r="I71" s="1014"/>
      <c r="J71" s="1006"/>
      <c r="K71" s="1014"/>
      <c r="L71" s="1014"/>
      <c r="M71" s="1014"/>
      <c r="N71" s="1007"/>
      <c r="O71" s="1012"/>
      <c r="P71" s="1003"/>
      <c r="Q71" s="1011"/>
      <c r="R71" s="1012"/>
      <c r="S71" s="1012"/>
    </row>
    <row r="72" spans="1:20" x14ac:dyDescent="0.25">
      <c r="A72" s="1010"/>
      <c r="B72" s="1004"/>
      <c r="C72" s="1013"/>
      <c r="D72" s="1004"/>
      <c r="E72" s="1014"/>
      <c r="F72" s="1014"/>
      <c r="G72" s="1014"/>
      <c r="H72" s="1005"/>
      <c r="I72" s="1014"/>
      <c r="J72" s="1006"/>
      <c r="K72" s="1014"/>
      <c r="L72" s="1014"/>
      <c r="M72" s="1014"/>
      <c r="N72" s="1007"/>
      <c r="O72" s="1012"/>
      <c r="P72" s="1003"/>
      <c r="Q72" s="1011"/>
      <c r="R72" s="1012"/>
      <c r="S72" s="1012"/>
    </row>
    <row r="73" spans="1:20" x14ac:dyDescent="0.25">
      <c r="B73" s="1004"/>
      <c r="C73" s="1013"/>
      <c r="D73" s="1004"/>
      <c r="E73" s="1014"/>
      <c r="F73" s="1014"/>
      <c r="G73" s="1014"/>
      <c r="H73" s="950"/>
      <c r="I73" s="1014"/>
      <c r="J73" s="1006"/>
      <c r="K73" s="1014"/>
      <c r="L73" s="1014"/>
      <c r="M73" s="1014"/>
      <c r="N73" s="1004"/>
      <c r="O73" s="1012"/>
      <c r="P73" s="1003"/>
      <c r="Q73" s="1011"/>
      <c r="R73" s="1012"/>
      <c r="S73" s="1012"/>
    </row>
    <row r="74" spans="1:20" x14ac:dyDescent="0.25">
      <c r="B74" s="1001"/>
      <c r="D74" s="1001"/>
      <c r="E74" s="1011"/>
      <c r="F74" s="1012"/>
      <c r="G74" s="1012"/>
      <c r="H74" s="943"/>
      <c r="I74" s="1012"/>
      <c r="J74" s="1002"/>
      <c r="K74" s="1011"/>
      <c r="L74" s="1012"/>
      <c r="M74" s="1012"/>
      <c r="N74" s="1001"/>
      <c r="O74" s="1012"/>
      <c r="P74" s="1003"/>
      <c r="Q74" s="1011"/>
      <c r="R74" s="1012"/>
      <c r="S74" s="1012"/>
    </row>
    <row r="75" spans="1:20" x14ac:dyDescent="0.25">
      <c r="A75" s="1015"/>
      <c r="B75" s="1001"/>
      <c r="D75" s="1001"/>
      <c r="E75" s="1011"/>
      <c r="F75" s="1012"/>
      <c r="G75" s="1012"/>
      <c r="H75" s="1001"/>
      <c r="I75" s="1012"/>
      <c r="J75" s="1002"/>
      <c r="K75" s="1011"/>
      <c r="L75" s="1012"/>
      <c r="M75" s="1012"/>
      <c r="N75" s="1008"/>
      <c r="O75" s="1012"/>
      <c r="P75" s="1003"/>
      <c r="Q75" s="1011"/>
      <c r="R75" s="1012"/>
      <c r="S75" s="1012"/>
    </row>
    <row r="76" spans="1:20" x14ac:dyDescent="0.25">
      <c r="D76" s="962"/>
      <c r="F76" s="892"/>
      <c r="J76" s="962"/>
      <c r="L76" s="892"/>
      <c r="N76" s="894"/>
      <c r="P76" s="962"/>
    </row>
    <row r="77" spans="1:20" x14ac:dyDescent="0.25">
      <c r="F77" s="894"/>
      <c r="G77" s="894"/>
      <c r="L77" s="894"/>
      <c r="M77" s="894"/>
      <c r="R77" s="894"/>
      <c r="S77" s="894"/>
    </row>
    <row r="78" spans="1:20" x14ac:dyDescent="0.25">
      <c r="B78" s="955"/>
      <c r="D78" s="955"/>
      <c r="F78" s="894"/>
      <c r="G78" s="894"/>
      <c r="L78" s="894"/>
      <c r="M78" s="894"/>
      <c r="R78" s="894"/>
      <c r="S78" s="894"/>
    </row>
    <row r="79" spans="1:20" x14ac:dyDescent="0.25">
      <c r="B79" s="955"/>
      <c r="D79" s="955"/>
      <c r="F79" s="894"/>
      <c r="G79" s="894"/>
      <c r="L79" s="894"/>
      <c r="M79" s="894"/>
      <c r="R79" s="894"/>
      <c r="S79" s="894"/>
    </row>
    <row r="80" spans="1:20" x14ac:dyDescent="0.25">
      <c r="B80" s="958"/>
      <c r="H80" s="959"/>
      <c r="N80" s="959"/>
    </row>
    <row r="81" spans="2:2" x14ac:dyDescent="0.25">
      <c r="B81" s="960"/>
    </row>
    <row r="82" spans="2:2" x14ac:dyDescent="0.25">
      <c r="B82" s="997"/>
    </row>
    <row r="83" spans="2:2" x14ac:dyDescent="0.25">
      <c r="B83" s="961"/>
    </row>
    <row r="84" spans="2:2" x14ac:dyDescent="0.25">
      <c r="B84" s="961"/>
    </row>
  </sheetData>
  <mergeCells count="6">
    <mergeCell ref="A1:S1"/>
    <mergeCell ref="A2:S2"/>
    <mergeCell ref="A4:A5"/>
    <mergeCell ref="B4:G4"/>
    <mergeCell ref="H4:L4"/>
    <mergeCell ref="M4:S4"/>
  </mergeCells>
  <printOptions horizontalCentered="1"/>
  <pageMargins left="0.25" right="0.25" top="0.25" bottom="0.5" header="0.3" footer="0.3"/>
  <pageSetup scale="86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>
    <pageSetUpPr fitToPage="1"/>
  </sheetPr>
  <dimension ref="A1:Z89"/>
  <sheetViews>
    <sheetView showGridLines="0" topLeftCell="A7" zoomScaleNormal="100" workbookViewId="0">
      <selection activeCell="AA42" sqref="AA42"/>
    </sheetView>
  </sheetViews>
  <sheetFormatPr defaultColWidth="9.1796875" defaultRowHeight="11.5" x14ac:dyDescent="0.25"/>
  <cols>
    <col min="1" max="1" width="24.7265625" style="996" customWidth="1"/>
    <col min="2" max="2" width="10.26953125" style="962" customWidth="1"/>
    <col min="3" max="3" width="0.54296875" style="914" customWidth="1"/>
    <col min="4" max="4" width="12.7265625" style="892" customWidth="1"/>
    <col min="5" max="5" width="0.7265625" style="892" customWidth="1"/>
    <col min="6" max="6" width="8.54296875" style="914" customWidth="1"/>
    <col min="7" max="7" width="0.54296875" style="914" customWidth="1"/>
    <col min="8" max="8" width="10.26953125" style="894" customWidth="1"/>
    <col min="9" max="9" width="0.54296875" style="914" customWidth="1"/>
    <col min="10" max="10" width="10.26953125" style="956" customWidth="1"/>
    <col min="11" max="11" width="0.54296875" style="892" customWidth="1"/>
    <col min="12" max="12" width="8.453125" style="914" customWidth="1"/>
    <col min="13" max="13" width="1.54296875" style="914" customWidth="1"/>
    <col min="14" max="14" width="10.26953125" style="957" customWidth="1"/>
    <col min="15" max="15" width="0.54296875" style="914" customWidth="1"/>
    <col min="16" max="16" width="10.26953125" style="956" customWidth="1"/>
    <col min="17" max="17" width="0.54296875" style="892" customWidth="1"/>
    <col min="18" max="18" width="8.26953125" style="914" customWidth="1"/>
    <col min="19" max="19" width="0.54296875" style="914" customWidth="1"/>
    <col min="20" max="20" width="9.1796875" style="892"/>
    <col min="21" max="16384" width="9.1796875" style="4"/>
  </cols>
  <sheetData>
    <row r="1" spans="1:20" ht="15.5" x14ac:dyDescent="0.35">
      <c r="A1" s="1685" t="str">
        <f>CONCATENATE('List of Tables'!A39,":  ",'List of Tables'!C39)</f>
        <v>TABLE 34:  Latin American MMA Visitor Characteristics: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963"/>
    </row>
    <row r="2" spans="1:20" ht="15.5" x14ac:dyDescent="0.35">
      <c r="A2" s="1685" t="s">
        <v>1086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</row>
    <row r="3" spans="1:20" x14ac:dyDescent="0.25">
      <c r="A3" s="893"/>
      <c r="B3" s="894"/>
      <c r="D3" s="895"/>
      <c r="E3" s="914"/>
      <c r="H3" s="896"/>
      <c r="J3" s="895"/>
      <c r="K3" s="914"/>
      <c r="N3" s="896"/>
      <c r="P3" s="895"/>
      <c r="Q3" s="914"/>
      <c r="R3" s="896"/>
    </row>
    <row r="4" spans="1:20" x14ac:dyDescent="0.25">
      <c r="A4" s="1750" t="s">
        <v>631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  <c r="T4" s="4"/>
    </row>
    <row r="5" spans="1:20" ht="23" x14ac:dyDescent="0.25">
      <c r="A5" s="1751"/>
      <c r="B5" s="897">
        <v>2014</v>
      </c>
      <c r="C5" s="898"/>
      <c r="D5" s="899">
        <v>2013</v>
      </c>
      <c r="E5" s="964"/>
      <c r="F5" s="900" t="s">
        <v>637</v>
      </c>
      <c r="G5" s="964"/>
      <c r="H5" s="897">
        <v>2014</v>
      </c>
      <c r="I5" s="898"/>
      <c r="J5" s="899">
        <v>2013</v>
      </c>
      <c r="K5" s="964"/>
      <c r="L5" s="1009" t="s">
        <v>637</v>
      </c>
      <c r="M5" s="999"/>
      <c r="N5" s="899">
        <v>2014</v>
      </c>
      <c r="O5" s="898"/>
      <c r="P5" s="899">
        <v>2013</v>
      </c>
      <c r="Q5" s="964"/>
      <c r="R5" s="900" t="s">
        <v>637</v>
      </c>
      <c r="S5" s="965"/>
    </row>
    <row r="6" spans="1:20" x14ac:dyDescent="0.25">
      <c r="A6" s="966" t="s">
        <v>517</v>
      </c>
      <c r="B6" s="902">
        <v>350369.94886820705</v>
      </c>
      <c r="C6" s="903"/>
      <c r="D6" s="904">
        <v>333980.40994245547</v>
      </c>
      <c r="E6" s="904"/>
      <c r="F6" s="967">
        <v>4.9073354118510965E-2</v>
      </c>
      <c r="G6" s="967"/>
      <c r="H6" s="905">
        <v>338609.26705002523</v>
      </c>
      <c r="I6" s="967"/>
      <c r="J6" s="968">
        <v>324054.40994245547</v>
      </c>
      <c r="K6" s="906"/>
      <c r="L6" s="969">
        <v>4.4914855842123423E-2</v>
      </c>
      <c r="M6" s="907"/>
      <c r="N6" s="908">
        <v>11760.68181818182</v>
      </c>
      <c r="O6" s="967"/>
      <c r="P6" s="968">
        <v>9925.9999999999927</v>
      </c>
      <c r="Q6" s="906"/>
      <c r="R6" s="967">
        <v>0.18483596798124405</v>
      </c>
      <c r="S6" s="970"/>
    </row>
    <row r="7" spans="1:20" x14ac:dyDescent="0.25">
      <c r="A7" s="966" t="s">
        <v>272</v>
      </c>
      <c r="B7" s="902">
        <v>30094.626593310953</v>
      </c>
      <c r="C7" s="904"/>
      <c r="D7" s="904">
        <v>30264.996737442772</v>
      </c>
      <c r="E7" s="904"/>
      <c r="F7" s="967">
        <v>-5.6292801089597713E-3</v>
      </c>
      <c r="G7" s="967"/>
      <c r="H7" s="909">
        <v>28852.626593310953</v>
      </c>
      <c r="I7" s="967"/>
      <c r="J7" s="968">
        <v>28897.996737442772</v>
      </c>
      <c r="K7" s="906"/>
      <c r="L7" s="969">
        <v>-1.5700100094839251E-3</v>
      </c>
      <c r="M7" s="907"/>
      <c r="N7" s="904">
        <v>1242.0000000000007</v>
      </c>
      <c r="O7" s="967"/>
      <c r="P7" s="968">
        <v>1366.9999999999995</v>
      </c>
      <c r="Q7" s="906"/>
      <c r="R7" s="967">
        <v>-9.1441111923920196E-2</v>
      </c>
      <c r="S7" s="970"/>
    </row>
    <row r="8" spans="1:20" s="23" customFormat="1" x14ac:dyDescent="0.25">
      <c r="A8" s="910" t="s">
        <v>273</v>
      </c>
      <c r="B8" s="911"/>
      <c r="C8" s="912"/>
      <c r="D8" s="912"/>
      <c r="E8" s="912"/>
      <c r="F8" s="912"/>
      <c r="G8" s="912"/>
      <c r="H8" s="911"/>
      <c r="I8" s="912"/>
      <c r="J8" s="912"/>
      <c r="K8" s="912"/>
      <c r="L8" s="913"/>
      <c r="M8" s="911"/>
      <c r="N8" s="912"/>
      <c r="O8" s="912"/>
      <c r="P8" s="912"/>
      <c r="Q8" s="912"/>
      <c r="R8" s="912"/>
      <c r="S8" s="913"/>
      <c r="T8" s="892"/>
    </row>
    <row r="9" spans="1:20" s="26" customFormat="1" x14ac:dyDescent="0.25">
      <c r="A9" s="971" t="s">
        <v>274</v>
      </c>
      <c r="B9" s="902">
        <v>6498.0590922074762</v>
      </c>
      <c r="C9" s="904"/>
      <c r="D9" s="904">
        <v>6574.5925526086794</v>
      </c>
      <c r="E9" s="904">
        <v>0</v>
      </c>
      <c r="F9" s="967">
        <v>-1.1640791393351994E-2</v>
      </c>
      <c r="G9" s="967"/>
      <c r="H9" s="909">
        <v>6178.5388901872739</v>
      </c>
      <c r="I9" s="967"/>
      <c r="J9" s="972">
        <v>6394.7925526086792</v>
      </c>
      <c r="K9" s="906"/>
      <c r="L9" s="969">
        <v>-3.3817150539650773E-2</v>
      </c>
      <c r="M9" s="907"/>
      <c r="N9" s="904">
        <v>319.52020202020208</v>
      </c>
      <c r="O9" s="967"/>
      <c r="P9" s="968">
        <v>179.8</v>
      </c>
      <c r="Q9" s="906"/>
      <c r="R9" s="967">
        <v>0.77708677430590689</v>
      </c>
      <c r="S9" s="969"/>
      <c r="T9" s="892"/>
    </row>
    <row r="10" spans="1:20" s="26" customFormat="1" x14ac:dyDescent="0.25">
      <c r="A10" s="971" t="s">
        <v>275</v>
      </c>
      <c r="B10" s="902">
        <v>11914.256438130382</v>
      </c>
      <c r="C10" s="904"/>
      <c r="D10" s="904">
        <v>11971.047786000701</v>
      </c>
      <c r="E10" s="904">
        <v>0</v>
      </c>
      <c r="F10" s="967">
        <v>-4.7440582383049988E-3</v>
      </c>
      <c r="G10" s="967"/>
      <c r="H10" s="909">
        <v>11133.23623611018</v>
      </c>
      <c r="I10" s="967"/>
      <c r="J10" s="972">
        <v>11343.258897111811</v>
      </c>
      <c r="K10" s="906"/>
      <c r="L10" s="969">
        <v>-1.8515195933252133E-2</v>
      </c>
      <c r="M10" s="907"/>
      <c r="N10" s="904">
        <v>781.02020202020196</v>
      </c>
      <c r="O10" s="967"/>
      <c r="P10" s="968">
        <v>627.78888888888923</v>
      </c>
      <c r="Q10" s="906"/>
      <c r="R10" s="967">
        <v>0.24408095753735576</v>
      </c>
      <c r="S10" s="969"/>
      <c r="T10" s="892"/>
    </row>
    <row r="11" spans="1:20" s="26" customFormat="1" x14ac:dyDescent="0.25">
      <c r="A11" s="971" t="s">
        <v>276</v>
      </c>
      <c r="B11" s="902">
        <v>11682.311062971599</v>
      </c>
      <c r="C11" s="904"/>
      <c r="D11" s="904">
        <v>11719.356398833146</v>
      </c>
      <c r="E11" s="904">
        <v>0</v>
      </c>
      <c r="F11" s="967">
        <v>-3.1610384223177404E-3</v>
      </c>
      <c r="G11" s="967"/>
      <c r="H11" s="909">
        <v>11540.851467012004</v>
      </c>
      <c r="I11" s="967"/>
      <c r="J11" s="968">
        <v>11159.945287722036</v>
      </c>
      <c r="K11" s="906"/>
      <c r="L11" s="969">
        <v>3.4131545403635111E-2</v>
      </c>
      <c r="M11" s="907"/>
      <c r="N11" s="904">
        <v>141.45959595959599</v>
      </c>
      <c r="O11" s="967"/>
      <c r="P11" s="968">
        <v>559.41111111111104</v>
      </c>
      <c r="Q11" s="906"/>
      <c r="R11" s="967">
        <v>-0.74712766130328245</v>
      </c>
      <c r="S11" s="969"/>
      <c r="T11" s="892"/>
    </row>
    <row r="12" spans="1:20" s="26" customFormat="1" x14ac:dyDescent="0.25">
      <c r="A12" s="971" t="s">
        <v>277</v>
      </c>
      <c r="B12" s="916">
        <v>1.958258616748658</v>
      </c>
      <c r="C12" s="917"/>
      <c r="D12" s="918">
        <v>1.9477568348892322</v>
      </c>
      <c r="E12" s="918">
        <v>0</v>
      </c>
      <c r="F12" s="967">
        <v>5.3917314889170807E-3</v>
      </c>
      <c r="G12" s="967"/>
      <c r="H12" s="919">
        <v>1.9742889206681482</v>
      </c>
      <c r="I12" s="967"/>
      <c r="J12" s="973">
        <v>1.9389116980586489</v>
      </c>
      <c r="K12" s="906"/>
      <c r="L12" s="969">
        <v>1.8245917359166485E-2</v>
      </c>
      <c r="M12" s="907"/>
      <c r="N12" s="917">
        <v>1.6475017753540664</v>
      </c>
      <c r="O12" s="967"/>
      <c r="P12" s="974">
        <v>2.1556414097610967</v>
      </c>
      <c r="Q12" s="906"/>
      <c r="R12" s="967">
        <v>-0.23572549316694838</v>
      </c>
      <c r="S12" s="969"/>
      <c r="T12" s="892"/>
    </row>
    <row r="13" spans="1:20" s="23" customFormat="1" x14ac:dyDescent="0.25">
      <c r="A13" s="910" t="s">
        <v>278</v>
      </c>
      <c r="B13" s="911"/>
      <c r="C13" s="912"/>
      <c r="D13" s="912"/>
      <c r="E13" s="912"/>
      <c r="F13" s="912"/>
      <c r="G13" s="912"/>
      <c r="H13" s="911"/>
      <c r="I13" s="912"/>
      <c r="J13" s="912"/>
      <c r="K13" s="912"/>
      <c r="L13" s="913"/>
      <c r="M13" s="911"/>
      <c r="N13" s="912"/>
      <c r="O13" s="912"/>
      <c r="P13" s="912"/>
      <c r="Q13" s="912"/>
      <c r="R13" s="912"/>
      <c r="S13" s="913"/>
      <c r="T13" s="892"/>
    </row>
    <row r="14" spans="1:20" s="26" customFormat="1" x14ac:dyDescent="0.25">
      <c r="A14" s="975" t="s">
        <v>279</v>
      </c>
      <c r="B14" s="902">
        <v>21332.133843567019</v>
      </c>
      <c r="C14" s="904"/>
      <c r="D14" s="904">
        <v>22168.938622426478</v>
      </c>
      <c r="E14" s="904"/>
      <c r="F14" s="967">
        <v>-3.774672270565689E-2</v>
      </c>
      <c r="G14" s="967"/>
      <c r="H14" s="909">
        <v>20267.204550637725</v>
      </c>
      <c r="I14" s="967"/>
      <c r="J14" s="972">
        <v>20801.938622426478</v>
      </c>
      <c r="K14" s="906"/>
      <c r="L14" s="969">
        <v>-2.5705972962167013E-2</v>
      </c>
      <c r="M14" s="907"/>
      <c r="N14" s="904">
        <v>1064.9292929292931</v>
      </c>
      <c r="O14" s="967"/>
      <c r="P14" s="968">
        <v>1366.9999999999995</v>
      </c>
      <c r="Q14" s="906"/>
      <c r="R14" s="967">
        <v>-0.22097345067352347</v>
      </c>
      <c r="S14" s="969"/>
      <c r="T14" s="892"/>
    </row>
    <row r="15" spans="1:20" s="26" customFormat="1" x14ac:dyDescent="0.25">
      <c r="A15" s="975" t="s">
        <v>280</v>
      </c>
      <c r="B15" s="902">
        <v>8762.4927497439348</v>
      </c>
      <c r="C15" s="904">
        <v>0</v>
      </c>
      <c r="D15" s="904">
        <v>8096.0581150162943</v>
      </c>
      <c r="E15" s="904">
        <v>0</v>
      </c>
      <c r="F15" s="967">
        <v>8.2315940085899347E-2</v>
      </c>
      <c r="G15" s="967"/>
      <c r="H15" s="902">
        <v>8585.4220426732281</v>
      </c>
      <c r="I15" s="967"/>
      <c r="J15" s="972">
        <v>8096.0581150162943</v>
      </c>
      <c r="K15" s="906"/>
      <c r="L15" s="969">
        <v>6.0444715280548462E-2</v>
      </c>
      <c r="M15" s="907"/>
      <c r="N15" s="904">
        <v>177.07070707070761</v>
      </c>
      <c r="O15" s="967"/>
      <c r="P15" s="968">
        <v>0</v>
      </c>
      <c r="Q15" s="906"/>
      <c r="R15" s="967" t="s">
        <v>249</v>
      </c>
      <c r="S15" s="969"/>
      <c r="T15" s="892"/>
    </row>
    <row r="16" spans="1:20" s="26" customFormat="1" x14ac:dyDescent="0.25">
      <c r="A16" s="976" t="s">
        <v>665</v>
      </c>
      <c r="B16" s="916">
        <v>2.1196942911995165</v>
      </c>
      <c r="C16" s="917" t="e">
        <v>#DIV/0!</v>
      </c>
      <c r="D16" s="918">
        <v>2.0573136073778562</v>
      </c>
      <c r="E16" s="918"/>
      <c r="F16" s="967">
        <v>3.0321426737252483E-2</v>
      </c>
      <c r="G16" s="967"/>
      <c r="H16" s="919">
        <v>2.1291104360628399</v>
      </c>
      <c r="I16" s="967"/>
      <c r="J16" s="973">
        <v>2.1073291054906651</v>
      </c>
      <c r="K16" s="906"/>
      <c r="L16" s="969">
        <v>1.0335989056205478E-2</v>
      </c>
      <c r="M16" s="907"/>
      <c r="N16" s="917">
        <v>1.9009499178581302</v>
      </c>
      <c r="O16" s="967"/>
      <c r="P16" s="974">
        <v>1</v>
      </c>
      <c r="Q16" s="906"/>
      <c r="R16" s="967">
        <v>0.90094991785813017</v>
      </c>
      <c r="S16" s="969"/>
      <c r="T16" s="892"/>
    </row>
    <row r="17" spans="1:20" s="23" customFormat="1" x14ac:dyDescent="0.25">
      <c r="A17" s="920" t="s">
        <v>281</v>
      </c>
      <c r="B17" s="911"/>
      <c r="C17" s="912"/>
      <c r="D17" s="912"/>
      <c r="E17" s="912"/>
      <c r="F17" s="912"/>
      <c r="G17" s="912"/>
      <c r="H17" s="911"/>
      <c r="I17" s="912"/>
      <c r="J17" s="912"/>
      <c r="K17" s="912"/>
      <c r="L17" s="913"/>
      <c r="M17" s="911"/>
      <c r="N17" s="912"/>
      <c r="O17" s="912"/>
      <c r="P17" s="912"/>
      <c r="Q17" s="912"/>
      <c r="R17" s="912"/>
      <c r="S17" s="913"/>
      <c r="T17" s="892"/>
    </row>
    <row r="18" spans="1:20" s="26" customFormat="1" x14ac:dyDescent="0.25">
      <c r="A18" s="975" t="s">
        <v>282</v>
      </c>
      <c r="B18" s="902">
        <v>2885.0711328736961</v>
      </c>
      <c r="C18" s="904"/>
      <c r="D18" s="904">
        <v>2975.7384813842427</v>
      </c>
      <c r="E18" s="904"/>
      <c r="F18" s="967">
        <v>-3.0468856412533378E-2</v>
      </c>
      <c r="G18" s="967"/>
      <c r="H18" s="909">
        <v>2738.0711328736961</v>
      </c>
      <c r="I18" s="967"/>
      <c r="J18" s="972">
        <v>2785.2884813842429</v>
      </c>
      <c r="K18" s="906"/>
      <c r="L18" s="969">
        <v>-1.6952408637786971E-2</v>
      </c>
      <c r="M18" s="907"/>
      <c r="N18" s="904">
        <v>147</v>
      </c>
      <c r="O18" s="967"/>
      <c r="P18" s="968">
        <v>190.45</v>
      </c>
      <c r="Q18" s="906"/>
      <c r="R18" s="967">
        <v>-0.228143869782095</v>
      </c>
      <c r="S18" s="969"/>
      <c r="T18" s="892"/>
    </row>
    <row r="19" spans="1:20" s="26" customFormat="1" x14ac:dyDescent="0.25">
      <c r="A19" s="975" t="s">
        <v>283</v>
      </c>
      <c r="B19" s="902">
        <v>11313.910762387832</v>
      </c>
      <c r="C19" s="904"/>
      <c r="D19" s="904">
        <v>12294.634623257291</v>
      </c>
      <c r="E19" s="904"/>
      <c r="F19" s="967">
        <v>-7.9768442977090265E-2</v>
      </c>
      <c r="G19" s="967"/>
      <c r="H19" s="909">
        <v>10576.829954307024</v>
      </c>
      <c r="I19" s="967"/>
      <c r="J19" s="972">
        <v>11497.540178812846</v>
      </c>
      <c r="K19" s="906"/>
      <c r="L19" s="969">
        <v>-8.0078887326044318E-2</v>
      </c>
      <c r="M19" s="907"/>
      <c r="N19" s="904">
        <v>737.0808080808082</v>
      </c>
      <c r="O19" s="967"/>
      <c r="P19" s="968">
        <v>797.09444444444466</v>
      </c>
      <c r="Q19" s="906"/>
      <c r="R19" s="967">
        <v>-7.5290496354499747E-2</v>
      </c>
      <c r="S19" s="969"/>
      <c r="T19" s="892"/>
    </row>
    <row r="20" spans="1:20" s="26" customFormat="1" x14ac:dyDescent="0.25">
      <c r="A20" s="975" t="s">
        <v>284</v>
      </c>
      <c r="B20" s="902">
        <v>2139.5822689807592</v>
      </c>
      <c r="C20" s="904"/>
      <c r="D20" s="904">
        <v>2243.6367311830436</v>
      </c>
      <c r="E20" s="904"/>
      <c r="F20" s="967">
        <v>-4.6377589008100122E-2</v>
      </c>
      <c r="G20" s="967"/>
      <c r="H20" s="909">
        <v>1992.5822689807592</v>
      </c>
      <c r="I20" s="967"/>
      <c r="J20" s="972">
        <v>2053.1867311830438</v>
      </c>
      <c r="K20" s="906"/>
      <c r="L20" s="969">
        <v>-2.9517267612266505E-2</v>
      </c>
      <c r="M20" s="907"/>
      <c r="N20" s="904">
        <v>147</v>
      </c>
      <c r="O20" s="967"/>
      <c r="P20" s="968">
        <v>190.45</v>
      </c>
      <c r="Q20" s="906"/>
      <c r="R20" s="967">
        <v>-0.228143869782095</v>
      </c>
      <c r="S20" s="969"/>
      <c r="T20" s="892"/>
    </row>
    <row r="21" spans="1:20" s="26" customFormat="1" x14ac:dyDescent="0.25">
      <c r="A21" s="975" t="s">
        <v>285</v>
      </c>
      <c r="B21" s="902">
        <v>18035.226967028651</v>
      </c>
      <c r="C21" s="904"/>
      <c r="D21" s="904">
        <v>17238.260363984129</v>
      </c>
      <c r="E21" s="904"/>
      <c r="F21" s="967">
        <v>4.6232426371144934E-2</v>
      </c>
      <c r="G21" s="967"/>
      <c r="H21" s="909">
        <v>17530.307775109461</v>
      </c>
      <c r="I21" s="967"/>
      <c r="J21" s="972">
        <v>16668.354808428572</v>
      </c>
      <c r="K21" s="906"/>
      <c r="L21" s="969">
        <v>5.1711940175705323E-2</v>
      </c>
      <c r="M21" s="907"/>
      <c r="N21" s="904">
        <v>504.91919191919175</v>
      </c>
      <c r="O21" s="967"/>
      <c r="P21" s="968">
        <v>569.90555555555557</v>
      </c>
      <c r="Q21" s="906"/>
      <c r="R21" s="967">
        <v>-0.11403005814360555</v>
      </c>
      <c r="S21" s="969"/>
      <c r="T21" s="892"/>
    </row>
    <row r="22" spans="1:20" s="23" customFormat="1" x14ac:dyDescent="0.25">
      <c r="A22" s="920" t="s">
        <v>286</v>
      </c>
      <c r="B22" s="911"/>
      <c r="C22" s="912"/>
      <c r="D22" s="912"/>
      <c r="E22" s="912"/>
      <c r="F22" s="912"/>
      <c r="G22" s="912"/>
      <c r="H22" s="911"/>
      <c r="I22" s="912"/>
      <c r="J22" s="912"/>
      <c r="K22" s="912"/>
      <c r="L22" s="913"/>
      <c r="M22" s="911"/>
      <c r="N22" s="912"/>
      <c r="O22" s="912"/>
      <c r="P22" s="912"/>
      <c r="Q22" s="912"/>
      <c r="R22" s="912"/>
      <c r="S22" s="913"/>
      <c r="T22" s="892"/>
    </row>
    <row r="23" spans="1:20" s="26" customFormat="1" x14ac:dyDescent="0.25">
      <c r="A23" s="975" t="s">
        <v>583</v>
      </c>
      <c r="B23" s="902">
        <v>23745.558762187458</v>
      </c>
      <c r="C23" s="904"/>
      <c r="D23" s="904">
        <v>23665.818485340598</v>
      </c>
      <c r="E23" s="904"/>
      <c r="F23" s="967">
        <v>3.3694282281533541E-3</v>
      </c>
      <c r="G23" s="967"/>
      <c r="H23" s="909">
        <v>22503.558762187458</v>
      </c>
      <c r="I23" s="967"/>
      <c r="J23" s="972">
        <v>22447.018485340599</v>
      </c>
      <c r="K23" s="906"/>
      <c r="L23" s="969">
        <v>2.5188323733855308E-3</v>
      </c>
      <c r="M23" s="907"/>
      <c r="N23" s="904">
        <v>1242.0000000000007</v>
      </c>
      <c r="O23" s="967"/>
      <c r="P23" s="968">
        <v>1218.7999999999993</v>
      </c>
      <c r="Q23" s="906"/>
      <c r="R23" s="967">
        <v>1.9035116508041863E-2</v>
      </c>
      <c r="S23" s="969"/>
      <c r="T23" s="892"/>
    </row>
    <row r="24" spans="1:20" s="26" customFormat="1" x14ac:dyDescent="0.25">
      <c r="A24" s="975" t="s">
        <v>287</v>
      </c>
      <c r="B24" s="902">
        <v>11079.624951941321</v>
      </c>
      <c r="C24" s="904"/>
      <c r="D24" s="904">
        <v>10445.671219945711</v>
      </c>
      <c r="E24" s="904"/>
      <c r="F24" s="967">
        <v>6.0690569198185579E-2</v>
      </c>
      <c r="G24" s="967"/>
      <c r="H24" s="909">
        <v>10867.337073153443</v>
      </c>
      <c r="I24" s="967"/>
      <c r="J24" s="972">
        <v>10204.960108834599</v>
      </c>
      <c r="K24" s="906"/>
      <c r="L24" s="969">
        <v>6.4907354585875737E-2</v>
      </c>
      <c r="M24" s="907"/>
      <c r="N24" s="904">
        <v>212.28787878787881</v>
      </c>
      <c r="O24" s="967"/>
      <c r="P24" s="968">
        <v>240.71111111111114</v>
      </c>
      <c r="Q24" s="906"/>
      <c r="R24" s="967">
        <v>-0.11808026722170002</v>
      </c>
      <c r="S24" s="969"/>
      <c r="T24" s="892"/>
    </row>
    <row r="25" spans="1:20" s="26" customFormat="1" x14ac:dyDescent="0.25">
      <c r="A25" s="975" t="s">
        <v>288</v>
      </c>
      <c r="B25" s="902">
        <v>10944.714167702801</v>
      </c>
      <c r="C25" s="904"/>
      <c r="D25" s="904">
        <v>10317.827674222122</v>
      </c>
      <c r="E25" s="904"/>
      <c r="F25" s="967">
        <v>6.0757604534031999E-2</v>
      </c>
      <c r="G25" s="967"/>
      <c r="H25" s="909">
        <v>10732.426288914923</v>
      </c>
      <c r="I25" s="967"/>
      <c r="J25" s="972">
        <v>10077.116563111011</v>
      </c>
      <c r="K25" s="906"/>
      <c r="L25" s="969">
        <v>6.502948752253046E-2</v>
      </c>
      <c r="M25" s="907"/>
      <c r="N25" s="904">
        <v>212.28787878787881</v>
      </c>
      <c r="O25" s="967"/>
      <c r="P25" s="968">
        <v>240.71111111111114</v>
      </c>
      <c r="Q25" s="906"/>
      <c r="R25" s="967">
        <v>-0.11808026722170002</v>
      </c>
      <c r="S25" s="969"/>
      <c r="T25" s="892"/>
    </row>
    <row r="26" spans="1:20" s="26" customFormat="1" x14ac:dyDescent="0.25">
      <c r="A26" s="975" t="s">
        <v>584</v>
      </c>
      <c r="B26" s="902">
        <v>397.90983983232752</v>
      </c>
      <c r="C26" s="904"/>
      <c r="D26" s="904">
        <v>342.05142193204182</v>
      </c>
      <c r="E26" s="904"/>
      <c r="F26" s="967">
        <v>0.16330415346550892</v>
      </c>
      <c r="G26" s="967"/>
      <c r="H26" s="909">
        <v>397.90983983232752</v>
      </c>
      <c r="I26" s="967"/>
      <c r="J26" s="972">
        <v>342.05142193204182</v>
      </c>
      <c r="K26" s="906"/>
      <c r="L26" s="969">
        <v>0.16330415346550892</v>
      </c>
      <c r="M26" s="907"/>
      <c r="N26" s="904">
        <v>0</v>
      </c>
      <c r="O26" s="967"/>
      <c r="P26" s="968">
        <v>0</v>
      </c>
      <c r="Q26" s="906"/>
      <c r="R26" s="967" t="s">
        <v>249</v>
      </c>
      <c r="S26" s="969"/>
      <c r="T26" s="892"/>
    </row>
    <row r="27" spans="1:20" s="26" customFormat="1" x14ac:dyDescent="0.25">
      <c r="A27" s="975" t="s">
        <v>585</v>
      </c>
      <c r="B27" s="902">
        <v>393.02951664984238</v>
      </c>
      <c r="C27" s="904"/>
      <c r="D27" s="968">
        <v>380.20893567579594</v>
      </c>
      <c r="E27" s="968"/>
      <c r="F27" s="967">
        <v>3.3719830785298908E-2</v>
      </c>
      <c r="G27" s="967"/>
      <c r="H27" s="909">
        <v>393.02951664984238</v>
      </c>
      <c r="I27" s="967"/>
      <c r="J27" s="972">
        <v>380.20893567579594</v>
      </c>
      <c r="K27" s="906"/>
      <c r="L27" s="969">
        <v>3.3719830785298908E-2</v>
      </c>
      <c r="M27" s="907"/>
      <c r="N27" s="904">
        <v>0</v>
      </c>
      <c r="O27" s="967"/>
      <c r="P27" s="968">
        <v>0</v>
      </c>
      <c r="Q27" s="906"/>
      <c r="R27" s="967" t="s">
        <v>249</v>
      </c>
      <c r="S27" s="969"/>
      <c r="T27" s="892"/>
    </row>
    <row r="28" spans="1:20" s="26" customFormat="1" x14ac:dyDescent="0.25">
      <c r="A28" s="975" t="s">
        <v>253</v>
      </c>
      <c r="B28" s="902">
        <v>4094.5984110314198</v>
      </c>
      <c r="C28" s="904"/>
      <c r="D28" s="968">
        <v>4009.5115288254574</v>
      </c>
      <c r="E28" s="968"/>
      <c r="F28" s="967">
        <v>2.1221258897561442E-2</v>
      </c>
      <c r="G28" s="967"/>
      <c r="H28" s="909">
        <v>3961.0832595162683</v>
      </c>
      <c r="I28" s="967"/>
      <c r="J28" s="972">
        <v>3842.067084381013</v>
      </c>
      <c r="K28" s="906"/>
      <c r="L28" s="969">
        <v>3.0977120524284047E-2</v>
      </c>
      <c r="M28" s="907"/>
      <c r="N28" s="904">
        <v>133.51515151515153</v>
      </c>
      <c r="O28" s="967"/>
      <c r="P28" s="968">
        <v>167.44444444444446</v>
      </c>
      <c r="Q28" s="906"/>
      <c r="R28" s="967">
        <v>-0.20263015020811967</v>
      </c>
      <c r="S28" s="969"/>
      <c r="T28" s="892"/>
    </row>
    <row r="29" spans="1:20" s="26" customFormat="1" x14ac:dyDescent="0.25">
      <c r="A29" s="975" t="s">
        <v>0</v>
      </c>
      <c r="B29" s="902">
        <v>7117.4463162686752</v>
      </c>
      <c r="C29" s="904"/>
      <c r="D29" s="968">
        <v>6788.9307219052907</v>
      </c>
      <c r="E29" s="968"/>
      <c r="F29" s="967">
        <v>4.838988757145362E-2</v>
      </c>
      <c r="G29" s="967"/>
      <c r="H29" s="909">
        <v>6760.6584374807962</v>
      </c>
      <c r="I29" s="967"/>
      <c r="J29" s="972">
        <v>6422.1862774608462</v>
      </c>
      <c r="K29" s="906"/>
      <c r="L29" s="969">
        <v>5.2703572490234975E-2</v>
      </c>
      <c r="M29" s="907"/>
      <c r="N29" s="904">
        <v>356.78787878787887</v>
      </c>
      <c r="O29" s="967"/>
      <c r="P29" s="968">
        <v>366.74444444444447</v>
      </c>
      <c r="Q29" s="906"/>
      <c r="R29" s="967">
        <v>-2.7148511197349172E-2</v>
      </c>
      <c r="S29" s="969"/>
      <c r="T29" s="892"/>
    </row>
    <row r="30" spans="1:20" s="26" customFormat="1" x14ac:dyDescent="0.25">
      <c r="A30" s="975" t="s">
        <v>260</v>
      </c>
      <c r="B30" s="902">
        <v>3189.8113295153607</v>
      </c>
      <c r="C30" s="904"/>
      <c r="D30" s="968">
        <v>2835.1588853155849</v>
      </c>
      <c r="E30" s="968"/>
      <c r="F30" s="967">
        <v>0.12509085329808561</v>
      </c>
      <c r="G30" s="967"/>
      <c r="H30" s="909">
        <v>3045.3113295153607</v>
      </c>
      <c r="I30" s="967"/>
      <c r="J30" s="972">
        <v>2667.7144408711406</v>
      </c>
      <c r="K30" s="906"/>
      <c r="L30" s="969">
        <v>0.14154321874155171</v>
      </c>
      <c r="M30" s="907"/>
      <c r="N30" s="904">
        <v>144.5</v>
      </c>
      <c r="O30" s="967"/>
      <c r="P30" s="968">
        <v>167.44444444444446</v>
      </c>
      <c r="Q30" s="906"/>
      <c r="R30" s="967">
        <v>-0.13702720637027213</v>
      </c>
      <c r="S30" s="969"/>
      <c r="T30" s="892"/>
    </row>
    <row r="31" spans="1:20" s="26" customFormat="1" x14ac:dyDescent="0.25">
      <c r="A31" s="975" t="s">
        <v>269</v>
      </c>
      <c r="B31" s="902">
        <v>5747.1053917067793</v>
      </c>
      <c r="C31" s="904"/>
      <c r="D31" s="968">
        <v>5707.1814395787897</v>
      </c>
      <c r="E31" s="968"/>
      <c r="F31" s="967">
        <v>6.9953886258321205E-3</v>
      </c>
      <c r="G31" s="967"/>
      <c r="H31" s="909">
        <v>5534.8175129189003</v>
      </c>
      <c r="I31" s="967"/>
      <c r="J31" s="972">
        <v>5340.4369951343451</v>
      </c>
      <c r="K31" s="906"/>
      <c r="L31" s="969">
        <v>3.6397867433255869E-2</v>
      </c>
      <c r="M31" s="907"/>
      <c r="N31" s="904">
        <v>212.28787878787881</v>
      </c>
      <c r="O31" s="967"/>
      <c r="P31" s="968">
        <v>366.74444444444447</v>
      </c>
      <c r="Q31" s="906"/>
      <c r="R31" s="967">
        <v>-0.421155842975457</v>
      </c>
      <c r="S31" s="969"/>
      <c r="T31" s="892"/>
    </row>
    <row r="32" spans="1:20" s="23" customFormat="1" x14ac:dyDescent="0.25">
      <c r="A32" s="921" t="s">
        <v>143</v>
      </c>
      <c r="B32" s="911"/>
      <c r="C32" s="912"/>
      <c r="D32" s="912"/>
      <c r="E32" s="912"/>
      <c r="F32" s="912"/>
      <c r="G32" s="912"/>
      <c r="H32" s="911"/>
      <c r="I32" s="912"/>
      <c r="J32" s="912"/>
      <c r="K32" s="912"/>
      <c r="L32" s="913"/>
      <c r="M32" s="911"/>
      <c r="N32" s="912"/>
      <c r="O32" s="912"/>
      <c r="P32" s="912"/>
      <c r="Q32" s="912"/>
      <c r="R32" s="912"/>
      <c r="S32" s="913"/>
      <c r="T32" s="892"/>
    </row>
    <row r="33" spans="1:20" s="10" customFormat="1" x14ac:dyDescent="0.25">
      <c r="A33" s="977" t="s">
        <v>586</v>
      </c>
      <c r="B33" s="922">
        <v>7.6608408895374982</v>
      </c>
      <c r="C33" s="918"/>
      <c r="D33" s="974">
        <v>7.9381168533723159</v>
      </c>
      <c r="E33" s="974"/>
      <c r="F33" s="967">
        <v>-3.4929690373230488E-2</v>
      </c>
      <c r="G33" s="967"/>
      <c r="H33" s="919">
        <v>7.7445909086181013</v>
      </c>
      <c r="I33" s="967"/>
      <c r="J33" s="974">
        <v>8.042572158015771</v>
      </c>
      <c r="K33" s="978"/>
      <c r="L33" s="969">
        <v>-3.7050491253681997E-2</v>
      </c>
      <c r="M33" s="907"/>
      <c r="N33" s="918">
        <v>6.1433904259991232</v>
      </c>
      <c r="O33" s="967"/>
      <c r="P33" s="974">
        <v>6.0143310359916864</v>
      </c>
      <c r="Q33" s="923"/>
      <c r="R33" s="967">
        <v>2.1458644234097528E-2</v>
      </c>
      <c r="S33" s="970"/>
      <c r="T33" s="892"/>
    </row>
    <row r="34" spans="1:20" s="10" customFormat="1" x14ac:dyDescent="0.25">
      <c r="A34" s="977" t="s">
        <v>292</v>
      </c>
      <c r="B34" s="922">
        <v>8.0296312844031767</v>
      </c>
      <c r="C34" s="918"/>
      <c r="D34" s="974">
        <v>7.2448108117935437</v>
      </c>
      <c r="E34" s="974"/>
      <c r="F34" s="967">
        <v>0.10832863590199686</v>
      </c>
      <c r="G34" s="967"/>
      <c r="H34" s="919">
        <v>8.0878944857701143</v>
      </c>
      <c r="I34" s="967"/>
      <c r="J34" s="974">
        <v>7.3504810100166269</v>
      </c>
      <c r="K34" s="978"/>
      <c r="L34" s="969">
        <v>0.10032179863448411</v>
      </c>
      <c r="M34" s="907"/>
      <c r="N34" s="918">
        <v>5.0840767968025125</v>
      </c>
      <c r="O34" s="967"/>
      <c r="P34" s="974">
        <v>2.8210395125553918</v>
      </c>
      <c r="Q34" s="923"/>
      <c r="R34" s="967">
        <v>0.80219978280176085</v>
      </c>
      <c r="S34" s="970"/>
      <c r="T34" s="892"/>
    </row>
    <row r="35" spans="1:20" s="10" customFormat="1" x14ac:dyDescent="0.25">
      <c r="A35" s="977" t="s">
        <v>587</v>
      </c>
      <c r="B35" s="922">
        <v>5.6520831812605197</v>
      </c>
      <c r="C35" s="918"/>
      <c r="D35" s="974">
        <v>6.1968497943637342</v>
      </c>
      <c r="E35" s="974"/>
      <c r="F35" s="967">
        <v>-8.7910249752817957E-2</v>
      </c>
      <c r="G35" s="967"/>
      <c r="H35" s="919">
        <v>5.6520831812605197</v>
      </c>
      <c r="I35" s="967"/>
      <c r="J35" s="974">
        <v>6.1968497943637351</v>
      </c>
      <c r="K35" s="978"/>
      <c r="L35" s="969">
        <v>-8.7910249752818095E-2</v>
      </c>
      <c r="M35" s="907"/>
      <c r="N35" s="918">
        <v>0</v>
      </c>
      <c r="O35" s="967"/>
      <c r="P35" s="974">
        <v>0</v>
      </c>
      <c r="Q35" s="923"/>
      <c r="R35" s="967" t="s">
        <v>249</v>
      </c>
      <c r="S35" s="970"/>
      <c r="T35" s="892"/>
    </row>
    <row r="36" spans="1:20" s="10" customFormat="1" x14ac:dyDescent="0.25">
      <c r="A36" s="977" t="s">
        <v>588</v>
      </c>
      <c r="B36" s="922">
        <v>6.3052666724496227</v>
      </c>
      <c r="C36" s="918"/>
      <c r="D36" s="974">
        <v>4.4345611773710614</v>
      </c>
      <c r="E36" s="974"/>
      <c r="F36" s="967">
        <v>0.4218468119516553</v>
      </c>
      <c r="G36" s="967"/>
      <c r="H36" s="919">
        <v>6.3052666724496218</v>
      </c>
      <c r="I36" s="967"/>
      <c r="J36" s="974">
        <v>4.4345611773710614</v>
      </c>
      <c r="K36" s="978"/>
      <c r="L36" s="969">
        <v>0.42184681195165513</v>
      </c>
      <c r="M36" s="907"/>
      <c r="N36" s="918">
        <v>0</v>
      </c>
      <c r="O36" s="967"/>
      <c r="P36" s="974">
        <v>0</v>
      </c>
      <c r="Q36" s="923"/>
      <c r="R36" s="967" t="s">
        <v>249</v>
      </c>
      <c r="S36" s="970"/>
      <c r="T36" s="892"/>
    </row>
    <row r="37" spans="1:20" s="10" customFormat="1" x14ac:dyDescent="0.25">
      <c r="A37" s="979" t="s">
        <v>589</v>
      </c>
      <c r="B37" s="922">
        <v>6.2626060312061647</v>
      </c>
      <c r="C37" s="918"/>
      <c r="D37" s="974">
        <v>5.4555383692127144</v>
      </c>
      <c r="E37" s="974"/>
      <c r="F37" s="967">
        <v>0.14793547535986218</v>
      </c>
      <c r="G37" s="967"/>
      <c r="H37" s="919">
        <v>6.2906519418314195</v>
      </c>
      <c r="I37" s="967"/>
      <c r="J37" s="974">
        <v>5.6061371718316177</v>
      </c>
      <c r="K37" s="978"/>
      <c r="L37" s="969">
        <v>0.12210096703291323</v>
      </c>
      <c r="M37" s="907"/>
      <c r="N37" s="918">
        <v>5.4305492510213362</v>
      </c>
      <c r="O37" s="967"/>
      <c r="P37" s="974">
        <v>2</v>
      </c>
      <c r="Q37" s="923"/>
      <c r="R37" s="967">
        <v>1.7152746255106681</v>
      </c>
      <c r="S37" s="970"/>
      <c r="T37" s="892"/>
    </row>
    <row r="38" spans="1:20" s="10" customFormat="1" x14ac:dyDescent="0.25">
      <c r="A38" s="979" t="s">
        <v>1</v>
      </c>
      <c r="B38" s="922">
        <v>7.0540679503303041</v>
      </c>
      <c r="C38" s="918"/>
      <c r="D38" s="974">
        <v>6.7297671314969669</v>
      </c>
      <c r="E38" s="974"/>
      <c r="F38" s="967">
        <v>4.8189010480842571E-2</v>
      </c>
      <c r="G38" s="967"/>
      <c r="H38" s="919">
        <v>7.0822550741650199</v>
      </c>
      <c r="I38" s="967"/>
      <c r="J38" s="974">
        <v>6.8677755573975112</v>
      </c>
      <c r="K38" s="978"/>
      <c r="L38" s="969">
        <v>3.1229837809199454E-2</v>
      </c>
      <c r="M38" s="907"/>
      <c r="N38" s="918">
        <v>6.519959232206558</v>
      </c>
      <c r="O38" s="967"/>
      <c r="P38" s="974">
        <v>4.3130548065561856</v>
      </c>
      <c r="Q38" s="923"/>
      <c r="R38" s="967">
        <v>0.51168012571871391</v>
      </c>
      <c r="S38" s="970"/>
      <c r="T38" s="892"/>
    </row>
    <row r="39" spans="1:20" s="10" customFormat="1" x14ac:dyDescent="0.25">
      <c r="A39" s="977" t="s">
        <v>144</v>
      </c>
      <c r="B39" s="922">
        <v>4.3458365043317659</v>
      </c>
      <c r="C39" s="918"/>
      <c r="D39" s="974">
        <v>3.0973443255856399</v>
      </c>
      <c r="E39" s="974"/>
      <c r="F39" s="967">
        <v>0.40308472275198642</v>
      </c>
      <c r="G39" s="967"/>
      <c r="H39" s="919">
        <v>4.4096964364809326</v>
      </c>
      <c r="I39" s="967"/>
      <c r="J39" s="974">
        <v>3.2289883464095905</v>
      </c>
      <c r="K39" s="978"/>
      <c r="L39" s="969">
        <v>0.36565882666755578</v>
      </c>
      <c r="M39" s="907"/>
      <c r="N39" s="918">
        <v>3</v>
      </c>
      <c r="O39" s="967"/>
      <c r="P39" s="974">
        <v>1</v>
      </c>
      <c r="Q39" s="923"/>
      <c r="R39" s="967">
        <v>2</v>
      </c>
      <c r="S39" s="970"/>
      <c r="T39" s="892"/>
    </row>
    <row r="40" spans="1:20" s="10" customFormat="1" x14ac:dyDescent="0.25">
      <c r="A40" s="977" t="s">
        <v>145</v>
      </c>
      <c r="B40" s="922">
        <v>6.3239751062325569</v>
      </c>
      <c r="C40" s="918"/>
      <c r="D40" s="974">
        <v>6.4666700954659033</v>
      </c>
      <c r="E40" s="974"/>
      <c r="F40" s="967">
        <v>-2.2066223748354943E-2</v>
      </c>
      <c r="G40" s="967"/>
      <c r="H40" s="919">
        <v>6.2245609589461033</v>
      </c>
      <c r="I40" s="967"/>
      <c r="J40" s="974">
        <v>6.645919637777677</v>
      </c>
      <c r="K40" s="978"/>
      <c r="L40" s="969">
        <v>-6.3401109522364232E-2</v>
      </c>
      <c r="M40" s="907"/>
      <c r="N40" s="918">
        <v>8.9159232031974884</v>
      </c>
      <c r="O40" s="967"/>
      <c r="P40" s="974">
        <v>3.8564849880328418</v>
      </c>
      <c r="Q40" s="923"/>
      <c r="R40" s="967">
        <v>1.3119299649459859</v>
      </c>
      <c r="S40" s="970"/>
      <c r="T40" s="892"/>
    </row>
    <row r="41" spans="1:20" s="10" customFormat="1" x14ac:dyDescent="0.25">
      <c r="A41" s="977" t="s">
        <v>308</v>
      </c>
      <c r="B41" s="922">
        <v>11.642275998403075</v>
      </c>
      <c r="C41" s="918"/>
      <c r="D41" s="974">
        <v>11.035203897090359</v>
      </c>
      <c r="E41" s="974"/>
      <c r="F41" s="967">
        <v>5.501231395214936E-2</v>
      </c>
      <c r="G41" s="967"/>
      <c r="H41" s="919">
        <v>11.735821206951282</v>
      </c>
      <c r="I41" s="967"/>
      <c r="J41" s="974">
        <v>11.213732664125546</v>
      </c>
      <c r="K41" s="978"/>
      <c r="L41" s="969">
        <v>4.6557962318468496E-2</v>
      </c>
      <c r="M41" s="907"/>
      <c r="N41" s="918">
        <v>9.4691480017566931</v>
      </c>
      <c r="O41" s="967"/>
      <c r="P41" s="974">
        <v>7.2611558156547149</v>
      </c>
      <c r="Q41" s="923"/>
      <c r="R41" s="967">
        <v>0.30408274414682707</v>
      </c>
      <c r="S41" s="970"/>
      <c r="T41" s="892"/>
    </row>
    <row r="42" spans="1:20" s="23" customFormat="1" x14ac:dyDescent="0.25">
      <c r="A42" s="924" t="s">
        <v>309</v>
      </c>
      <c r="B42" s="911"/>
      <c r="C42" s="912"/>
      <c r="D42" s="925"/>
      <c r="E42" s="925"/>
      <c r="F42" s="926"/>
      <c r="G42" s="926"/>
      <c r="H42" s="911"/>
      <c r="I42" s="926"/>
      <c r="J42" s="927"/>
      <c r="K42" s="927"/>
      <c r="L42" s="928"/>
      <c r="M42" s="929"/>
      <c r="N42" s="912"/>
      <c r="O42" s="926"/>
      <c r="P42" s="927"/>
      <c r="Q42" s="927"/>
      <c r="R42" s="926"/>
      <c r="S42" s="928"/>
      <c r="T42" s="892"/>
    </row>
    <row r="43" spans="1:20" s="26" customFormat="1" x14ac:dyDescent="0.25">
      <c r="A43" s="980" t="s">
        <v>310</v>
      </c>
      <c r="B43" s="902">
        <v>22954.51400560106</v>
      </c>
      <c r="C43" s="904"/>
      <c r="D43" s="968">
        <v>22717.279818675484</v>
      </c>
      <c r="E43" s="968"/>
      <c r="F43" s="967">
        <v>1.0442895840484825E-2</v>
      </c>
      <c r="G43" s="967"/>
      <c r="H43" s="909">
        <v>21919.01905610611</v>
      </c>
      <c r="I43" s="967"/>
      <c r="J43" s="972">
        <v>21772.990929786596</v>
      </c>
      <c r="K43" s="906"/>
      <c r="L43" s="969">
        <v>6.7068473408372978E-3</v>
      </c>
      <c r="M43" s="907"/>
      <c r="N43" s="904">
        <v>1035.4949494949497</v>
      </c>
      <c r="O43" s="967"/>
      <c r="P43" s="968">
        <v>944.28888888888912</v>
      </c>
      <c r="Q43" s="906"/>
      <c r="R43" s="967">
        <v>9.6587031446890612E-2</v>
      </c>
      <c r="S43" s="969"/>
      <c r="T43" s="892"/>
    </row>
    <row r="44" spans="1:20" s="26" customFormat="1" x14ac:dyDescent="0.25">
      <c r="A44" s="980" t="s">
        <v>327</v>
      </c>
      <c r="B44" s="902">
        <v>20268.862666145193</v>
      </c>
      <c r="C44" s="904"/>
      <c r="D44" s="968">
        <v>20506.837910742775</v>
      </c>
      <c r="E44" s="968"/>
      <c r="F44" s="967">
        <v>-1.1604677699866948E-2</v>
      </c>
      <c r="G44" s="967"/>
      <c r="H44" s="909">
        <v>19445.655595438122</v>
      </c>
      <c r="I44" s="967"/>
      <c r="J44" s="972">
        <v>19781.093466298331</v>
      </c>
      <c r="K44" s="906"/>
      <c r="L44" s="969">
        <v>-1.6957498908323997E-2</v>
      </c>
      <c r="M44" s="907"/>
      <c r="N44" s="904">
        <v>823.20707070707078</v>
      </c>
      <c r="O44" s="967"/>
      <c r="P44" s="968">
        <v>725.74444444444464</v>
      </c>
      <c r="Q44" s="906"/>
      <c r="R44" s="967">
        <v>0.13429331358813709</v>
      </c>
      <c r="S44" s="969"/>
      <c r="T44" s="892"/>
    </row>
    <row r="45" spans="1:20" s="26" customFormat="1" x14ac:dyDescent="0.25">
      <c r="A45" s="980" t="s">
        <v>312</v>
      </c>
      <c r="B45" s="902">
        <v>1862.4668267553727</v>
      </c>
      <c r="C45" s="904"/>
      <c r="D45" s="968">
        <v>1782.5426001689534</v>
      </c>
      <c r="E45" s="968"/>
      <c r="F45" s="967">
        <v>4.4837204215396539E-2</v>
      </c>
      <c r="G45" s="967"/>
      <c r="H45" s="909">
        <v>1794.678947967494</v>
      </c>
      <c r="I45" s="967"/>
      <c r="J45" s="972">
        <v>1731.4426001689535</v>
      </c>
      <c r="K45" s="906"/>
      <c r="L45" s="969">
        <v>3.6522347199017681E-2</v>
      </c>
      <c r="M45" s="907"/>
      <c r="N45" s="904">
        <v>67.787878787878782</v>
      </c>
      <c r="O45" s="967"/>
      <c r="P45" s="968">
        <v>51.1</v>
      </c>
      <c r="Q45" s="906"/>
      <c r="R45" s="967">
        <v>0.32657297040858668</v>
      </c>
      <c r="S45" s="969"/>
      <c r="T45" s="892"/>
    </row>
    <row r="46" spans="1:20" s="26" customFormat="1" x14ac:dyDescent="0.25">
      <c r="A46" s="980" t="s">
        <v>313</v>
      </c>
      <c r="B46" s="981">
        <v>1174.8863816603728</v>
      </c>
      <c r="C46" s="904"/>
      <c r="D46" s="968">
        <v>1265.0571784303834</v>
      </c>
      <c r="E46" s="968"/>
      <c r="F46" s="967">
        <v>-7.1278040477103025E-2</v>
      </c>
      <c r="G46" s="967"/>
      <c r="H46" s="909">
        <v>1174.8863816603728</v>
      </c>
      <c r="I46" s="967"/>
      <c r="J46" s="972">
        <v>1265.0571784303834</v>
      </c>
      <c r="K46" s="906"/>
      <c r="L46" s="969">
        <v>-7.1278040477103025E-2</v>
      </c>
      <c r="M46" s="907"/>
      <c r="N46" s="904">
        <v>0</v>
      </c>
      <c r="O46" s="967"/>
      <c r="P46" s="968">
        <v>0</v>
      </c>
      <c r="Q46" s="906"/>
      <c r="R46" s="967" t="s">
        <v>249</v>
      </c>
      <c r="S46" s="969"/>
      <c r="T46" s="892"/>
    </row>
    <row r="47" spans="1:20" s="26" customFormat="1" x14ac:dyDescent="0.25">
      <c r="A47" s="980" t="s">
        <v>643</v>
      </c>
      <c r="B47" s="902">
        <v>690.94590681138084</v>
      </c>
      <c r="C47" s="904"/>
      <c r="D47" s="968">
        <v>1047.9620892511311</v>
      </c>
      <c r="E47" s="968"/>
      <c r="F47" s="967">
        <v>-0.34067661998619858</v>
      </c>
      <c r="G47" s="967"/>
      <c r="H47" s="909">
        <v>690.94590681138084</v>
      </c>
      <c r="I47" s="967"/>
      <c r="J47" s="972">
        <v>702.85097814001995</v>
      </c>
      <c r="K47" s="906"/>
      <c r="L47" s="969">
        <v>-1.6938258178346613E-2</v>
      </c>
      <c r="M47" s="907"/>
      <c r="N47" s="904">
        <v>0</v>
      </c>
      <c r="O47" s="967"/>
      <c r="P47" s="968">
        <v>345.11111111111109</v>
      </c>
      <c r="Q47" s="906"/>
      <c r="R47" s="967">
        <v>-1</v>
      </c>
      <c r="S47" s="969"/>
      <c r="T47" s="892"/>
    </row>
    <row r="48" spans="1:20" s="26" customFormat="1" x14ac:dyDescent="0.25">
      <c r="A48" s="976" t="s">
        <v>198</v>
      </c>
      <c r="B48" s="902">
        <v>424.09971728602881</v>
      </c>
      <c r="C48" s="904"/>
      <c r="D48" s="968">
        <v>864.14421502479388</v>
      </c>
      <c r="E48" s="968"/>
      <c r="F48" s="967">
        <v>-0.50922576357944993</v>
      </c>
      <c r="G48" s="967"/>
      <c r="H48" s="909">
        <v>424.09971728602881</v>
      </c>
      <c r="I48" s="967"/>
      <c r="J48" s="972">
        <v>519.03310391368279</v>
      </c>
      <c r="K48" s="906"/>
      <c r="L48" s="969">
        <v>-0.18290430015315898</v>
      </c>
      <c r="M48" s="907"/>
      <c r="N48" s="904">
        <v>0</v>
      </c>
      <c r="O48" s="967"/>
      <c r="P48" s="968">
        <v>345.11111111111109</v>
      </c>
      <c r="Q48" s="906"/>
      <c r="R48" s="967">
        <v>-1</v>
      </c>
      <c r="S48" s="969"/>
      <c r="T48" s="892"/>
    </row>
    <row r="49" spans="1:20" s="26" customFormat="1" x14ac:dyDescent="0.25">
      <c r="A49" s="980" t="s">
        <v>187</v>
      </c>
      <c r="B49" s="902">
        <v>2222.6297945119895</v>
      </c>
      <c r="C49" s="904"/>
      <c r="D49" s="968">
        <v>1850.4983341511427</v>
      </c>
      <c r="E49" s="968"/>
      <c r="F49" s="967">
        <v>0.20109797101306245</v>
      </c>
      <c r="G49" s="967"/>
      <c r="H49" s="909">
        <v>2182.8520167342117</v>
      </c>
      <c r="I49" s="967"/>
      <c r="J49" s="972">
        <v>1850.4983341511427</v>
      </c>
      <c r="K49" s="906"/>
      <c r="L49" s="969">
        <v>0.17960225980723496</v>
      </c>
      <c r="M49" s="907"/>
      <c r="N49" s="904">
        <v>39.777777777777779</v>
      </c>
      <c r="O49" s="967"/>
      <c r="P49" s="968">
        <v>0</v>
      </c>
      <c r="Q49" s="906"/>
      <c r="R49" s="967" t="s">
        <v>249</v>
      </c>
      <c r="S49" s="969"/>
      <c r="T49" s="892"/>
    </row>
    <row r="50" spans="1:20" s="26" customFormat="1" x14ac:dyDescent="0.25">
      <c r="A50" s="980" t="s">
        <v>316</v>
      </c>
      <c r="B50" s="902">
        <v>332.5499291549234</v>
      </c>
      <c r="C50" s="904"/>
      <c r="D50" s="968">
        <v>313.12731993810917</v>
      </c>
      <c r="E50" s="968"/>
      <c r="F50" s="967">
        <v>6.2027833344765929E-2</v>
      </c>
      <c r="G50" s="967"/>
      <c r="H50" s="909">
        <v>332.5499291549234</v>
      </c>
      <c r="I50" s="967"/>
      <c r="J50" s="972">
        <v>313.12731993810917</v>
      </c>
      <c r="K50" s="906"/>
      <c r="L50" s="969">
        <v>6.2027833344765929E-2</v>
      </c>
      <c r="M50" s="907"/>
      <c r="N50" s="904">
        <v>0</v>
      </c>
      <c r="O50" s="967"/>
      <c r="P50" s="968">
        <v>0</v>
      </c>
      <c r="Q50" s="906"/>
      <c r="R50" s="967" t="s">
        <v>249</v>
      </c>
      <c r="S50" s="969"/>
      <c r="T50" s="892"/>
    </row>
    <row r="51" spans="1:20" s="26" customFormat="1" x14ac:dyDescent="0.25">
      <c r="A51" s="980" t="s">
        <v>317</v>
      </c>
      <c r="B51" s="902">
        <v>1525.3407933360263</v>
      </c>
      <c r="C51" s="904"/>
      <c r="D51" s="968">
        <v>1378.944522595847</v>
      </c>
      <c r="E51" s="968"/>
      <c r="F51" s="967">
        <v>0.10616545360692972</v>
      </c>
      <c r="G51" s="967"/>
      <c r="H51" s="909">
        <v>1525.3407933360263</v>
      </c>
      <c r="I51" s="967"/>
      <c r="J51" s="972">
        <v>1211.5000781514027</v>
      </c>
      <c r="K51" s="906"/>
      <c r="L51" s="969">
        <v>0.25905133713528539</v>
      </c>
      <c r="M51" s="907"/>
      <c r="N51" s="904">
        <v>0</v>
      </c>
      <c r="O51" s="967"/>
      <c r="P51" s="968">
        <v>167.44444444444446</v>
      </c>
      <c r="Q51" s="906"/>
      <c r="R51" s="967">
        <v>-1</v>
      </c>
      <c r="S51" s="969"/>
      <c r="T51" s="892"/>
    </row>
    <row r="52" spans="1:20" s="26" customFormat="1" x14ac:dyDescent="0.25">
      <c r="A52" s="980" t="s">
        <v>318</v>
      </c>
      <c r="B52" s="902">
        <v>2499.0920148002588</v>
      </c>
      <c r="C52" s="904"/>
      <c r="D52" s="968">
        <v>2238.9971262558856</v>
      </c>
      <c r="E52" s="968"/>
      <c r="F52" s="967">
        <v>0.11616579829171607</v>
      </c>
      <c r="G52" s="967"/>
      <c r="H52" s="909">
        <v>2288.8647420729858</v>
      </c>
      <c r="I52" s="967"/>
      <c r="J52" s="972">
        <v>2238.9971262558856</v>
      </c>
      <c r="K52" s="906"/>
      <c r="L52" s="969">
        <v>2.2272300054484748E-2</v>
      </c>
      <c r="M52" s="907"/>
      <c r="N52" s="904">
        <v>210.22727272727275</v>
      </c>
      <c r="O52" s="967"/>
      <c r="P52" s="968">
        <v>0</v>
      </c>
      <c r="Q52" s="906"/>
      <c r="R52" s="967" t="s">
        <v>249</v>
      </c>
      <c r="S52" s="969"/>
      <c r="T52" s="892"/>
    </row>
    <row r="53" spans="1:20" s="23" customFormat="1" x14ac:dyDescent="0.25">
      <c r="A53" s="924" t="s">
        <v>319</v>
      </c>
      <c r="B53" s="911"/>
      <c r="C53" s="912"/>
      <c r="D53" s="925"/>
      <c r="E53" s="925"/>
      <c r="F53" s="912"/>
      <c r="G53" s="912"/>
      <c r="H53" s="911"/>
      <c r="I53" s="912"/>
      <c r="J53" s="927"/>
      <c r="K53" s="912"/>
      <c r="L53" s="913"/>
      <c r="M53" s="911"/>
      <c r="N53" s="912"/>
      <c r="O53" s="930"/>
      <c r="P53" s="927"/>
      <c r="Q53" s="912"/>
      <c r="R53" s="912"/>
      <c r="S53" s="913"/>
      <c r="T53" s="892"/>
    </row>
    <row r="54" spans="1:20" s="26" customFormat="1" x14ac:dyDescent="0.25">
      <c r="A54" s="976" t="s">
        <v>320</v>
      </c>
      <c r="B54" s="902">
        <v>25021.393568766853</v>
      </c>
      <c r="C54" s="904"/>
      <c r="D54" s="968">
        <v>25663.334457212459</v>
      </c>
      <c r="E54" s="968"/>
      <c r="F54" s="967">
        <v>-2.5013931432639462E-2</v>
      </c>
      <c r="G54" s="967"/>
      <c r="H54" s="909">
        <v>23889.848114221397</v>
      </c>
      <c r="I54" s="967"/>
      <c r="J54" s="972">
        <v>24444.53445721246</v>
      </c>
      <c r="K54" s="906"/>
      <c r="L54" s="969">
        <v>-2.2691630473142443E-2</v>
      </c>
      <c r="M54" s="907"/>
      <c r="N54" s="931">
        <v>1131.5454545454552</v>
      </c>
      <c r="O54" s="967"/>
      <c r="P54" s="968">
        <v>1218.7999999999993</v>
      </c>
      <c r="Q54" s="906"/>
      <c r="R54" s="967">
        <v>-7.1590536145835368E-2</v>
      </c>
      <c r="S54" s="969"/>
      <c r="T54" s="892"/>
    </row>
    <row r="55" spans="1:20" s="26" customFormat="1" x14ac:dyDescent="0.25">
      <c r="A55" s="976" t="s">
        <v>196</v>
      </c>
      <c r="B55" s="902">
        <v>22850.097519417963</v>
      </c>
      <c r="C55" s="904"/>
      <c r="D55" s="968">
        <v>23513.255733089631</v>
      </c>
      <c r="E55" s="968"/>
      <c r="F55" s="967">
        <v>-2.8203589549635252E-2</v>
      </c>
      <c r="G55" s="967"/>
      <c r="H55" s="909">
        <v>21718.552064872507</v>
      </c>
      <c r="I55" s="967"/>
      <c r="J55" s="972">
        <v>22461.900177534077</v>
      </c>
      <c r="K55" s="906"/>
      <c r="L55" s="969">
        <v>-3.3093732355068115E-2</v>
      </c>
      <c r="M55" s="907"/>
      <c r="N55" s="931">
        <v>1131.5454545454552</v>
      </c>
      <c r="O55" s="967"/>
      <c r="P55" s="968">
        <v>1051.3555555555556</v>
      </c>
      <c r="Q55" s="906"/>
      <c r="R55" s="967">
        <v>7.6272863700735147E-2</v>
      </c>
      <c r="S55" s="969"/>
      <c r="T55" s="892"/>
    </row>
    <row r="56" spans="1:20" s="26" customFormat="1" x14ac:dyDescent="0.25">
      <c r="A56" s="976" t="s">
        <v>197</v>
      </c>
      <c r="B56" s="902">
        <v>2309.3920277115731</v>
      </c>
      <c r="C56" s="904"/>
      <c r="D56" s="968">
        <v>2238.8835616036558</v>
      </c>
      <c r="E56" s="968"/>
      <c r="F56" s="967">
        <v>3.149269006978362E-2</v>
      </c>
      <c r="G56" s="967"/>
      <c r="H56" s="909">
        <v>2309.3920277115731</v>
      </c>
      <c r="I56" s="967"/>
      <c r="J56" s="972">
        <v>2071.4391171592115</v>
      </c>
      <c r="K56" s="906"/>
      <c r="L56" s="969">
        <v>0.11487323406284426</v>
      </c>
      <c r="M56" s="907"/>
      <c r="N56" s="1499">
        <v>0</v>
      </c>
      <c r="O56" s="967"/>
      <c r="P56" s="968">
        <v>167.44444444444446</v>
      </c>
      <c r="Q56" s="906"/>
      <c r="R56" s="967">
        <v>-1</v>
      </c>
      <c r="S56" s="969"/>
      <c r="T56" s="892"/>
    </row>
    <row r="57" spans="1:20" s="26" customFormat="1" x14ac:dyDescent="0.25">
      <c r="A57" s="976" t="s">
        <v>667</v>
      </c>
      <c r="B57" s="902">
        <v>320.79850442398606</v>
      </c>
      <c r="C57" s="904"/>
      <c r="D57" s="968">
        <v>210.63416291424528</v>
      </c>
      <c r="E57" s="968"/>
      <c r="F57" s="967">
        <v>0.52301269644749693</v>
      </c>
      <c r="G57" s="967"/>
      <c r="H57" s="909">
        <v>320.79850442398606</v>
      </c>
      <c r="I57" s="967"/>
      <c r="J57" s="972">
        <v>210.63416291424528</v>
      </c>
      <c r="K57" s="906"/>
      <c r="L57" s="969">
        <v>0.52301269644749693</v>
      </c>
      <c r="M57" s="907"/>
      <c r="N57" s="968">
        <v>0</v>
      </c>
      <c r="O57" s="967"/>
      <c r="P57" s="968">
        <v>0</v>
      </c>
      <c r="Q57" s="906"/>
      <c r="R57" s="967" t="s">
        <v>249</v>
      </c>
      <c r="S57" s="969"/>
      <c r="T57" s="892"/>
    </row>
    <row r="58" spans="1:20" s="26" customFormat="1" x14ac:dyDescent="0.25">
      <c r="A58" s="976" t="s">
        <v>250</v>
      </c>
      <c r="B58" s="902">
        <v>3463.6234602541967</v>
      </c>
      <c r="C58" s="904"/>
      <c r="D58" s="968">
        <v>2385.5118197180054</v>
      </c>
      <c r="E58" s="968"/>
      <c r="F58" s="967">
        <v>0.4519414373153835</v>
      </c>
      <c r="G58" s="967"/>
      <c r="H58" s="909">
        <v>3208.1083087390452</v>
      </c>
      <c r="I58" s="967"/>
      <c r="J58" s="972">
        <v>2237.3118197180056</v>
      </c>
      <c r="K58" s="906"/>
      <c r="L58" s="969">
        <v>0.43391201908699539</v>
      </c>
      <c r="M58" s="907"/>
      <c r="N58" s="931">
        <v>255.51515151515156</v>
      </c>
      <c r="O58" s="967"/>
      <c r="P58" s="968">
        <v>148.19999999999999</v>
      </c>
      <c r="Q58" s="906"/>
      <c r="R58" s="967">
        <v>0.72412382938698772</v>
      </c>
      <c r="S58" s="969"/>
      <c r="T58" s="892"/>
    </row>
    <row r="59" spans="1:20" s="26" customFormat="1" x14ac:dyDescent="0.25">
      <c r="A59" s="976" t="s">
        <v>321</v>
      </c>
      <c r="B59" s="902">
        <v>2458.5232960770991</v>
      </c>
      <c r="C59" s="904"/>
      <c r="D59" s="968">
        <v>1403.7162303221246</v>
      </c>
      <c r="E59" s="968"/>
      <c r="F59" s="967">
        <v>0.75143896107329144</v>
      </c>
      <c r="G59" s="967"/>
      <c r="H59" s="909">
        <v>2203.0081445619476</v>
      </c>
      <c r="I59" s="967"/>
      <c r="J59" s="972">
        <v>1255.5162303221246</v>
      </c>
      <c r="K59" s="906"/>
      <c r="L59" s="969">
        <v>0.75466321450637674</v>
      </c>
      <c r="M59" s="907"/>
      <c r="N59" s="931">
        <v>255.51515151515156</v>
      </c>
      <c r="O59" s="967"/>
      <c r="P59" s="968">
        <v>148.19999999999999</v>
      </c>
      <c r="Q59" s="906"/>
      <c r="R59" s="967">
        <v>0.72412382938698772</v>
      </c>
      <c r="S59" s="969"/>
      <c r="T59" s="892"/>
    </row>
    <row r="60" spans="1:20" s="26" customFormat="1" x14ac:dyDescent="0.25">
      <c r="A60" s="976" t="s">
        <v>322</v>
      </c>
      <c r="B60" s="902">
        <v>672.59666365648673</v>
      </c>
      <c r="C60" s="904"/>
      <c r="D60" s="968">
        <v>483.74596380484013</v>
      </c>
      <c r="E60" s="968"/>
      <c r="F60" s="967">
        <v>0.39039230088095478</v>
      </c>
      <c r="G60" s="967"/>
      <c r="H60" s="909">
        <v>672.59666365648673</v>
      </c>
      <c r="I60" s="967"/>
      <c r="J60" s="972">
        <v>483.74596380484013</v>
      </c>
      <c r="K60" s="906"/>
      <c r="L60" s="969">
        <v>0.39039230088095478</v>
      </c>
      <c r="M60" s="907"/>
      <c r="N60" s="968">
        <v>0</v>
      </c>
      <c r="O60" s="967"/>
      <c r="P60" s="968">
        <v>0</v>
      </c>
      <c r="Q60" s="906"/>
      <c r="R60" s="967" t="s">
        <v>249</v>
      </c>
      <c r="S60" s="969"/>
      <c r="T60" s="892"/>
    </row>
    <row r="61" spans="1:20" s="26" customFormat="1" x14ac:dyDescent="0.25">
      <c r="A61" s="976" t="s">
        <v>323</v>
      </c>
      <c r="B61" s="902">
        <v>544.38842490212062</v>
      </c>
      <c r="C61" s="904"/>
      <c r="D61" s="968">
        <v>637.17205068864268</v>
      </c>
      <c r="E61" s="968"/>
      <c r="F61" s="967">
        <v>-0.14561785264473448</v>
      </c>
      <c r="G61" s="967"/>
      <c r="H61" s="909">
        <v>544.38842490212062</v>
      </c>
      <c r="I61" s="967"/>
      <c r="J61" s="972">
        <v>637.17205068864268</v>
      </c>
      <c r="K61" s="906"/>
      <c r="L61" s="969">
        <v>-0.14561785264473448</v>
      </c>
      <c r="M61" s="907"/>
      <c r="N61" s="968">
        <v>0</v>
      </c>
      <c r="O61" s="967"/>
      <c r="P61" s="968">
        <v>0</v>
      </c>
      <c r="Q61" s="906"/>
      <c r="R61" s="967" t="s">
        <v>249</v>
      </c>
      <c r="S61" s="969"/>
      <c r="T61" s="892"/>
    </row>
    <row r="62" spans="1:20" s="26" customFormat="1" x14ac:dyDescent="0.25">
      <c r="A62" s="976" t="s">
        <v>243</v>
      </c>
      <c r="B62" s="902">
        <v>597.44946886004368</v>
      </c>
      <c r="C62" s="904"/>
      <c r="D62" s="968">
        <v>403.65528012728566</v>
      </c>
      <c r="E62" s="968"/>
      <c r="F62" s="967">
        <v>0.48009823796098589</v>
      </c>
      <c r="G62" s="967"/>
      <c r="H62" s="909">
        <v>531.72219613277093</v>
      </c>
      <c r="I62" s="967"/>
      <c r="J62" s="972">
        <v>403.65528012728566</v>
      </c>
      <c r="K62" s="906"/>
      <c r="L62" s="969">
        <v>0.3172680311901323</v>
      </c>
      <c r="M62" s="907"/>
      <c r="N62" s="968">
        <v>65.727272727272734</v>
      </c>
      <c r="O62" s="967"/>
      <c r="P62" s="968">
        <v>0</v>
      </c>
      <c r="Q62" s="906"/>
      <c r="R62" s="967" t="s">
        <v>249</v>
      </c>
      <c r="S62" s="969"/>
      <c r="T62" s="892"/>
    </row>
    <row r="63" spans="1:20" s="26" customFormat="1" x14ac:dyDescent="0.25">
      <c r="A63" s="976" t="s">
        <v>267</v>
      </c>
      <c r="B63" s="902">
        <v>1628.6390784191278</v>
      </c>
      <c r="C63" s="904"/>
      <c r="D63" s="968">
        <v>1734.2213393218726</v>
      </c>
      <c r="E63" s="968"/>
      <c r="F63" s="967">
        <v>-6.0881652479279437E-2</v>
      </c>
      <c r="G63" s="967"/>
      <c r="H63" s="909">
        <v>1628.6390784191278</v>
      </c>
      <c r="I63" s="967"/>
      <c r="J63" s="972">
        <v>1734.2213393218726</v>
      </c>
      <c r="K63" s="906"/>
      <c r="L63" s="969">
        <v>-6.0881652479279437E-2</v>
      </c>
      <c r="M63" s="907"/>
      <c r="N63" s="968">
        <v>0</v>
      </c>
      <c r="O63" s="967"/>
      <c r="P63" s="968">
        <v>0</v>
      </c>
      <c r="Q63" s="906"/>
      <c r="R63" s="967" t="s">
        <v>249</v>
      </c>
      <c r="S63" s="969"/>
      <c r="T63" s="892"/>
    </row>
    <row r="64" spans="1:20" s="26" customFormat="1" x14ac:dyDescent="0.25">
      <c r="A64" s="976" t="s">
        <v>324</v>
      </c>
      <c r="B64" s="902">
        <v>166.03898985257538</v>
      </c>
      <c r="C64" s="904"/>
      <c r="D64" s="968">
        <v>141.66945791335041</v>
      </c>
      <c r="E64" s="968"/>
      <c r="F64" s="967">
        <v>0.17201683621977404</v>
      </c>
      <c r="G64" s="967"/>
      <c r="H64" s="909">
        <v>166.03898985257538</v>
      </c>
      <c r="I64" s="967"/>
      <c r="J64" s="972">
        <v>141.66945791335041</v>
      </c>
      <c r="K64" s="906"/>
      <c r="L64" s="969">
        <v>0.17201683621977404</v>
      </c>
      <c r="M64" s="907"/>
      <c r="N64" s="968">
        <v>0</v>
      </c>
      <c r="O64" s="967"/>
      <c r="P64" s="968">
        <v>0</v>
      </c>
      <c r="Q64" s="906"/>
      <c r="R64" s="967" t="s">
        <v>249</v>
      </c>
      <c r="S64" s="969"/>
      <c r="T64" s="892"/>
    </row>
    <row r="65" spans="1:20" s="26" customFormat="1" x14ac:dyDescent="0.25">
      <c r="A65" s="976" t="s">
        <v>325</v>
      </c>
      <c r="B65" s="902">
        <v>276.19511374400417</v>
      </c>
      <c r="C65" s="904"/>
      <c r="D65" s="968">
        <v>187.82118229914917</v>
      </c>
      <c r="E65" s="968"/>
      <c r="F65" s="967">
        <v>0.47052164384791723</v>
      </c>
      <c r="G65" s="967"/>
      <c r="H65" s="909">
        <v>276.19511374400417</v>
      </c>
      <c r="I65" s="967"/>
      <c r="J65" s="972">
        <v>187.82118229914917</v>
      </c>
      <c r="K65" s="906"/>
      <c r="L65" s="969">
        <v>0.47052164384791723</v>
      </c>
      <c r="M65" s="907"/>
      <c r="N65" s="968">
        <v>0</v>
      </c>
      <c r="O65" s="967"/>
      <c r="P65" s="968">
        <v>0</v>
      </c>
      <c r="Q65" s="906"/>
      <c r="R65" s="967" t="s">
        <v>249</v>
      </c>
      <c r="S65" s="969"/>
      <c r="T65" s="892"/>
    </row>
    <row r="66" spans="1:20" s="26" customFormat="1" x14ac:dyDescent="0.25">
      <c r="A66" s="976" t="s">
        <v>668</v>
      </c>
      <c r="B66" s="902">
        <v>975.3777953354903</v>
      </c>
      <c r="C66" s="904"/>
      <c r="D66" s="968">
        <v>870.97988544414</v>
      </c>
      <c r="E66" s="968"/>
      <c r="F66" s="967">
        <v>0.11986259572241963</v>
      </c>
      <c r="G66" s="969"/>
      <c r="H66" s="909">
        <v>975.3777953354903</v>
      </c>
      <c r="I66" s="933"/>
      <c r="J66" s="972">
        <v>870.97988544414</v>
      </c>
      <c r="K66" s="906"/>
      <c r="L66" s="969">
        <v>0.11986259572241963</v>
      </c>
      <c r="M66" s="907"/>
      <c r="N66" s="968">
        <v>0</v>
      </c>
      <c r="O66" s="933"/>
      <c r="P66" s="968">
        <v>0</v>
      </c>
      <c r="Q66" s="906"/>
      <c r="R66" s="967" t="s">
        <v>249</v>
      </c>
      <c r="S66" s="969"/>
      <c r="T66" s="892"/>
    </row>
    <row r="67" spans="1:20" s="26" customFormat="1" x14ac:dyDescent="0.25">
      <c r="A67" s="976" t="s">
        <v>1092</v>
      </c>
      <c r="B67" s="904">
        <v>42.052573579364598</v>
      </c>
      <c r="C67" s="968"/>
      <c r="D67" s="968">
        <v>42.168344333652783</v>
      </c>
      <c r="E67" s="993"/>
      <c r="F67" s="967">
        <v>-2.7454422533680889E-3</v>
      </c>
      <c r="G67" s="967"/>
      <c r="H67" s="1019">
        <v>42.268070128861737</v>
      </c>
      <c r="I67" s="933"/>
      <c r="J67" s="972">
        <v>42.230961403595309</v>
      </c>
      <c r="K67" s="906"/>
      <c r="L67" s="969">
        <v>8.7870898585010518E-4</v>
      </c>
      <c r="M67" s="933"/>
      <c r="N67" s="972">
        <v>37.75137445306526</v>
      </c>
      <c r="O67" s="933"/>
      <c r="P67" s="968">
        <v>40.994793952694472</v>
      </c>
      <c r="Q67" s="906"/>
      <c r="R67" s="967">
        <v>-7.9117838800993198E-2</v>
      </c>
      <c r="S67" s="969"/>
      <c r="T67" s="892"/>
    </row>
    <row r="68" spans="1:20" s="26" customFormat="1" x14ac:dyDescent="0.25">
      <c r="A68" s="924" t="s">
        <v>498</v>
      </c>
      <c r="B68" s="925"/>
      <c r="C68" s="925"/>
      <c r="D68" s="925"/>
      <c r="E68" s="925"/>
      <c r="F68" s="912"/>
      <c r="G68" s="912"/>
      <c r="H68" s="1020"/>
      <c r="I68" s="912"/>
      <c r="J68" s="927"/>
      <c r="K68" s="912"/>
      <c r="L68" s="913"/>
      <c r="M68" s="911"/>
      <c r="N68" s="912"/>
      <c r="O68" s="930"/>
      <c r="P68" s="927"/>
      <c r="Q68" s="912"/>
      <c r="R68" s="912"/>
      <c r="S68" s="913"/>
      <c r="T68" s="892"/>
    </row>
    <row r="69" spans="1:20" s="26" customFormat="1" x14ac:dyDescent="0.25">
      <c r="A69" s="976" t="s">
        <v>634</v>
      </c>
      <c r="B69" s="1021">
        <v>94.649295060352856</v>
      </c>
      <c r="C69" s="990">
        <v>74.19390979533236</v>
      </c>
      <c r="D69" s="990">
        <v>74.19390979533236</v>
      </c>
      <c r="E69" s="990"/>
      <c r="F69" s="967">
        <v>0.27570167580395355</v>
      </c>
      <c r="G69" s="967"/>
      <c r="H69" s="1021"/>
      <c r="I69" s="990"/>
      <c r="J69" s="990"/>
      <c r="K69" s="990"/>
      <c r="L69" s="969"/>
      <c r="M69" s="1022"/>
      <c r="N69" s="991"/>
      <c r="O69" s="992"/>
      <c r="P69" s="991"/>
      <c r="Q69" s="906"/>
      <c r="R69" s="967"/>
      <c r="S69" s="969"/>
      <c r="T69" s="892"/>
    </row>
    <row r="70" spans="1:20" s="26" customFormat="1" x14ac:dyDescent="0.25">
      <c r="A70" s="976" t="s">
        <v>632</v>
      </c>
      <c r="B70" s="942">
        <v>270.14101913162381</v>
      </c>
      <c r="C70" s="990">
        <v>312.49583967898417</v>
      </c>
      <c r="D70" s="990">
        <v>222.15048423982896</v>
      </c>
      <c r="E70" s="990"/>
      <c r="F70" s="967">
        <v>0.21602714509496765</v>
      </c>
      <c r="G70" s="967"/>
      <c r="H70" s="1021"/>
      <c r="I70" s="990"/>
      <c r="J70" s="990"/>
      <c r="K70" s="990"/>
      <c r="L70" s="969"/>
      <c r="M70" s="1022"/>
      <c r="N70" s="991"/>
      <c r="O70" s="992"/>
      <c r="P70" s="991"/>
      <c r="Q70" s="906"/>
      <c r="R70" s="967"/>
      <c r="S70" s="969"/>
      <c r="T70" s="892"/>
    </row>
    <row r="71" spans="1:20" s="26" customFormat="1" x14ac:dyDescent="0.25">
      <c r="A71" s="982" t="s">
        <v>633</v>
      </c>
      <c r="B71" s="1023">
        <v>3145.0563032202363</v>
      </c>
      <c r="C71" s="1024">
        <v>2121.273688026024</v>
      </c>
      <c r="D71" s="1024">
        <v>2451.4758894238485</v>
      </c>
      <c r="E71" s="1024"/>
      <c r="F71" s="985">
        <v>0.28292361217527401</v>
      </c>
      <c r="G71" s="985"/>
      <c r="H71" s="1025"/>
      <c r="I71" s="1024"/>
      <c r="J71" s="1024"/>
      <c r="K71" s="1024"/>
      <c r="L71" s="988"/>
      <c r="M71" s="1026"/>
      <c r="N71" s="1027"/>
      <c r="O71" s="1028"/>
      <c r="P71" s="1027"/>
      <c r="Q71" s="936"/>
      <c r="R71" s="985"/>
      <c r="S71" s="988"/>
      <c r="T71" s="892"/>
    </row>
    <row r="72" spans="1:20" s="26" customFormat="1" x14ac:dyDescent="0.25">
      <c r="A72" s="989"/>
      <c r="B72" s="943"/>
      <c r="C72" s="915"/>
      <c r="D72" s="943"/>
      <c r="E72" s="993"/>
      <c r="F72" s="967"/>
      <c r="G72" s="967"/>
      <c r="H72" s="1029"/>
      <c r="I72" s="1030"/>
      <c r="J72" s="1031"/>
      <c r="K72" s="1032"/>
      <c r="L72" s="1030"/>
      <c r="M72" s="1030"/>
      <c r="N72" s="1033"/>
      <c r="O72" s="1030"/>
      <c r="P72" s="1034"/>
      <c r="Q72" s="1032"/>
      <c r="R72" s="1030"/>
      <c r="S72" s="967"/>
      <c r="T72" s="892"/>
    </row>
    <row r="73" spans="1:20" s="108" customFormat="1" x14ac:dyDescent="0.25">
      <c r="A73" s="989" t="s">
        <v>1156</v>
      </c>
      <c r="B73" s="947"/>
      <c r="C73" s="915"/>
      <c r="D73" s="943"/>
      <c r="E73" s="993"/>
      <c r="F73" s="967"/>
      <c r="G73" s="967"/>
      <c r="H73" s="943"/>
      <c r="I73" s="967"/>
      <c r="J73" s="944"/>
      <c r="K73" s="993"/>
      <c r="L73" s="967"/>
      <c r="M73" s="967"/>
      <c r="N73" s="945"/>
      <c r="O73" s="967"/>
      <c r="P73" s="946"/>
      <c r="Q73" s="993"/>
      <c r="R73" s="967"/>
      <c r="T73" s="892"/>
    </row>
    <row r="74" spans="1:20" s="108" customFormat="1" x14ac:dyDescent="0.25">
      <c r="A74" s="1010" t="s">
        <v>724</v>
      </c>
      <c r="B74" s="1001"/>
      <c r="C74" s="914"/>
      <c r="D74" s="1001"/>
      <c r="E74" s="1011"/>
      <c r="F74" s="1012"/>
      <c r="G74" s="1012"/>
      <c r="H74" s="894"/>
      <c r="I74" s="1012"/>
      <c r="J74" s="1002"/>
      <c r="K74" s="1011"/>
      <c r="L74" s="1012"/>
      <c r="M74" s="1012"/>
      <c r="N74" s="957"/>
      <c r="O74" s="1012"/>
      <c r="P74" s="1003"/>
      <c r="Q74" s="1011"/>
      <c r="R74" s="1012"/>
      <c r="S74" s="1012"/>
      <c r="T74" s="892"/>
    </row>
    <row r="75" spans="1:20" x14ac:dyDescent="0.25">
      <c r="A75" s="1010"/>
      <c r="B75" s="1001"/>
      <c r="D75" s="1001"/>
      <c r="E75" s="1011"/>
      <c r="F75" s="1012"/>
      <c r="G75" s="1012"/>
      <c r="I75" s="1012"/>
      <c r="J75" s="1002"/>
      <c r="K75" s="1011"/>
      <c r="L75" s="1012"/>
      <c r="M75" s="1012"/>
      <c r="O75" s="1012"/>
      <c r="P75" s="1003"/>
      <c r="Q75" s="1011"/>
      <c r="R75" s="1012"/>
      <c r="S75" s="1012"/>
    </row>
    <row r="76" spans="1:20" x14ac:dyDescent="0.25">
      <c r="A76" s="1010"/>
      <c r="B76" s="1004"/>
      <c r="C76" s="1013"/>
      <c r="D76" s="1004"/>
      <c r="E76" s="1014"/>
      <c r="F76" s="1014"/>
      <c r="G76" s="1014"/>
      <c r="H76" s="1005"/>
      <c r="I76" s="1014"/>
      <c r="J76" s="1006"/>
      <c r="K76" s="1014"/>
      <c r="L76" s="1014"/>
      <c r="M76" s="1014"/>
      <c r="N76" s="1007"/>
      <c r="O76" s="1012"/>
      <c r="P76" s="1003"/>
      <c r="Q76" s="1011"/>
      <c r="R76" s="1012"/>
      <c r="S76" s="1012"/>
    </row>
    <row r="77" spans="1:20" x14ac:dyDescent="0.25">
      <c r="A77" s="1010"/>
      <c r="B77" s="1004"/>
      <c r="C77" s="1013"/>
      <c r="D77" s="1004"/>
      <c r="E77" s="1014"/>
      <c r="F77" s="1014"/>
      <c r="G77" s="1014"/>
      <c r="H77" s="1005"/>
      <c r="I77" s="1014"/>
      <c r="J77" s="1006"/>
      <c r="K77" s="1014"/>
      <c r="L77" s="1014"/>
      <c r="M77" s="1014"/>
      <c r="N77" s="1007"/>
      <c r="O77" s="1012"/>
      <c r="P77" s="1003"/>
      <c r="Q77" s="1011"/>
      <c r="R77" s="1012"/>
      <c r="S77" s="1012"/>
    </row>
    <row r="78" spans="1:20" x14ac:dyDescent="0.25">
      <c r="B78" s="1004"/>
      <c r="C78" s="1013"/>
      <c r="D78" s="1004"/>
      <c r="E78" s="1014"/>
      <c r="F78" s="1014"/>
      <c r="G78" s="1014"/>
      <c r="H78" s="950"/>
      <c r="I78" s="1014"/>
      <c r="J78" s="1006"/>
      <c r="K78" s="1014"/>
      <c r="L78" s="1014"/>
      <c r="M78" s="1014"/>
      <c r="N78" s="1004"/>
      <c r="O78" s="1012"/>
      <c r="P78" s="1003"/>
      <c r="Q78" s="1011"/>
      <c r="R78" s="1012"/>
      <c r="S78" s="1012"/>
    </row>
    <row r="79" spans="1:20" x14ac:dyDescent="0.25">
      <c r="B79" s="1001"/>
      <c r="D79" s="1001"/>
      <c r="E79" s="1011"/>
      <c r="F79" s="1012"/>
      <c r="G79" s="1012"/>
      <c r="H79" s="943"/>
      <c r="I79" s="1012"/>
      <c r="J79" s="1002"/>
      <c r="K79" s="1011"/>
      <c r="L79" s="1012"/>
      <c r="M79" s="1012"/>
      <c r="N79" s="1001"/>
      <c r="O79" s="1012"/>
      <c r="P79" s="1003"/>
      <c r="Q79" s="1011"/>
      <c r="R79" s="1012"/>
      <c r="S79" s="1012"/>
    </row>
    <row r="80" spans="1:20" x14ac:dyDescent="0.25">
      <c r="A80" s="1015"/>
      <c r="B80" s="1001"/>
      <c r="D80" s="1001"/>
      <c r="E80" s="1011"/>
      <c r="F80" s="1012"/>
      <c r="G80" s="1012"/>
      <c r="H80" s="1001"/>
      <c r="I80" s="1012"/>
      <c r="J80" s="1002"/>
      <c r="K80" s="1011"/>
      <c r="L80" s="1012"/>
      <c r="M80" s="1012"/>
      <c r="N80" s="1008"/>
      <c r="O80" s="1012"/>
      <c r="P80" s="1003"/>
      <c r="Q80" s="1011"/>
      <c r="R80" s="1012"/>
      <c r="S80" s="1012"/>
    </row>
    <row r="81" spans="2:26" x14ac:dyDescent="0.25">
      <c r="D81" s="962"/>
      <c r="F81" s="892"/>
      <c r="J81" s="962"/>
      <c r="L81" s="892"/>
      <c r="N81" s="894"/>
      <c r="P81" s="962"/>
    </row>
    <row r="82" spans="2:26" x14ac:dyDescent="0.25">
      <c r="F82" s="894"/>
      <c r="G82" s="894"/>
      <c r="L82" s="894"/>
      <c r="M82" s="894"/>
      <c r="R82" s="894"/>
      <c r="S82" s="894"/>
    </row>
    <row r="83" spans="2:26" x14ac:dyDescent="0.25">
      <c r="B83" s="955"/>
      <c r="D83" s="955"/>
      <c r="F83" s="894"/>
      <c r="G83" s="894"/>
      <c r="L83" s="894"/>
      <c r="M83" s="894"/>
      <c r="R83" s="894"/>
      <c r="S83" s="894"/>
    </row>
    <row r="84" spans="2:26" x14ac:dyDescent="0.25">
      <c r="B84" s="955"/>
      <c r="D84" s="955"/>
      <c r="F84" s="894"/>
      <c r="G84" s="894"/>
      <c r="L84" s="894"/>
      <c r="M84" s="894"/>
      <c r="R84" s="894"/>
      <c r="S84" s="894"/>
    </row>
    <row r="85" spans="2:26" x14ac:dyDescent="0.25">
      <c r="B85" s="958"/>
      <c r="H85" s="959"/>
      <c r="N85" s="959"/>
    </row>
    <row r="86" spans="2:26" x14ac:dyDescent="0.25">
      <c r="B86" s="960"/>
      <c r="Z86" s="967"/>
    </row>
    <row r="87" spans="2:26" x14ac:dyDescent="0.25">
      <c r="B87" s="997"/>
    </row>
    <row r="88" spans="2:26" x14ac:dyDescent="0.25">
      <c r="B88" s="961"/>
    </row>
    <row r="89" spans="2:26" x14ac:dyDescent="0.25">
      <c r="B89" s="961"/>
    </row>
  </sheetData>
  <mergeCells count="6">
    <mergeCell ref="A4:A5"/>
    <mergeCell ref="A2:S2"/>
    <mergeCell ref="A1:S1"/>
    <mergeCell ref="B4:G4"/>
    <mergeCell ref="H4:L4"/>
    <mergeCell ref="M4:S4"/>
  </mergeCells>
  <phoneticPr fontId="43" type="noConversion"/>
  <printOptions horizontalCentered="1"/>
  <pageMargins left="0.25" right="0.25" top="0.25" bottom="0.5" header="0.3" footer="0.3"/>
  <pageSetup scale="84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>
    <pageSetUpPr fitToPage="1"/>
  </sheetPr>
  <dimension ref="A1:T89"/>
  <sheetViews>
    <sheetView showGridLines="0" topLeftCell="A19" zoomScaleNormal="100" workbookViewId="0">
      <selection activeCell="B4" sqref="B4:T4"/>
    </sheetView>
  </sheetViews>
  <sheetFormatPr defaultColWidth="9.1796875" defaultRowHeight="11.5" x14ac:dyDescent="0.25"/>
  <cols>
    <col min="1" max="1" width="24.7265625" style="996" customWidth="1"/>
    <col min="2" max="2" width="10.26953125" style="962" customWidth="1"/>
    <col min="3" max="3" width="0.54296875" style="914" customWidth="1"/>
    <col min="4" max="4" width="12.7265625" style="892" customWidth="1"/>
    <col min="5" max="5" width="0.7265625" style="892" customWidth="1"/>
    <col min="6" max="6" width="8.54296875" style="914" customWidth="1"/>
    <col min="7" max="7" width="0.54296875" style="914" customWidth="1"/>
    <col min="8" max="8" width="10.26953125" style="894" customWidth="1"/>
    <col min="9" max="9" width="0.54296875" style="914" customWidth="1"/>
    <col min="10" max="10" width="10.26953125" style="956" customWidth="1"/>
    <col min="11" max="11" width="0.54296875" style="892" customWidth="1"/>
    <col min="12" max="12" width="8.453125" style="914" customWidth="1"/>
    <col min="13" max="13" width="1.54296875" style="914" customWidth="1"/>
    <col min="14" max="14" width="10.26953125" style="957" customWidth="1"/>
    <col min="15" max="15" width="0.54296875" style="914" customWidth="1"/>
    <col min="16" max="16" width="10.26953125" style="956" customWidth="1"/>
    <col min="17" max="17" width="0.54296875" style="892" customWidth="1"/>
    <col min="18" max="18" width="8.26953125" style="914" customWidth="1"/>
    <col min="19" max="19" width="0.54296875" style="914" customWidth="1"/>
    <col min="20" max="20" width="9.1796875" style="892"/>
    <col min="21" max="16384" width="9.1796875" style="4"/>
  </cols>
  <sheetData>
    <row r="1" spans="1:20" ht="15.5" x14ac:dyDescent="0.35">
      <c r="A1" s="1685" t="str">
        <f>CONCATENATE('List of Tables'!A40,":  ",'List of Tables'!C40)</f>
        <v>TABLE 35:  Other MMA Visitor Characteristics: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963"/>
    </row>
    <row r="2" spans="1:20" ht="15.5" x14ac:dyDescent="0.35">
      <c r="A2" s="1685" t="s">
        <v>1086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</row>
    <row r="3" spans="1:20" x14ac:dyDescent="0.25">
      <c r="A3" s="893"/>
      <c r="B3" s="894"/>
      <c r="D3" s="895"/>
      <c r="E3" s="914"/>
      <c r="H3" s="896"/>
      <c r="J3" s="895"/>
      <c r="K3" s="914"/>
      <c r="N3" s="896"/>
      <c r="P3" s="895"/>
      <c r="Q3" s="914"/>
      <c r="R3" s="896"/>
    </row>
    <row r="4" spans="1:20" x14ac:dyDescent="0.25">
      <c r="A4" s="1750" t="s">
        <v>329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  <c r="T4" s="4"/>
    </row>
    <row r="5" spans="1:20" s="14" customFormat="1" ht="23" x14ac:dyDescent="0.25">
      <c r="A5" s="1751"/>
      <c r="B5" s="897">
        <v>2014</v>
      </c>
      <c r="C5" s="898"/>
      <c r="D5" s="899">
        <v>2013</v>
      </c>
      <c r="E5" s="964"/>
      <c r="F5" s="900" t="s">
        <v>637</v>
      </c>
      <c r="G5" s="964"/>
      <c r="H5" s="897">
        <v>2014</v>
      </c>
      <c r="I5" s="898"/>
      <c r="J5" s="899">
        <v>2013</v>
      </c>
      <c r="K5" s="964"/>
      <c r="L5" s="1009" t="s">
        <v>637</v>
      </c>
      <c r="M5" s="999"/>
      <c r="N5" s="899">
        <v>2014</v>
      </c>
      <c r="O5" s="898"/>
      <c r="P5" s="899">
        <v>2013</v>
      </c>
      <c r="Q5" s="964"/>
      <c r="R5" s="900" t="s">
        <v>637</v>
      </c>
      <c r="S5" s="965"/>
      <c r="T5" s="892"/>
    </row>
    <row r="6" spans="1:20" s="14" customFormat="1" x14ac:dyDescent="0.25">
      <c r="A6" s="966" t="s">
        <v>517</v>
      </c>
      <c r="B6" s="902">
        <v>2084925.6036931784</v>
      </c>
      <c r="C6" s="903"/>
      <c r="D6" s="904">
        <v>2095283.9198325803</v>
      </c>
      <c r="E6" s="904"/>
      <c r="F6" s="967">
        <v>-4.9436336724378287E-3</v>
      </c>
      <c r="G6" s="967"/>
      <c r="H6" s="905">
        <v>1281285.2839136408</v>
      </c>
      <c r="I6" s="967"/>
      <c r="J6" s="968">
        <v>1389250.7051001114</v>
      </c>
      <c r="K6" s="906"/>
      <c r="L6" s="969">
        <v>-7.7714857937531523E-2</v>
      </c>
      <c r="M6" s="907"/>
      <c r="N6" s="908">
        <v>803640.31977953762</v>
      </c>
      <c r="O6" s="967"/>
      <c r="P6" s="968">
        <v>706033.21473246894</v>
      </c>
      <c r="Q6" s="906"/>
      <c r="R6" s="967">
        <v>0.13824718584104304</v>
      </c>
      <c r="S6" s="970"/>
      <c r="T6" s="892"/>
    </row>
    <row r="7" spans="1:20" s="14" customFormat="1" x14ac:dyDescent="0.25">
      <c r="A7" s="966" t="s">
        <v>272</v>
      </c>
      <c r="B7" s="902">
        <v>213210.41763421282</v>
      </c>
      <c r="C7" s="904"/>
      <c r="D7" s="904">
        <v>196955.49055495468</v>
      </c>
      <c r="E7" s="904"/>
      <c r="F7" s="967">
        <v>8.2530966938048747E-2</v>
      </c>
      <c r="G7" s="967"/>
      <c r="H7" s="909">
        <v>126101.41763421285</v>
      </c>
      <c r="I7" s="967"/>
      <c r="J7" s="968">
        <v>133239.49055495462</v>
      </c>
      <c r="K7" s="906"/>
      <c r="L7" s="969">
        <v>-5.3573252877289243E-2</v>
      </c>
      <c r="M7" s="907"/>
      <c r="N7" s="904">
        <v>87108.999999999971</v>
      </c>
      <c r="O7" s="967"/>
      <c r="P7" s="968">
        <v>63716.000000000051</v>
      </c>
      <c r="Q7" s="906"/>
      <c r="R7" s="967">
        <v>0.36714483018393967</v>
      </c>
      <c r="S7" s="970"/>
      <c r="T7" s="892"/>
    </row>
    <row r="8" spans="1:20" s="23" customFormat="1" x14ac:dyDescent="0.25">
      <c r="A8" s="910" t="s">
        <v>273</v>
      </c>
      <c r="B8" s="911"/>
      <c r="C8" s="912"/>
      <c r="D8" s="912"/>
      <c r="E8" s="912"/>
      <c r="F8" s="912"/>
      <c r="G8" s="912"/>
      <c r="H8" s="911"/>
      <c r="I8" s="912"/>
      <c r="J8" s="912"/>
      <c r="K8" s="912"/>
      <c r="L8" s="913"/>
      <c r="M8" s="911"/>
      <c r="N8" s="912"/>
      <c r="O8" s="912"/>
      <c r="P8" s="912"/>
      <c r="Q8" s="912"/>
      <c r="R8" s="912"/>
      <c r="S8" s="913"/>
      <c r="T8" s="892"/>
    </row>
    <row r="9" spans="1:20" s="23" customFormat="1" x14ac:dyDescent="0.25">
      <c r="A9" s="971" t="s">
        <v>274</v>
      </c>
      <c r="B9" s="902">
        <v>44317.98079500204</v>
      </c>
      <c r="C9" s="904"/>
      <c r="D9" s="904">
        <v>40053.212909364775</v>
      </c>
      <c r="E9" s="904"/>
      <c r="F9" s="967">
        <v>0.10647754763863469</v>
      </c>
      <c r="G9" s="967"/>
      <c r="H9" s="909">
        <v>27371.68146217454</v>
      </c>
      <c r="I9" s="967"/>
      <c r="J9" s="972">
        <v>28847.036441672099</v>
      </c>
      <c r="K9" s="906"/>
      <c r="L9" s="969">
        <v>-5.1144074452177619E-2</v>
      </c>
      <c r="M9" s="907"/>
      <c r="N9" s="904">
        <v>16946.299332827501</v>
      </c>
      <c r="O9" s="967"/>
      <c r="P9" s="968">
        <v>11206.176467692678</v>
      </c>
      <c r="Q9" s="906"/>
      <c r="R9" s="967">
        <v>0.51222849128635028</v>
      </c>
      <c r="S9" s="969"/>
      <c r="T9" s="892"/>
    </row>
    <row r="10" spans="1:20" s="23" customFormat="1" x14ac:dyDescent="0.25">
      <c r="A10" s="971" t="s">
        <v>275</v>
      </c>
      <c r="B10" s="902">
        <v>78273.889051763603</v>
      </c>
      <c r="C10" s="904"/>
      <c r="D10" s="904">
        <v>74591.999650354948</v>
      </c>
      <c r="E10" s="904"/>
      <c r="F10" s="967">
        <v>4.9360379379387427E-2</v>
      </c>
      <c r="G10" s="967"/>
      <c r="H10" s="909">
        <v>48266.482667545126</v>
      </c>
      <c r="I10" s="967"/>
      <c r="J10" s="972">
        <v>51130.145045541656</v>
      </c>
      <c r="K10" s="906"/>
      <c r="L10" s="969">
        <v>-5.6007319663299686E-2</v>
      </c>
      <c r="M10" s="907"/>
      <c r="N10" s="904">
        <v>30007.406384218481</v>
      </c>
      <c r="O10" s="967"/>
      <c r="P10" s="968">
        <v>23461.854604813292</v>
      </c>
      <c r="Q10" s="906"/>
      <c r="R10" s="967">
        <v>0.27898697224312108</v>
      </c>
      <c r="S10" s="969"/>
      <c r="T10" s="892"/>
    </row>
    <row r="11" spans="1:20" s="23" customFormat="1" x14ac:dyDescent="0.25">
      <c r="A11" s="971" t="s">
        <v>276</v>
      </c>
      <c r="B11" s="902">
        <v>90618.547787439573</v>
      </c>
      <c r="C11" s="904"/>
      <c r="D11" s="904">
        <v>82310.277995256169</v>
      </c>
      <c r="E11" s="904"/>
      <c r="F11" s="967">
        <v>0.10093842463589102</v>
      </c>
      <c r="G11" s="967"/>
      <c r="H11" s="909">
        <v>50463.25350448551</v>
      </c>
      <c r="I11" s="967"/>
      <c r="J11" s="968">
        <v>53262.309067762159</v>
      </c>
      <c r="K11" s="906"/>
      <c r="L11" s="969">
        <v>-5.2552275938987036E-2</v>
      </c>
      <c r="M11" s="907"/>
      <c r="N11" s="904">
        <v>40155.294282954055</v>
      </c>
      <c r="O11" s="967"/>
      <c r="P11" s="968">
        <v>29047.968927494006</v>
      </c>
      <c r="Q11" s="906"/>
      <c r="R11" s="967">
        <v>0.3823787261403645</v>
      </c>
      <c r="S11" s="969"/>
      <c r="T11" s="892"/>
    </row>
    <row r="12" spans="1:20" s="23" customFormat="1" x14ac:dyDescent="0.25">
      <c r="A12" s="971" t="s">
        <v>277</v>
      </c>
      <c r="B12" s="916">
        <v>2.0152081987606865</v>
      </c>
      <c r="C12" s="917"/>
      <c r="D12" s="918">
        <v>2.0194796598120059</v>
      </c>
      <c r="E12" s="918"/>
      <c r="F12" s="967">
        <v>-2.1151295238680998E-3</v>
      </c>
      <c r="G12" s="967"/>
      <c r="H12" s="919">
        <v>1.974502252670771</v>
      </c>
      <c r="I12" s="967"/>
      <c r="J12" s="973">
        <v>1.9663713824957005</v>
      </c>
      <c r="K12" s="906"/>
      <c r="L12" s="969">
        <v>4.1349616087022123E-3</v>
      </c>
      <c r="M12" s="907"/>
      <c r="N12" s="917">
        <v>2.0772001793331039</v>
      </c>
      <c r="O12" s="967"/>
      <c r="P12" s="974">
        <v>2.1403636231260177</v>
      </c>
      <c r="Q12" s="906"/>
      <c r="R12" s="967">
        <v>-2.9510613575399459E-2</v>
      </c>
      <c r="S12" s="969"/>
      <c r="T12" s="892"/>
    </row>
    <row r="13" spans="1:20" s="23" customFormat="1" x14ac:dyDescent="0.25">
      <c r="A13" s="910" t="s">
        <v>278</v>
      </c>
      <c r="B13" s="911"/>
      <c r="C13" s="912"/>
      <c r="D13" s="912"/>
      <c r="E13" s="912"/>
      <c r="F13" s="912"/>
      <c r="G13" s="912"/>
      <c r="H13" s="911"/>
      <c r="I13" s="912"/>
      <c r="J13" s="912"/>
      <c r="K13" s="912"/>
      <c r="L13" s="913"/>
      <c r="M13" s="911"/>
      <c r="N13" s="912"/>
      <c r="O13" s="912"/>
      <c r="P13" s="912"/>
      <c r="Q13" s="912"/>
      <c r="R13" s="912"/>
      <c r="S13" s="913"/>
      <c r="T13" s="892"/>
    </row>
    <row r="14" spans="1:20" s="10" customFormat="1" x14ac:dyDescent="0.25">
      <c r="A14" s="975" t="s">
        <v>279</v>
      </c>
      <c r="B14" s="902">
        <v>89391.7611776415</v>
      </c>
      <c r="C14" s="904"/>
      <c r="D14" s="904">
        <v>85712.968213420594</v>
      </c>
      <c r="E14" s="904"/>
      <c r="F14" s="967">
        <v>4.2919910964475207E-2</v>
      </c>
      <c r="G14" s="967"/>
      <c r="H14" s="909">
        <v>38977.478702674838</v>
      </c>
      <c r="I14" s="967"/>
      <c r="J14" s="972">
        <v>46506.022798165584</v>
      </c>
      <c r="K14" s="906"/>
      <c r="L14" s="969">
        <v>-0.16188320657228308</v>
      </c>
      <c r="M14" s="907"/>
      <c r="N14" s="904">
        <v>50414.282474966662</v>
      </c>
      <c r="O14" s="967"/>
      <c r="P14" s="968">
        <v>39206.945415255017</v>
      </c>
      <c r="Q14" s="906"/>
      <c r="R14" s="967">
        <v>0.28585080885569286</v>
      </c>
      <c r="S14" s="969"/>
      <c r="T14" s="892"/>
    </row>
    <row r="15" spans="1:20" s="10" customFormat="1" x14ac:dyDescent="0.25">
      <c r="A15" s="975" t="s">
        <v>280</v>
      </c>
      <c r="B15" s="902">
        <v>123818.65645657132</v>
      </c>
      <c r="C15" s="904"/>
      <c r="D15" s="904">
        <v>111242.52234153406</v>
      </c>
      <c r="E15" s="904"/>
      <c r="F15" s="967">
        <v>0.11305150090382096</v>
      </c>
      <c r="G15" s="967"/>
      <c r="H15" s="902">
        <v>87123.93893153801</v>
      </c>
      <c r="I15" s="967"/>
      <c r="J15" s="972">
        <v>86733.467756789032</v>
      </c>
      <c r="K15" s="906"/>
      <c r="L15" s="969">
        <v>4.5019665977602315E-3</v>
      </c>
      <c r="M15" s="907"/>
      <c r="N15" s="904">
        <v>36694.717525033309</v>
      </c>
      <c r="O15" s="967"/>
      <c r="P15" s="968">
        <v>24509.054584745034</v>
      </c>
      <c r="Q15" s="906"/>
      <c r="R15" s="967">
        <v>0.49719024853259319</v>
      </c>
      <c r="S15" s="969"/>
      <c r="T15" s="892"/>
    </row>
    <row r="16" spans="1:20" s="10" customFormat="1" x14ac:dyDescent="0.25">
      <c r="A16" s="976" t="s">
        <v>665</v>
      </c>
      <c r="B16" s="916">
        <v>4.5506021014027178</v>
      </c>
      <c r="C16" s="917"/>
      <c r="D16" s="918">
        <v>4.6975015652899783</v>
      </c>
      <c r="E16" s="918"/>
      <c r="F16" s="967">
        <v>-3.1271828619005973E-2</v>
      </c>
      <c r="G16" s="967"/>
      <c r="H16" s="919">
        <v>5.9427904693493501</v>
      </c>
      <c r="I16" s="967"/>
      <c r="J16" s="973">
        <v>5.5317820005765324</v>
      </c>
      <c r="K16" s="906"/>
      <c r="L16" s="969">
        <v>7.4299469633832577E-2</v>
      </c>
      <c r="M16" s="907"/>
      <c r="N16" s="917">
        <v>2.5352313955981352</v>
      </c>
      <c r="O16" s="967"/>
      <c r="P16" s="974">
        <v>2.9528989509145278</v>
      </c>
      <c r="Q16" s="906"/>
      <c r="R16" s="967">
        <v>-0.14144322655776584</v>
      </c>
      <c r="S16" s="969"/>
      <c r="T16" s="892"/>
    </row>
    <row r="17" spans="1:20" s="10" customFormat="1" x14ac:dyDescent="0.25">
      <c r="A17" s="920" t="s">
        <v>281</v>
      </c>
      <c r="B17" s="911"/>
      <c r="C17" s="912"/>
      <c r="D17" s="912"/>
      <c r="E17" s="912"/>
      <c r="F17" s="912"/>
      <c r="G17" s="912"/>
      <c r="H17" s="911"/>
      <c r="I17" s="912"/>
      <c r="J17" s="912"/>
      <c r="K17" s="912"/>
      <c r="L17" s="913"/>
      <c r="M17" s="911"/>
      <c r="N17" s="912"/>
      <c r="O17" s="912"/>
      <c r="P17" s="912"/>
      <c r="Q17" s="912"/>
      <c r="R17" s="912"/>
      <c r="S17" s="913"/>
      <c r="T17" s="892"/>
    </row>
    <row r="18" spans="1:20" s="10" customFormat="1" x14ac:dyDescent="0.25">
      <c r="A18" s="975" t="s">
        <v>282</v>
      </c>
      <c r="B18" s="902">
        <v>21516.459467855544</v>
      </c>
      <c r="C18" s="904"/>
      <c r="D18" s="904">
        <v>14092.54213129613</v>
      </c>
      <c r="E18" s="904"/>
      <c r="F18" s="967">
        <v>0.52679759743791632</v>
      </c>
      <c r="G18" s="967"/>
      <c r="H18" s="909">
        <v>4812.799363507489</v>
      </c>
      <c r="I18" s="967"/>
      <c r="J18" s="972">
        <v>5321.0412262646551</v>
      </c>
      <c r="K18" s="906"/>
      <c r="L18" s="969">
        <v>-9.5515490511233897E-2</v>
      </c>
      <c r="M18" s="907"/>
      <c r="N18" s="904">
        <v>16703.660104348055</v>
      </c>
      <c r="O18" s="967"/>
      <c r="P18" s="968">
        <v>8771.5009050314748</v>
      </c>
      <c r="Q18" s="906"/>
      <c r="R18" s="967">
        <v>0.90431036662910969</v>
      </c>
      <c r="S18" s="969"/>
      <c r="T18" s="892"/>
    </row>
    <row r="19" spans="1:20" s="10" customFormat="1" x14ac:dyDescent="0.25">
      <c r="A19" s="975" t="s">
        <v>283</v>
      </c>
      <c r="B19" s="902">
        <v>59259.632134170475</v>
      </c>
      <c r="C19" s="904"/>
      <c r="D19" s="904">
        <v>53423.395366134959</v>
      </c>
      <c r="E19" s="904"/>
      <c r="F19" s="967">
        <v>0.10924496146373919</v>
      </c>
      <c r="G19" s="967"/>
      <c r="H19" s="909">
        <v>26636.331044662842</v>
      </c>
      <c r="I19" s="967"/>
      <c r="J19" s="972">
        <v>31281.894925724275</v>
      </c>
      <c r="K19" s="906"/>
      <c r="L19" s="969">
        <v>-0.14850647290043836</v>
      </c>
      <c r="M19" s="907"/>
      <c r="N19" s="904">
        <v>32623.301089507637</v>
      </c>
      <c r="O19" s="967"/>
      <c r="P19" s="968">
        <v>22141.500440410684</v>
      </c>
      <c r="Q19" s="906"/>
      <c r="R19" s="967">
        <v>0.47340064767997875</v>
      </c>
      <c r="S19" s="969"/>
      <c r="T19" s="892"/>
    </row>
    <row r="20" spans="1:20" s="10" customFormat="1" x14ac:dyDescent="0.25">
      <c r="A20" s="975" t="s">
        <v>284</v>
      </c>
      <c r="B20" s="902">
        <v>15792.615839401755</v>
      </c>
      <c r="C20" s="904"/>
      <c r="D20" s="904">
        <v>11164.892057238951</v>
      </c>
      <c r="E20" s="904"/>
      <c r="F20" s="967">
        <v>0.41448889594614036</v>
      </c>
      <c r="G20" s="967"/>
      <c r="H20" s="909">
        <v>3160.4114482119321</v>
      </c>
      <c r="I20" s="967"/>
      <c r="J20" s="972">
        <v>3491.0386006325152</v>
      </c>
      <c r="K20" s="906"/>
      <c r="L20" s="969">
        <v>-9.4707389474490269E-2</v>
      </c>
      <c r="M20" s="907"/>
      <c r="N20" s="904">
        <v>12632.204391189822</v>
      </c>
      <c r="O20" s="967"/>
      <c r="P20" s="968">
        <v>7673.8534566064363</v>
      </c>
      <c r="Q20" s="906"/>
      <c r="R20" s="967">
        <v>0.6461357338423932</v>
      </c>
      <c r="S20" s="969"/>
      <c r="T20" s="892"/>
    </row>
    <row r="21" spans="1:20" s="10" customFormat="1" x14ac:dyDescent="0.25">
      <c r="A21" s="975" t="s">
        <v>285</v>
      </c>
      <c r="B21" s="902">
        <v>148226.94187158698</v>
      </c>
      <c r="C21" s="904"/>
      <c r="D21" s="904">
        <v>140604.44511477562</v>
      </c>
      <c r="E21" s="904"/>
      <c r="F21" s="967">
        <v>5.4212345495827735E-2</v>
      </c>
      <c r="G21" s="967"/>
      <c r="H21" s="909">
        <v>97812.69867425281</v>
      </c>
      <c r="I21" s="967"/>
      <c r="J21" s="972">
        <v>100127.5930036113</v>
      </c>
      <c r="K21" s="906"/>
      <c r="L21" s="969">
        <v>-2.3119444499929181E-2</v>
      </c>
      <c r="M21" s="907"/>
      <c r="N21" s="904">
        <v>50414.243197334181</v>
      </c>
      <c r="O21" s="967"/>
      <c r="P21" s="968">
        <v>40476.852111164306</v>
      </c>
      <c r="Q21" s="906"/>
      <c r="R21" s="967">
        <v>0.24550800192856273</v>
      </c>
      <c r="S21" s="969"/>
      <c r="T21" s="892"/>
    </row>
    <row r="22" spans="1:20" s="10" customFormat="1" x14ac:dyDescent="0.25">
      <c r="A22" s="920" t="s">
        <v>286</v>
      </c>
      <c r="B22" s="911"/>
      <c r="C22" s="912"/>
      <c r="D22" s="912"/>
      <c r="E22" s="912"/>
      <c r="F22" s="912"/>
      <c r="G22" s="912"/>
      <c r="H22" s="911"/>
      <c r="I22" s="912"/>
      <c r="J22" s="912"/>
      <c r="K22" s="912"/>
      <c r="L22" s="913"/>
      <c r="M22" s="911"/>
      <c r="N22" s="912"/>
      <c r="O22" s="912"/>
      <c r="P22" s="912"/>
      <c r="Q22" s="912"/>
      <c r="R22" s="912"/>
      <c r="S22" s="913"/>
      <c r="T22" s="892"/>
    </row>
    <row r="23" spans="1:20" s="10" customFormat="1" x14ac:dyDescent="0.25">
      <c r="A23" s="975" t="s">
        <v>583</v>
      </c>
      <c r="B23" s="902">
        <v>149367.10740546291</v>
      </c>
      <c r="C23" s="904"/>
      <c r="D23" s="904">
        <v>136203.08433731116</v>
      </c>
      <c r="E23" s="904"/>
      <c r="F23" s="967">
        <v>9.664996304746408E-2</v>
      </c>
      <c r="G23" s="967"/>
      <c r="H23" s="909">
        <v>73864.78467718992</v>
      </c>
      <c r="I23" s="967"/>
      <c r="J23" s="972">
        <v>79589.360132134811</v>
      </c>
      <c r="K23" s="906"/>
      <c r="L23" s="969">
        <v>-7.1926391234216611E-2</v>
      </c>
      <c r="M23" s="907"/>
      <c r="N23" s="904">
        <v>75502.322728272993</v>
      </c>
      <c r="O23" s="967"/>
      <c r="P23" s="968">
        <v>56613.724205176353</v>
      </c>
      <c r="Q23" s="906"/>
      <c r="R23" s="967">
        <v>0.33363992191436864</v>
      </c>
      <c r="S23" s="969"/>
      <c r="T23" s="892"/>
    </row>
    <row r="24" spans="1:20" s="10" customFormat="1" x14ac:dyDescent="0.25">
      <c r="A24" s="975" t="s">
        <v>287</v>
      </c>
      <c r="B24" s="902">
        <v>62212.252047043185</v>
      </c>
      <c r="C24" s="904"/>
      <c r="D24" s="904">
        <v>59509.433677973335</v>
      </c>
      <c r="E24" s="904"/>
      <c r="F24" s="967">
        <v>4.5418317769511288E-2</v>
      </c>
      <c r="G24" s="967"/>
      <c r="H24" s="909">
        <v>41271.358738345101</v>
      </c>
      <c r="I24" s="967"/>
      <c r="J24" s="972">
        <v>43859.330527023063</v>
      </c>
      <c r="K24" s="906"/>
      <c r="L24" s="969">
        <v>-5.9006185401836761E-2</v>
      </c>
      <c r="M24" s="907"/>
      <c r="N24" s="904">
        <v>20940.893308698083</v>
      </c>
      <c r="O24" s="967"/>
      <c r="P24" s="968">
        <v>15650.103150950274</v>
      </c>
      <c r="Q24" s="906"/>
      <c r="R24" s="967">
        <v>0.33806743040070975</v>
      </c>
      <c r="S24" s="969"/>
      <c r="T24" s="892"/>
    </row>
    <row r="25" spans="1:20" s="10" customFormat="1" x14ac:dyDescent="0.25">
      <c r="A25" s="975" t="s">
        <v>288</v>
      </c>
      <c r="B25" s="902">
        <v>61054.982542897</v>
      </c>
      <c r="C25" s="904"/>
      <c r="D25" s="904">
        <v>58160.733207439291</v>
      </c>
      <c r="E25" s="904"/>
      <c r="F25" s="967">
        <v>4.9762944444577739E-2</v>
      </c>
      <c r="G25" s="967"/>
      <c r="H25" s="909">
        <v>40466.00835184598</v>
      </c>
      <c r="I25" s="967"/>
      <c r="J25" s="972">
        <v>42971.280627612527</v>
      </c>
      <c r="K25" s="906"/>
      <c r="L25" s="969">
        <v>-5.8301084798406184E-2</v>
      </c>
      <c r="M25" s="907"/>
      <c r="N25" s="904">
        <v>20588.97419105102</v>
      </c>
      <c r="O25" s="967"/>
      <c r="P25" s="968">
        <v>15189.452579826764</v>
      </c>
      <c r="Q25" s="906"/>
      <c r="R25" s="967">
        <v>0.3554783546574552</v>
      </c>
      <c r="S25" s="969"/>
      <c r="T25" s="892"/>
    </row>
    <row r="26" spans="1:20" s="10" customFormat="1" x14ac:dyDescent="0.25">
      <c r="A26" s="975" t="s">
        <v>584</v>
      </c>
      <c r="B26" s="902">
        <v>1941.5544319090841</v>
      </c>
      <c r="C26" s="904"/>
      <c r="D26" s="904">
        <v>2112.9843472225812</v>
      </c>
      <c r="E26" s="904"/>
      <c r="F26" s="967">
        <v>-8.1131654164326231E-2</v>
      </c>
      <c r="G26" s="967"/>
      <c r="H26" s="909">
        <v>1148.8942656686747</v>
      </c>
      <c r="I26" s="967"/>
      <c r="J26" s="972">
        <v>1065.8520894534752</v>
      </c>
      <c r="K26" s="906"/>
      <c r="L26" s="969">
        <v>7.7911538605492769E-2</v>
      </c>
      <c r="M26" s="907"/>
      <c r="N26" s="904">
        <v>792.66016624040924</v>
      </c>
      <c r="O26" s="967"/>
      <c r="P26" s="968">
        <v>1047.132257769106</v>
      </c>
      <c r="Q26" s="906"/>
      <c r="R26" s="967">
        <v>-0.24301809980607833</v>
      </c>
      <c r="S26" s="969"/>
      <c r="T26" s="892"/>
    </row>
    <row r="27" spans="1:20" s="10" customFormat="1" x14ac:dyDescent="0.25">
      <c r="A27" s="975" t="s">
        <v>585</v>
      </c>
      <c r="B27" s="902">
        <v>2038.4132647617453</v>
      </c>
      <c r="C27" s="904"/>
      <c r="D27" s="968">
        <v>2129.9450724026547</v>
      </c>
      <c r="E27" s="968"/>
      <c r="F27" s="967">
        <v>-4.2973787834659147E-2</v>
      </c>
      <c r="G27" s="967"/>
      <c r="H27" s="909">
        <v>1307.1816471146865</v>
      </c>
      <c r="I27" s="967"/>
      <c r="J27" s="972">
        <v>1401.4545589042825</v>
      </c>
      <c r="K27" s="906"/>
      <c r="L27" s="969">
        <v>-6.7267904756970975E-2</v>
      </c>
      <c r="M27" s="907"/>
      <c r="N27" s="904">
        <v>731.23161764705878</v>
      </c>
      <c r="O27" s="967"/>
      <c r="P27" s="968">
        <v>728.49051349837191</v>
      </c>
      <c r="Q27" s="906"/>
      <c r="R27" s="967">
        <v>3.7627176989903227E-3</v>
      </c>
      <c r="S27" s="969"/>
      <c r="T27" s="892"/>
    </row>
    <row r="28" spans="1:20" s="10" customFormat="1" x14ac:dyDescent="0.25">
      <c r="A28" s="975" t="s">
        <v>253</v>
      </c>
      <c r="B28" s="902">
        <v>25254.04470920693</v>
      </c>
      <c r="C28" s="904"/>
      <c r="D28" s="968">
        <v>28780.563911023724</v>
      </c>
      <c r="E28" s="968"/>
      <c r="F28" s="967">
        <v>-0.12253127536761166</v>
      </c>
      <c r="G28" s="967"/>
      <c r="H28" s="909">
        <v>20216.523754022892</v>
      </c>
      <c r="I28" s="967"/>
      <c r="J28" s="972">
        <v>21586.811368036571</v>
      </c>
      <c r="K28" s="906"/>
      <c r="L28" s="969">
        <v>-6.3478000092345929E-2</v>
      </c>
      <c r="M28" s="907"/>
      <c r="N28" s="904">
        <v>5037.5209551840398</v>
      </c>
      <c r="O28" s="967"/>
      <c r="P28" s="968">
        <v>7193.752542987153</v>
      </c>
      <c r="Q28" s="906"/>
      <c r="R28" s="967">
        <v>-0.29973669165269257</v>
      </c>
      <c r="S28" s="969"/>
      <c r="T28" s="892"/>
    </row>
    <row r="29" spans="1:20" s="10" customFormat="1" x14ac:dyDescent="0.25">
      <c r="A29" s="975" t="s">
        <v>0</v>
      </c>
      <c r="B29" s="902">
        <v>38563.552573652923</v>
      </c>
      <c r="C29" s="904"/>
      <c r="D29" s="968">
        <v>37153.644707556705</v>
      </c>
      <c r="E29" s="968"/>
      <c r="F29" s="967">
        <v>3.7948036516844239E-2</v>
      </c>
      <c r="G29" s="967"/>
      <c r="H29" s="909">
        <v>23422.912780535022</v>
      </c>
      <c r="I29" s="967"/>
      <c r="J29" s="972">
        <v>25507.88403323996</v>
      </c>
      <c r="K29" s="906"/>
      <c r="L29" s="969">
        <v>-8.1738306869670554E-2</v>
      </c>
      <c r="M29" s="907"/>
      <c r="N29" s="904">
        <v>15140.639793117905</v>
      </c>
      <c r="O29" s="967"/>
      <c r="P29" s="968">
        <v>11645.760674316745</v>
      </c>
      <c r="Q29" s="906"/>
      <c r="R29" s="967">
        <v>0.30009882707865315</v>
      </c>
      <c r="S29" s="969"/>
      <c r="T29" s="892"/>
    </row>
    <row r="30" spans="1:20" s="10" customFormat="1" x14ac:dyDescent="0.25">
      <c r="A30" s="975" t="s">
        <v>260</v>
      </c>
      <c r="B30" s="902">
        <v>15546.589782284198</v>
      </c>
      <c r="C30" s="904"/>
      <c r="D30" s="968">
        <v>15194.466595430942</v>
      </c>
      <c r="E30" s="968"/>
      <c r="F30" s="967">
        <v>2.3174435551369815E-2</v>
      </c>
      <c r="G30" s="967"/>
      <c r="H30" s="909">
        <v>8539.3964831835128</v>
      </c>
      <c r="I30" s="967"/>
      <c r="J30" s="972">
        <v>9249.0648770447388</v>
      </c>
      <c r="K30" s="906"/>
      <c r="L30" s="969">
        <v>-7.6728664280705017E-2</v>
      </c>
      <c r="M30" s="907"/>
      <c r="N30" s="904">
        <v>7007.1932991006843</v>
      </c>
      <c r="O30" s="967"/>
      <c r="P30" s="968">
        <v>5945.4017183862043</v>
      </c>
      <c r="Q30" s="906"/>
      <c r="R30" s="967">
        <v>0.17859038480627487</v>
      </c>
      <c r="S30" s="969"/>
      <c r="T30" s="892"/>
    </row>
    <row r="31" spans="1:20" s="10" customFormat="1" x14ac:dyDescent="0.25">
      <c r="A31" s="975" t="s">
        <v>269</v>
      </c>
      <c r="B31" s="902">
        <v>29761.393750358257</v>
      </c>
      <c r="C31" s="904"/>
      <c r="D31" s="968">
        <v>30979.969277317708</v>
      </c>
      <c r="E31" s="968"/>
      <c r="F31" s="967">
        <v>-3.9334303919134103E-2</v>
      </c>
      <c r="G31" s="967"/>
      <c r="H31" s="909">
        <v>19731.891372206341</v>
      </c>
      <c r="I31" s="967"/>
      <c r="J31" s="972">
        <v>21330.973599895464</v>
      </c>
      <c r="K31" s="906"/>
      <c r="L31" s="969">
        <v>-7.4965271519390919E-2</v>
      </c>
      <c r="M31" s="907"/>
      <c r="N31" s="904">
        <v>10029.502378151918</v>
      </c>
      <c r="O31" s="967"/>
      <c r="P31" s="968">
        <v>9648.9956774222428</v>
      </c>
      <c r="Q31" s="906"/>
      <c r="R31" s="967">
        <v>3.943485036686515E-2</v>
      </c>
      <c r="S31" s="969"/>
      <c r="T31" s="892"/>
    </row>
    <row r="32" spans="1:20" s="10" customFormat="1" x14ac:dyDescent="0.25">
      <c r="A32" s="921" t="s">
        <v>143</v>
      </c>
      <c r="B32" s="911"/>
      <c r="C32" s="912"/>
      <c r="D32" s="912"/>
      <c r="E32" s="912"/>
      <c r="F32" s="912"/>
      <c r="G32" s="912"/>
      <c r="H32" s="911"/>
      <c r="I32" s="912"/>
      <c r="J32" s="912"/>
      <c r="K32" s="912"/>
      <c r="L32" s="913"/>
      <c r="M32" s="911"/>
      <c r="N32" s="912"/>
      <c r="O32" s="912"/>
      <c r="P32" s="912"/>
      <c r="Q32" s="912"/>
      <c r="R32" s="912"/>
      <c r="S32" s="913"/>
      <c r="T32" s="892"/>
    </row>
    <row r="33" spans="1:20" s="10" customFormat="1" x14ac:dyDescent="0.25">
      <c r="A33" s="977" t="s">
        <v>586</v>
      </c>
      <c r="B33" s="922">
        <v>7.851563501841099</v>
      </c>
      <c r="C33" s="918"/>
      <c r="D33" s="974">
        <v>8.3122640856556469</v>
      </c>
      <c r="E33" s="974"/>
      <c r="F33" s="967">
        <v>-5.5424199600391931E-2</v>
      </c>
      <c r="G33" s="967"/>
      <c r="H33" s="919">
        <v>7.670979260524744</v>
      </c>
      <c r="I33" s="967"/>
      <c r="J33" s="974">
        <v>8.0136447736672967</v>
      </c>
      <c r="K33" s="978"/>
      <c r="L33" s="969">
        <v>-4.2760257388566293E-2</v>
      </c>
      <c r="M33" s="907"/>
      <c r="N33" s="918">
        <v>8.0282311276694021</v>
      </c>
      <c r="O33" s="967"/>
      <c r="P33" s="974">
        <v>8.7320725384279161</v>
      </c>
      <c r="Q33" s="923"/>
      <c r="R33" s="967">
        <v>-8.0604164436456974E-2</v>
      </c>
      <c r="S33" s="970"/>
      <c r="T33" s="892"/>
    </row>
    <row r="34" spans="1:20" s="10" customFormat="1" x14ac:dyDescent="0.25">
      <c r="A34" s="977" t="s">
        <v>292</v>
      </c>
      <c r="B34" s="922">
        <v>7.3603283632884935</v>
      </c>
      <c r="C34" s="918"/>
      <c r="D34" s="974">
        <v>7.8753529055399571</v>
      </c>
      <c r="E34" s="974"/>
      <c r="F34" s="967">
        <v>-6.5397011210655331E-2</v>
      </c>
      <c r="G34" s="967"/>
      <c r="H34" s="919">
        <v>8.3908765118398048</v>
      </c>
      <c r="I34" s="967"/>
      <c r="J34" s="974">
        <v>8.3850256133563317</v>
      </c>
      <c r="K34" s="978"/>
      <c r="L34" s="969">
        <v>6.9777944078707583E-4</v>
      </c>
      <c r="M34" s="907"/>
      <c r="N34" s="918">
        <v>5.3348670848736344</v>
      </c>
      <c r="O34" s="967"/>
      <c r="P34" s="974">
        <v>6.4334781019081353</v>
      </c>
      <c r="Q34" s="923"/>
      <c r="R34" s="967">
        <v>-0.17076470917164679</v>
      </c>
      <c r="S34" s="970"/>
      <c r="T34" s="892"/>
    </row>
    <row r="35" spans="1:20" s="10" customFormat="1" x14ac:dyDescent="0.25">
      <c r="A35" s="977" t="s">
        <v>587</v>
      </c>
      <c r="B35" s="922">
        <v>3.6515619222621072</v>
      </c>
      <c r="C35" s="918"/>
      <c r="D35" s="974">
        <v>3.4743106117343538</v>
      </c>
      <c r="E35" s="974"/>
      <c r="F35" s="967">
        <v>5.1017692525559939E-2</v>
      </c>
      <c r="G35" s="967"/>
      <c r="H35" s="919">
        <v>5.4809622221006205</v>
      </c>
      <c r="I35" s="967"/>
      <c r="J35" s="974">
        <v>5.0097604557551394</v>
      </c>
      <c r="K35" s="978"/>
      <c r="L35" s="969">
        <v>9.4056745927676322E-2</v>
      </c>
      <c r="M35" s="907"/>
      <c r="N35" s="918">
        <v>1</v>
      </c>
      <c r="O35" s="967"/>
      <c r="P35" s="974">
        <v>1.9114111667423439</v>
      </c>
      <c r="Q35" s="923"/>
      <c r="R35" s="967">
        <v>-0.47682632737553798</v>
      </c>
      <c r="S35" s="970"/>
      <c r="T35" s="892"/>
    </row>
    <row r="36" spans="1:20" s="10" customFormat="1" x14ac:dyDescent="0.25">
      <c r="A36" s="977" t="s">
        <v>588</v>
      </c>
      <c r="B36" s="922">
        <v>3.8813128416556233</v>
      </c>
      <c r="C36" s="918"/>
      <c r="D36" s="974">
        <v>3.2623882557337089</v>
      </c>
      <c r="E36" s="974"/>
      <c r="F36" s="967">
        <v>0.18971518329682027</v>
      </c>
      <c r="G36" s="967"/>
      <c r="H36" s="919">
        <v>3.752051579288703</v>
      </c>
      <c r="I36" s="967"/>
      <c r="J36" s="974">
        <v>4.0042355101546541</v>
      </c>
      <c r="K36" s="978"/>
      <c r="L36" s="969">
        <v>-6.2979295355235249E-2</v>
      </c>
      <c r="M36" s="907"/>
      <c r="N36" s="918">
        <v>4.1123859322758234</v>
      </c>
      <c r="O36" s="967"/>
      <c r="P36" s="974">
        <v>1.8352382826665832</v>
      </c>
      <c r="Q36" s="923"/>
      <c r="R36" s="967">
        <v>1.2407912755070514</v>
      </c>
      <c r="S36" s="970"/>
      <c r="T36" s="892"/>
    </row>
    <row r="37" spans="1:20" s="10" customFormat="1" x14ac:dyDescent="0.25">
      <c r="A37" s="979" t="s">
        <v>589</v>
      </c>
      <c r="B37" s="922">
        <v>7.1111545668363334</v>
      </c>
      <c r="C37" s="918"/>
      <c r="D37" s="974">
        <v>6.6413657510255897</v>
      </c>
      <c r="E37" s="974"/>
      <c r="F37" s="967">
        <v>7.0736778160154307E-2</v>
      </c>
      <c r="G37" s="967"/>
      <c r="H37" s="919">
        <v>7.8218974095070566</v>
      </c>
      <c r="I37" s="967"/>
      <c r="J37" s="974">
        <v>7.6466992262923297</v>
      </c>
      <c r="K37" s="978"/>
      <c r="L37" s="969">
        <v>2.291160905248206E-2</v>
      </c>
      <c r="M37" s="907"/>
      <c r="N37" s="918">
        <v>4.258809199008577</v>
      </c>
      <c r="O37" s="967"/>
      <c r="P37" s="974">
        <v>3.6245891851271739</v>
      </c>
      <c r="Q37" s="923"/>
      <c r="R37" s="967">
        <v>0.17497707505275542</v>
      </c>
      <c r="S37" s="970"/>
      <c r="T37" s="892"/>
    </row>
    <row r="38" spans="1:20" s="10" customFormat="1" x14ac:dyDescent="0.25">
      <c r="A38" s="979" t="s">
        <v>1</v>
      </c>
      <c r="B38" s="922">
        <v>6.9544607797846636</v>
      </c>
      <c r="C38" s="918"/>
      <c r="D38" s="974">
        <v>8.0654130560261645</v>
      </c>
      <c r="E38" s="974"/>
      <c r="F38" s="967">
        <v>-0.13774276264889376</v>
      </c>
      <c r="G38" s="967"/>
      <c r="H38" s="919">
        <v>8.7859072729737626</v>
      </c>
      <c r="I38" s="967"/>
      <c r="J38" s="974">
        <v>8.4332861444020271</v>
      </c>
      <c r="K38" s="978"/>
      <c r="L38" s="969">
        <v>4.1813016009874596E-2</v>
      </c>
      <c r="M38" s="907"/>
      <c r="N38" s="918">
        <v>4.1211715622653333</v>
      </c>
      <c r="O38" s="967"/>
      <c r="P38" s="974">
        <v>7.259655120614025</v>
      </c>
      <c r="Q38" s="923"/>
      <c r="R38" s="967">
        <v>-0.4323185476727216</v>
      </c>
      <c r="S38" s="970"/>
      <c r="T38" s="892"/>
    </row>
    <row r="39" spans="1:20" s="10" customFormat="1" x14ac:dyDescent="0.25">
      <c r="A39" s="977" t="s">
        <v>144</v>
      </c>
      <c r="B39" s="922">
        <v>4.5802294504598473</v>
      </c>
      <c r="C39" s="918"/>
      <c r="D39" s="974">
        <v>4.1780370001758982</v>
      </c>
      <c r="E39" s="974"/>
      <c r="F39" s="967">
        <v>9.6263496533663187E-2</v>
      </c>
      <c r="G39" s="967"/>
      <c r="H39" s="919">
        <v>5.4403763150941504</v>
      </c>
      <c r="I39" s="967"/>
      <c r="J39" s="974">
        <v>5.5639479368735474</v>
      </c>
      <c r="K39" s="978"/>
      <c r="L39" s="969">
        <v>-2.2209341852474883E-2</v>
      </c>
      <c r="M39" s="907"/>
      <c r="N39" s="918">
        <v>3.5320016083904444</v>
      </c>
      <c r="O39" s="967"/>
      <c r="P39" s="974">
        <v>2.022021179128608</v>
      </c>
      <c r="Q39" s="923"/>
      <c r="R39" s="967">
        <v>0.74676786022219799</v>
      </c>
      <c r="S39" s="970"/>
      <c r="T39" s="892"/>
    </row>
    <row r="40" spans="1:20" s="10" customFormat="1" x14ac:dyDescent="0.25">
      <c r="A40" s="977" t="s">
        <v>145</v>
      </c>
      <c r="B40" s="922">
        <v>6.6187009647430131</v>
      </c>
      <c r="C40" s="918"/>
      <c r="D40" s="974">
        <v>7.6235210356570526</v>
      </c>
      <c r="E40" s="974"/>
      <c r="F40" s="967">
        <v>-0.13180524671136251</v>
      </c>
      <c r="G40" s="967"/>
      <c r="H40" s="919">
        <v>8.0749486389759504</v>
      </c>
      <c r="I40" s="967"/>
      <c r="J40" s="974">
        <v>7.6721284559978198</v>
      </c>
      <c r="K40" s="978"/>
      <c r="L40" s="969">
        <v>5.2504358508650741E-2</v>
      </c>
      <c r="M40" s="907"/>
      <c r="N40" s="918">
        <v>3.7537013031858049</v>
      </c>
      <c r="O40" s="967"/>
      <c r="P40" s="974">
        <v>7.5160649195273646</v>
      </c>
      <c r="Q40" s="923"/>
      <c r="R40" s="967">
        <v>-0.50057625321551236</v>
      </c>
      <c r="S40" s="970"/>
      <c r="T40" s="892"/>
    </row>
    <row r="41" spans="1:20" s="10" customFormat="1" x14ac:dyDescent="0.25">
      <c r="A41" s="977" t="s">
        <v>308</v>
      </c>
      <c r="B41" s="922">
        <v>9.778722948097732</v>
      </c>
      <c r="C41" s="918"/>
      <c r="D41" s="974">
        <v>10.638362575873215</v>
      </c>
      <c r="E41" s="974"/>
      <c r="F41" s="967">
        <v>-8.0805633540359204E-2</v>
      </c>
      <c r="G41" s="967"/>
      <c r="H41" s="919">
        <v>10.160752416204499</v>
      </c>
      <c r="I41" s="967"/>
      <c r="J41" s="974">
        <v>10.426718830233856</v>
      </c>
      <c r="K41" s="978"/>
      <c r="L41" s="969">
        <v>-2.5508160175773335E-2</v>
      </c>
      <c r="M41" s="907"/>
      <c r="N41" s="918">
        <v>9.2256864362986359</v>
      </c>
      <c r="O41" s="967"/>
      <c r="P41" s="974">
        <v>11.08094065434849</v>
      </c>
      <c r="Q41" s="923"/>
      <c r="R41" s="967">
        <v>-0.16742750240448201</v>
      </c>
      <c r="S41" s="970"/>
      <c r="T41" s="892"/>
    </row>
    <row r="42" spans="1:20" s="10" customFormat="1" x14ac:dyDescent="0.25">
      <c r="A42" s="924" t="s">
        <v>309</v>
      </c>
      <c r="B42" s="911"/>
      <c r="C42" s="912"/>
      <c r="D42" s="925"/>
      <c r="E42" s="925"/>
      <c r="F42" s="926"/>
      <c r="G42" s="926"/>
      <c r="H42" s="911"/>
      <c r="I42" s="926"/>
      <c r="J42" s="927"/>
      <c r="K42" s="927"/>
      <c r="L42" s="928"/>
      <c r="M42" s="929"/>
      <c r="N42" s="912"/>
      <c r="O42" s="926"/>
      <c r="P42" s="927"/>
      <c r="Q42" s="927"/>
      <c r="R42" s="926"/>
      <c r="S42" s="928"/>
      <c r="T42" s="892"/>
    </row>
    <row r="43" spans="1:20" s="10" customFormat="1" x14ac:dyDescent="0.25">
      <c r="A43" s="980" t="s">
        <v>310</v>
      </c>
      <c r="B43" s="902">
        <v>135810.30521886636</v>
      </c>
      <c r="C43" s="904"/>
      <c r="D43" s="968">
        <v>122867.88978093871</v>
      </c>
      <c r="E43" s="968"/>
      <c r="F43" s="967">
        <v>0.1053360276716943</v>
      </c>
      <c r="G43" s="967"/>
      <c r="H43" s="909">
        <v>71045.246437271868</v>
      </c>
      <c r="I43" s="967"/>
      <c r="J43" s="972">
        <v>76909.358200912655</v>
      </c>
      <c r="K43" s="906"/>
      <c r="L43" s="969">
        <v>-7.6247051084756032E-2</v>
      </c>
      <c r="M43" s="907"/>
      <c r="N43" s="904">
        <v>64765.058781594489</v>
      </c>
      <c r="O43" s="967"/>
      <c r="P43" s="968">
        <v>45958.531580026051</v>
      </c>
      <c r="Q43" s="906"/>
      <c r="R43" s="967">
        <v>0.40920644230813302</v>
      </c>
      <c r="S43" s="969"/>
      <c r="T43" s="892"/>
    </row>
    <row r="44" spans="1:20" s="10" customFormat="1" x14ac:dyDescent="0.25">
      <c r="A44" s="980" t="s">
        <v>327</v>
      </c>
      <c r="B44" s="902">
        <v>115539.8116751182</v>
      </c>
      <c r="C44" s="904"/>
      <c r="D44" s="968">
        <v>105425.65656661055</v>
      </c>
      <c r="E44" s="968"/>
      <c r="F44" s="967">
        <v>9.5936372965505556E-2</v>
      </c>
      <c r="G44" s="967"/>
      <c r="H44" s="909">
        <v>60254.122692160068</v>
      </c>
      <c r="I44" s="967"/>
      <c r="J44" s="972">
        <v>65758.491571106322</v>
      </c>
      <c r="K44" s="906"/>
      <c r="L44" s="969">
        <v>-8.3705826387368398E-2</v>
      </c>
      <c r="M44" s="907"/>
      <c r="N44" s="904">
        <v>55285.688982958127</v>
      </c>
      <c r="O44" s="967"/>
      <c r="P44" s="968">
        <v>39667.164995504223</v>
      </c>
      <c r="Q44" s="906"/>
      <c r="R44" s="967">
        <v>0.3937393556918945</v>
      </c>
      <c r="S44" s="969"/>
      <c r="T44" s="892"/>
    </row>
    <row r="45" spans="1:20" s="10" customFormat="1" x14ac:dyDescent="0.25">
      <c r="A45" s="980" t="s">
        <v>312</v>
      </c>
      <c r="B45" s="902">
        <v>26889.082219015141</v>
      </c>
      <c r="C45" s="904"/>
      <c r="D45" s="968">
        <v>26661.065676400209</v>
      </c>
      <c r="E45" s="968"/>
      <c r="F45" s="967">
        <v>8.5524166731552539E-3</v>
      </c>
      <c r="G45" s="967"/>
      <c r="H45" s="909">
        <v>20865.832429816317</v>
      </c>
      <c r="I45" s="967"/>
      <c r="J45" s="972">
        <v>21724.409362280923</v>
      </c>
      <c r="K45" s="906"/>
      <c r="L45" s="969">
        <v>-3.9521301506834666E-2</v>
      </c>
      <c r="M45" s="907"/>
      <c r="N45" s="904">
        <v>6023.2497891988241</v>
      </c>
      <c r="O45" s="967"/>
      <c r="P45" s="968">
        <v>4936.6563141192855</v>
      </c>
      <c r="Q45" s="906"/>
      <c r="R45" s="967">
        <v>0.22010717496613702</v>
      </c>
      <c r="S45" s="969"/>
      <c r="T45" s="892"/>
    </row>
    <row r="46" spans="1:20" s="10" customFormat="1" x14ac:dyDescent="0.25">
      <c r="A46" s="980" t="s">
        <v>313</v>
      </c>
      <c r="B46" s="981">
        <v>19530.732214441676</v>
      </c>
      <c r="C46" s="904"/>
      <c r="D46" s="968">
        <v>19568.857149619602</v>
      </c>
      <c r="E46" s="968"/>
      <c r="F46" s="967">
        <v>-1.9482453618231456E-3</v>
      </c>
      <c r="G46" s="967"/>
      <c r="H46" s="909">
        <v>16172.777998320569</v>
      </c>
      <c r="I46" s="967"/>
      <c r="J46" s="972">
        <v>16808.370417251328</v>
      </c>
      <c r="K46" s="906"/>
      <c r="L46" s="969">
        <v>-3.7814041644299821E-2</v>
      </c>
      <c r="M46" s="907"/>
      <c r="N46" s="904">
        <v>3357.954216121107</v>
      </c>
      <c r="O46" s="967"/>
      <c r="P46" s="968">
        <v>2760.4867323682734</v>
      </c>
      <c r="Q46" s="906"/>
      <c r="R46" s="967">
        <v>0.21643555708751955</v>
      </c>
      <c r="S46" s="969"/>
      <c r="T46" s="892"/>
    </row>
    <row r="47" spans="1:20" s="10" customFormat="1" x14ac:dyDescent="0.25">
      <c r="A47" s="980" t="s">
        <v>643</v>
      </c>
      <c r="B47" s="902">
        <v>14130.593282354432</v>
      </c>
      <c r="C47" s="904"/>
      <c r="D47" s="968">
        <v>14159.813044059654</v>
      </c>
      <c r="E47" s="968"/>
      <c r="F47" s="967">
        <v>-2.0635697388307539E-3</v>
      </c>
      <c r="G47" s="967"/>
      <c r="H47" s="909">
        <v>12687.200085075519</v>
      </c>
      <c r="I47" s="967"/>
      <c r="J47" s="972">
        <v>12796.958965216867</v>
      </c>
      <c r="K47" s="906"/>
      <c r="L47" s="969">
        <v>-8.5769502301039496E-3</v>
      </c>
      <c r="M47" s="907"/>
      <c r="N47" s="904">
        <v>1443.3931972789114</v>
      </c>
      <c r="O47" s="967"/>
      <c r="P47" s="968">
        <v>1362.8540788427877</v>
      </c>
      <c r="Q47" s="906"/>
      <c r="R47" s="967">
        <v>5.9095922070035778E-2</v>
      </c>
      <c r="S47" s="969"/>
      <c r="T47" s="892"/>
    </row>
    <row r="48" spans="1:20" s="10" customFormat="1" x14ac:dyDescent="0.25">
      <c r="A48" s="976" t="s">
        <v>198</v>
      </c>
      <c r="B48" s="902">
        <v>10700.307340332969</v>
      </c>
      <c r="C48" s="904"/>
      <c r="D48" s="968">
        <v>10695.927665170057</v>
      </c>
      <c r="E48" s="968"/>
      <c r="F48" s="967">
        <v>4.0947127729503297E-4</v>
      </c>
      <c r="G48" s="967"/>
      <c r="H48" s="909">
        <v>9805.2406736663015</v>
      </c>
      <c r="I48" s="967"/>
      <c r="J48" s="972">
        <v>9987.0790606170267</v>
      </c>
      <c r="K48" s="906"/>
      <c r="L48" s="969">
        <v>-1.8207364320142947E-2</v>
      </c>
      <c r="M48" s="907"/>
      <c r="N48" s="904">
        <v>895.06666666666661</v>
      </c>
      <c r="O48" s="967"/>
      <c r="P48" s="968">
        <v>708.84860455303078</v>
      </c>
      <c r="Q48" s="906"/>
      <c r="R48" s="967">
        <v>0.26270498512310236</v>
      </c>
      <c r="S48" s="969"/>
      <c r="T48" s="892"/>
    </row>
    <row r="49" spans="1:20" s="10" customFormat="1" x14ac:dyDescent="0.25">
      <c r="A49" s="980" t="s">
        <v>187</v>
      </c>
      <c r="B49" s="902">
        <v>15606.616950306254</v>
      </c>
      <c r="C49" s="904"/>
      <c r="D49" s="968">
        <v>12472.409968951812</v>
      </c>
      <c r="E49" s="968"/>
      <c r="F49" s="967">
        <v>0.25129120908922808</v>
      </c>
      <c r="G49" s="967"/>
      <c r="H49" s="909">
        <v>10478.695880261737</v>
      </c>
      <c r="I49" s="967"/>
      <c r="J49" s="972">
        <v>9990.4908956953896</v>
      </c>
      <c r="K49" s="906"/>
      <c r="L49" s="969">
        <v>4.8866966564846279E-2</v>
      </c>
      <c r="M49" s="907"/>
      <c r="N49" s="904">
        <v>5127.9210700445165</v>
      </c>
      <c r="O49" s="967"/>
      <c r="P49" s="968">
        <v>2481.9190732564211</v>
      </c>
      <c r="Q49" s="906"/>
      <c r="R49" s="967">
        <v>1.0661113109205402</v>
      </c>
      <c r="S49" s="969"/>
      <c r="T49" s="892"/>
    </row>
    <row r="50" spans="1:20" s="10" customFormat="1" x14ac:dyDescent="0.25">
      <c r="A50" s="980" t="s">
        <v>316</v>
      </c>
      <c r="B50" s="902">
        <v>1936.6956996726176</v>
      </c>
      <c r="C50" s="904"/>
      <c r="D50" s="968">
        <v>2719.4910378348804</v>
      </c>
      <c r="E50" s="968"/>
      <c r="F50" s="967">
        <v>-0.28784626508108829</v>
      </c>
      <c r="G50" s="967"/>
      <c r="H50" s="909">
        <v>1511.902644117062</v>
      </c>
      <c r="I50" s="967"/>
      <c r="J50" s="972">
        <v>1656.7225116669003</v>
      </c>
      <c r="K50" s="906"/>
      <c r="L50" s="969">
        <v>-8.7413472401077483E-2</v>
      </c>
      <c r="M50" s="907"/>
      <c r="N50" s="904">
        <v>424.79305555555555</v>
      </c>
      <c r="O50" s="967"/>
      <c r="P50" s="968">
        <v>1062.7685261679799</v>
      </c>
      <c r="Q50" s="906"/>
      <c r="R50" s="967">
        <v>-0.60029578869141886</v>
      </c>
      <c r="S50" s="969"/>
      <c r="T50" s="892"/>
    </row>
    <row r="51" spans="1:20" s="10" customFormat="1" x14ac:dyDescent="0.25">
      <c r="A51" s="980" t="s">
        <v>317</v>
      </c>
      <c r="B51" s="902">
        <v>3490.4266183429559</v>
      </c>
      <c r="C51" s="904"/>
      <c r="D51" s="968">
        <v>4163.8386573760217</v>
      </c>
      <c r="E51" s="968"/>
      <c r="F51" s="967">
        <v>-0.1617286582034469</v>
      </c>
      <c r="G51" s="967"/>
      <c r="H51" s="909">
        <v>2735.2162572754519</v>
      </c>
      <c r="I51" s="967"/>
      <c r="J51" s="972">
        <v>2659.5232232148987</v>
      </c>
      <c r="K51" s="906"/>
      <c r="L51" s="969">
        <v>2.8461129197831746E-2</v>
      </c>
      <c r="M51" s="907"/>
      <c r="N51" s="904">
        <v>755.21036106750398</v>
      </c>
      <c r="O51" s="967"/>
      <c r="P51" s="968">
        <v>1504.315434161123</v>
      </c>
      <c r="Q51" s="906"/>
      <c r="R51" s="967">
        <v>-0.49797074209462938</v>
      </c>
      <c r="S51" s="969"/>
      <c r="T51" s="892"/>
    </row>
    <row r="52" spans="1:20" s="10" customFormat="1" x14ac:dyDescent="0.25">
      <c r="A52" s="980" t="s">
        <v>318</v>
      </c>
      <c r="B52" s="902">
        <v>30678.078383014181</v>
      </c>
      <c r="C52" s="904"/>
      <c r="D52" s="968">
        <v>27404.311503090856</v>
      </c>
      <c r="E52" s="968"/>
      <c r="F52" s="967">
        <v>0.11946174526421093</v>
      </c>
      <c r="G52" s="967"/>
      <c r="H52" s="909">
        <v>17488.598579897971</v>
      </c>
      <c r="I52" s="967"/>
      <c r="J52" s="972">
        <v>17787.690761926799</v>
      </c>
      <c r="K52" s="906"/>
      <c r="L52" s="969">
        <v>-1.6814559350728751E-2</v>
      </c>
      <c r="M52" s="907"/>
      <c r="N52" s="904">
        <v>13189.479803116208</v>
      </c>
      <c r="O52" s="967"/>
      <c r="P52" s="968">
        <v>9616.6207411640571</v>
      </c>
      <c r="Q52" s="906"/>
      <c r="R52" s="967">
        <v>0.37152957968473127</v>
      </c>
      <c r="S52" s="969"/>
      <c r="T52" s="892"/>
    </row>
    <row r="53" spans="1:20" s="10" customFormat="1" x14ac:dyDescent="0.25">
      <c r="A53" s="924" t="s">
        <v>319</v>
      </c>
      <c r="B53" s="911"/>
      <c r="C53" s="912"/>
      <c r="D53" s="925"/>
      <c r="E53" s="925"/>
      <c r="F53" s="912"/>
      <c r="G53" s="912"/>
      <c r="H53" s="911"/>
      <c r="I53" s="912"/>
      <c r="J53" s="927"/>
      <c r="K53" s="912"/>
      <c r="L53" s="913"/>
      <c r="M53" s="911"/>
      <c r="N53" s="912"/>
      <c r="O53" s="930"/>
      <c r="P53" s="927"/>
      <c r="Q53" s="912"/>
      <c r="R53" s="912"/>
      <c r="S53" s="913"/>
      <c r="T53" s="892"/>
    </row>
    <row r="54" spans="1:20" s="10" customFormat="1" x14ac:dyDescent="0.25">
      <c r="A54" s="976" t="s">
        <v>320</v>
      </c>
      <c r="B54" s="902">
        <v>150496.57439976087</v>
      </c>
      <c r="C54" s="904"/>
      <c r="D54" s="968">
        <v>145890.96713076299</v>
      </c>
      <c r="E54" s="968"/>
      <c r="F54" s="967">
        <v>3.1568830884984404E-2</v>
      </c>
      <c r="G54" s="967"/>
      <c r="H54" s="909">
        <v>97804.144735735113</v>
      </c>
      <c r="I54" s="967"/>
      <c r="J54" s="972">
        <v>104483.07585077854</v>
      </c>
      <c r="K54" s="906"/>
      <c r="L54" s="969">
        <v>-6.3923569062823066E-2</v>
      </c>
      <c r="M54" s="907"/>
      <c r="N54" s="931">
        <v>52692.429664025753</v>
      </c>
      <c r="O54" s="967"/>
      <c r="P54" s="968">
        <v>41407.891279984447</v>
      </c>
      <c r="Q54" s="906"/>
      <c r="R54" s="967">
        <v>0.27252144543511136</v>
      </c>
      <c r="S54" s="969"/>
      <c r="T54" s="892"/>
    </row>
    <row r="55" spans="1:20" s="26" customFormat="1" x14ac:dyDescent="0.25">
      <c r="A55" s="976" t="s">
        <v>196</v>
      </c>
      <c r="B55" s="902">
        <v>141813.74066311403</v>
      </c>
      <c r="C55" s="904"/>
      <c r="D55" s="968">
        <v>138740.87494883759</v>
      </c>
      <c r="E55" s="968"/>
      <c r="F55" s="967">
        <v>2.2148236526615531E-2</v>
      </c>
      <c r="G55" s="967"/>
      <c r="H55" s="909">
        <v>92570.988038608208</v>
      </c>
      <c r="I55" s="967"/>
      <c r="J55" s="972">
        <v>99134.899622160854</v>
      </c>
      <c r="K55" s="906"/>
      <c r="L55" s="969">
        <v>-6.6211915365528187E-2</v>
      </c>
      <c r="M55" s="907"/>
      <c r="N55" s="931">
        <v>49242.752624505833</v>
      </c>
      <c r="O55" s="967"/>
      <c r="P55" s="968">
        <v>39605.975326676737</v>
      </c>
      <c r="Q55" s="906"/>
      <c r="R55" s="967">
        <v>0.24331624756980072</v>
      </c>
      <c r="S55" s="969"/>
      <c r="T55" s="892"/>
    </row>
    <row r="56" spans="1:20" s="26" customFormat="1" x14ac:dyDescent="0.25">
      <c r="A56" s="976" t="s">
        <v>197</v>
      </c>
      <c r="B56" s="902">
        <v>9001.7374564292168</v>
      </c>
      <c r="C56" s="904"/>
      <c r="D56" s="968">
        <v>7610.8101740565307</v>
      </c>
      <c r="E56" s="968"/>
      <c r="F56" s="967">
        <v>0.18275679599972566</v>
      </c>
      <c r="G56" s="967"/>
      <c r="H56" s="909">
        <v>5353.9721816151705</v>
      </c>
      <c r="I56" s="967"/>
      <c r="J56" s="972">
        <v>5499.5002813548826</v>
      </c>
      <c r="K56" s="906"/>
      <c r="L56" s="969">
        <v>-2.6462058786159235E-2</v>
      </c>
      <c r="M56" s="907"/>
      <c r="N56" s="931">
        <v>3647.7652748140467</v>
      </c>
      <c r="O56" s="967"/>
      <c r="P56" s="968">
        <v>2111.3098927016481</v>
      </c>
      <c r="Q56" s="906"/>
      <c r="R56" s="967">
        <v>0.72772613220996119</v>
      </c>
      <c r="S56" s="969"/>
      <c r="T56" s="892"/>
    </row>
    <row r="57" spans="1:20" s="26" customFormat="1" x14ac:dyDescent="0.25">
      <c r="A57" s="976" t="s">
        <v>667</v>
      </c>
      <c r="B57" s="902">
        <v>1790.9300432492703</v>
      </c>
      <c r="C57" s="904"/>
      <c r="D57" s="968">
        <v>1609.0071833690163</v>
      </c>
      <c r="E57" s="968"/>
      <c r="F57" s="967">
        <v>0.11306528756405873</v>
      </c>
      <c r="G57" s="967"/>
      <c r="H57" s="909">
        <v>1592.8418079551527</v>
      </c>
      <c r="I57" s="967"/>
      <c r="J57" s="972">
        <v>1230.4016363736389</v>
      </c>
      <c r="K57" s="906"/>
      <c r="L57" s="969">
        <v>0.29457061894824299</v>
      </c>
      <c r="M57" s="907"/>
      <c r="N57" s="931">
        <v>198.08823529411765</v>
      </c>
      <c r="O57" s="967"/>
      <c r="P57" s="968">
        <v>378.60554699537749</v>
      </c>
      <c r="Q57" s="906"/>
      <c r="R57" s="967">
        <v>-0.47679521109463258</v>
      </c>
      <c r="S57" s="969"/>
      <c r="T57" s="892"/>
    </row>
    <row r="58" spans="1:20" s="10" customFormat="1" x14ac:dyDescent="0.25">
      <c r="A58" s="976" t="s">
        <v>250</v>
      </c>
      <c r="B58" s="902">
        <v>27751.8467719371</v>
      </c>
      <c r="C58" s="904"/>
      <c r="D58" s="968">
        <v>18437.999666454987</v>
      </c>
      <c r="E58" s="968"/>
      <c r="F58" s="967">
        <v>0.50514411942566517</v>
      </c>
      <c r="G58" s="967"/>
      <c r="H58" s="909">
        <v>7880.1880083261904</v>
      </c>
      <c r="I58" s="967"/>
      <c r="J58" s="972">
        <v>8188.913494145575</v>
      </c>
      <c r="K58" s="906"/>
      <c r="L58" s="969">
        <v>-3.7700420945965409E-2</v>
      </c>
      <c r="M58" s="907"/>
      <c r="N58" s="931">
        <v>19871.658763610911</v>
      </c>
      <c r="O58" s="967"/>
      <c r="P58" s="968">
        <v>10249.086172309411</v>
      </c>
      <c r="Q58" s="906"/>
      <c r="R58" s="967">
        <v>0.93887127393849001</v>
      </c>
      <c r="S58" s="969"/>
      <c r="T58" s="892"/>
    </row>
    <row r="59" spans="1:20" s="10" customFormat="1" x14ac:dyDescent="0.25">
      <c r="A59" s="976" t="s">
        <v>321</v>
      </c>
      <c r="B59" s="902">
        <v>17126.697416042567</v>
      </c>
      <c r="C59" s="904"/>
      <c r="D59" s="968">
        <v>12246.728000369181</v>
      </c>
      <c r="E59" s="968"/>
      <c r="F59" s="967">
        <v>0.39847128273986959</v>
      </c>
      <c r="G59" s="967"/>
      <c r="H59" s="909">
        <v>4855.647502733018</v>
      </c>
      <c r="I59" s="967"/>
      <c r="J59" s="972">
        <v>5100.0000633852142</v>
      </c>
      <c r="K59" s="906"/>
      <c r="L59" s="969">
        <v>-4.7912266199071948E-2</v>
      </c>
      <c r="M59" s="907"/>
      <c r="N59" s="931">
        <v>12271.049913309551</v>
      </c>
      <c r="O59" s="967"/>
      <c r="P59" s="968">
        <v>7146.7279369839671</v>
      </c>
      <c r="Q59" s="906"/>
      <c r="R59" s="967">
        <v>0.71701651742015649</v>
      </c>
      <c r="S59" s="969"/>
      <c r="T59" s="892"/>
    </row>
    <row r="60" spans="1:20" s="10" customFormat="1" x14ac:dyDescent="0.25">
      <c r="A60" s="976" t="s">
        <v>322</v>
      </c>
      <c r="B60" s="902">
        <v>3603.5495669597444</v>
      </c>
      <c r="C60" s="904"/>
      <c r="D60" s="968">
        <v>1984.6296667229071</v>
      </c>
      <c r="E60" s="968"/>
      <c r="F60" s="967">
        <v>0.81572896313197663</v>
      </c>
      <c r="G60" s="967"/>
      <c r="H60" s="909">
        <v>1913.394065611687</v>
      </c>
      <c r="I60" s="967"/>
      <c r="J60" s="972">
        <v>1721.774654295401</v>
      </c>
      <c r="K60" s="906"/>
      <c r="L60" s="969">
        <v>0.11129180629895037</v>
      </c>
      <c r="M60" s="907"/>
      <c r="N60" s="931">
        <v>1690.1555013480574</v>
      </c>
      <c r="O60" s="967"/>
      <c r="P60" s="968">
        <v>262.85501242750621</v>
      </c>
      <c r="Q60" s="906"/>
      <c r="R60" s="967">
        <v>5.4299915217108214</v>
      </c>
      <c r="S60" s="969"/>
      <c r="T60" s="892"/>
    </row>
    <row r="61" spans="1:20" s="10" customFormat="1" x14ac:dyDescent="0.25">
      <c r="A61" s="976" t="s">
        <v>323</v>
      </c>
      <c r="B61" s="902">
        <v>7621.3761923956063</v>
      </c>
      <c r="C61" s="904"/>
      <c r="D61" s="968">
        <v>4949.8274139533451</v>
      </c>
      <c r="E61" s="968"/>
      <c r="F61" s="967">
        <v>0.53972564193072325</v>
      </c>
      <c r="G61" s="967"/>
      <c r="H61" s="909">
        <v>1582.7046616241241</v>
      </c>
      <c r="I61" s="967"/>
      <c r="J61" s="972">
        <v>1735.6610602293058</v>
      </c>
      <c r="K61" s="906"/>
      <c r="L61" s="969">
        <v>-8.8125730368678046E-2</v>
      </c>
      <c r="M61" s="907"/>
      <c r="N61" s="931">
        <v>6038.6715307714821</v>
      </c>
      <c r="O61" s="967"/>
      <c r="P61" s="968">
        <v>3214.1663537240393</v>
      </c>
      <c r="Q61" s="906"/>
      <c r="R61" s="967">
        <v>0.87876757647434078</v>
      </c>
      <c r="S61" s="969"/>
      <c r="T61" s="892"/>
    </row>
    <row r="62" spans="1:20" s="10" customFormat="1" x14ac:dyDescent="0.25">
      <c r="A62" s="976" t="s">
        <v>243</v>
      </c>
      <c r="B62" s="902">
        <v>8643.0420690736064</v>
      </c>
      <c r="C62" s="904"/>
      <c r="D62" s="968">
        <v>6863.5404114968169</v>
      </c>
      <c r="E62" s="968"/>
      <c r="F62" s="967">
        <v>0.25926876668432286</v>
      </c>
      <c r="G62" s="967"/>
      <c r="H62" s="909">
        <v>6860.4978905339649</v>
      </c>
      <c r="I62" s="967"/>
      <c r="J62" s="972">
        <v>5582.0758936839729</v>
      </c>
      <c r="K62" s="906"/>
      <c r="L62" s="969">
        <v>0.22902268281527763</v>
      </c>
      <c r="M62" s="907"/>
      <c r="N62" s="931">
        <v>1782.5441785396411</v>
      </c>
      <c r="O62" s="967"/>
      <c r="P62" s="968">
        <v>1281.4645178128444</v>
      </c>
      <c r="Q62" s="906"/>
      <c r="R62" s="967">
        <v>0.39102109637964899</v>
      </c>
      <c r="S62" s="969"/>
      <c r="T62" s="892"/>
    </row>
    <row r="63" spans="1:20" s="10" customFormat="1" x14ac:dyDescent="0.25">
      <c r="A63" s="976" t="s">
        <v>267</v>
      </c>
      <c r="B63" s="902">
        <v>28020.969651223728</v>
      </c>
      <c r="C63" s="904"/>
      <c r="D63" s="968">
        <v>26167.065940743145</v>
      </c>
      <c r="E63" s="968"/>
      <c r="F63" s="967">
        <v>7.0848742257877004E-2</v>
      </c>
      <c r="G63" s="967"/>
      <c r="H63" s="909">
        <v>16143.574030393487</v>
      </c>
      <c r="I63" s="967"/>
      <c r="J63" s="972">
        <v>16861.90960074282</v>
      </c>
      <c r="K63" s="906"/>
      <c r="L63" s="969">
        <v>-4.2601080622427699E-2</v>
      </c>
      <c r="M63" s="907"/>
      <c r="N63" s="931">
        <v>11877.395620830239</v>
      </c>
      <c r="O63" s="967"/>
      <c r="P63" s="968">
        <v>9305.1563400003233</v>
      </c>
      <c r="Q63" s="906"/>
      <c r="R63" s="967">
        <v>0.27643160274186496</v>
      </c>
      <c r="S63" s="969"/>
      <c r="T63" s="892"/>
    </row>
    <row r="64" spans="1:20" s="10" customFormat="1" x14ac:dyDescent="0.25">
      <c r="A64" s="976" t="s">
        <v>324</v>
      </c>
      <c r="B64" s="902">
        <v>5400.3688103120076</v>
      </c>
      <c r="C64" s="904"/>
      <c r="D64" s="968">
        <v>4588.1949885423946</v>
      </c>
      <c r="E64" s="968"/>
      <c r="F64" s="967">
        <v>0.17701379819248467</v>
      </c>
      <c r="G64" s="967"/>
      <c r="H64" s="909">
        <v>2414.4844476119702</v>
      </c>
      <c r="I64" s="967"/>
      <c r="J64" s="972">
        <v>2225.0829198879364</v>
      </c>
      <c r="K64" s="906"/>
      <c r="L64" s="969">
        <v>8.5121109883658938E-2</v>
      </c>
      <c r="M64" s="907"/>
      <c r="N64" s="932">
        <v>2985.8843627000369</v>
      </c>
      <c r="O64" s="967"/>
      <c r="P64" s="968">
        <v>2363.1120686544587</v>
      </c>
      <c r="Q64" s="906"/>
      <c r="R64" s="967">
        <v>0.26353904341074308</v>
      </c>
      <c r="S64" s="969"/>
      <c r="T64" s="892"/>
    </row>
    <row r="65" spans="1:20" s="10" customFormat="1" x14ac:dyDescent="0.25">
      <c r="A65" s="976" t="s">
        <v>325</v>
      </c>
      <c r="B65" s="902">
        <v>2984.3283827620789</v>
      </c>
      <c r="C65" s="904"/>
      <c r="D65" s="968">
        <v>541.2990498128371</v>
      </c>
      <c r="E65" s="968"/>
      <c r="F65" s="967">
        <v>4.513271053762165</v>
      </c>
      <c r="G65" s="967"/>
      <c r="H65" s="909">
        <v>769.81996373013021</v>
      </c>
      <c r="I65" s="967"/>
      <c r="J65" s="972">
        <v>541.2990498128371</v>
      </c>
      <c r="K65" s="906"/>
      <c r="L65" s="969">
        <v>0.42217128220769634</v>
      </c>
      <c r="M65" s="907"/>
      <c r="N65" s="968">
        <v>2214.5084190319485</v>
      </c>
      <c r="O65" s="967"/>
      <c r="P65" s="968">
        <v>0</v>
      </c>
      <c r="Q65" s="906"/>
      <c r="R65" s="967" t="s">
        <v>249</v>
      </c>
      <c r="S65" s="969"/>
      <c r="T65" s="892"/>
    </row>
    <row r="66" spans="1:20" s="10" customFormat="1" x14ac:dyDescent="0.25">
      <c r="A66" s="976" t="s">
        <v>668</v>
      </c>
      <c r="B66" s="902">
        <v>2393.0092019501935</v>
      </c>
      <c r="C66" s="904"/>
      <c r="D66" s="968">
        <v>2273.6973065705915</v>
      </c>
      <c r="E66" s="968"/>
      <c r="F66" s="967">
        <v>5.2474836925219231E-2</v>
      </c>
      <c r="G66" s="969"/>
      <c r="H66" s="909">
        <v>1963.6705955471803</v>
      </c>
      <c r="I66" s="933"/>
      <c r="J66" s="972">
        <v>1675.0545613635895</v>
      </c>
      <c r="K66" s="906"/>
      <c r="L66" s="969">
        <v>0.17230246753791761</v>
      </c>
      <c r="M66" s="907"/>
      <c r="N66" s="932">
        <v>429.33860640301316</v>
      </c>
      <c r="O66" s="933"/>
      <c r="P66" s="968">
        <v>598.64274520700201</v>
      </c>
      <c r="Q66" s="906"/>
      <c r="R66" s="967">
        <v>-0.28281331421705597</v>
      </c>
      <c r="S66" s="969"/>
      <c r="T66" s="892"/>
    </row>
    <row r="67" spans="1:20" s="10" customFormat="1" x14ac:dyDescent="0.25">
      <c r="A67" s="976" t="s">
        <v>1092</v>
      </c>
      <c r="B67" s="904">
        <v>44.69258273867429</v>
      </c>
      <c r="C67" s="968"/>
      <c r="D67" s="968">
        <v>44.363573286983353</v>
      </c>
      <c r="E67" s="993"/>
      <c r="F67" s="967">
        <v>7.4162072014039154E-3</v>
      </c>
      <c r="G67" s="967"/>
      <c r="H67" s="1019">
        <v>47.343385989973839</v>
      </c>
      <c r="I67" s="933"/>
      <c r="J67" s="972">
        <v>46.441256839678665</v>
      </c>
      <c r="K67" s="906"/>
      <c r="L67" s="969">
        <v>1.9425166579996805E-2</v>
      </c>
      <c r="M67" s="933"/>
      <c r="N67" s="972">
        <v>42.356002964569974</v>
      </c>
      <c r="O67" s="933"/>
      <c r="P67" s="968">
        <v>41.460365413978941</v>
      </c>
      <c r="Q67" s="906"/>
      <c r="R67" s="967">
        <v>2.1602258968249622E-2</v>
      </c>
      <c r="S67" s="969"/>
      <c r="T67" s="892"/>
    </row>
    <row r="68" spans="1:20" s="10" customFormat="1" x14ac:dyDescent="0.25">
      <c r="A68" s="924" t="s">
        <v>498</v>
      </c>
      <c r="B68" s="1035"/>
      <c r="C68" s="925"/>
      <c r="D68" s="925"/>
      <c r="E68" s="925"/>
      <c r="F68" s="912"/>
      <c r="G68" s="912"/>
      <c r="H68" s="1020"/>
      <c r="I68" s="912"/>
      <c r="J68" s="927"/>
      <c r="K68" s="912"/>
      <c r="L68" s="913"/>
      <c r="M68" s="911"/>
      <c r="N68" s="912"/>
      <c r="O68" s="930"/>
      <c r="P68" s="927"/>
      <c r="Q68" s="912"/>
      <c r="R68" s="912"/>
      <c r="S68" s="913"/>
      <c r="T68" s="892"/>
    </row>
    <row r="69" spans="1:20" s="10" customFormat="1" x14ac:dyDescent="0.25">
      <c r="A69" s="976" t="s">
        <v>634</v>
      </c>
      <c r="B69" s="1021">
        <v>436.49300424314231</v>
      </c>
      <c r="C69" s="990">
        <v>448.86631771144221</v>
      </c>
      <c r="D69" s="990">
        <v>448.86631771144221</v>
      </c>
      <c r="E69" s="990"/>
      <c r="F69" s="967">
        <v>-2.7565698249281862E-2</v>
      </c>
      <c r="G69" s="967"/>
      <c r="H69" s="1021"/>
      <c r="I69" s="990"/>
      <c r="J69" s="990"/>
      <c r="K69" s="990"/>
      <c r="L69" s="969"/>
      <c r="M69" s="1022"/>
      <c r="N69" s="991"/>
      <c r="O69" s="992"/>
      <c r="P69" s="991"/>
      <c r="Q69" s="906"/>
      <c r="R69" s="967"/>
      <c r="S69" s="969"/>
      <c r="T69" s="892"/>
    </row>
    <row r="70" spans="1:20" s="10" customFormat="1" x14ac:dyDescent="0.25">
      <c r="A70" s="976" t="s">
        <v>632</v>
      </c>
      <c r="B70" s="942">
        <v>209.35663290328975</v>
      </c>
      <c r="C70" s="990">
        <v>312.49583967898417</v>
      </c>
      <c r="D70" s="990">
        <v>214.22696631366756</v>
      </c>
      <c r="E70" s="990"/>
      <c r="F70" s="967">
        <v>-2.2734455396463717E-2</v>
      </c>
      <c r="G70" s="967"/>
      <c r="H70" s="1021"/>
      <c r="I70" s="990"/>
      <c r="J70" s="990"/>
      <c r="K70" s="990"/>
      <c r="L70" s="969"/>
      <c r="M70" s="1022"/>
      <c r="N70" s="991"/>
      <c r="O70" s="992"/>
      <c r="P70" s="991"/>
      <c r="Q70" s="906"/>
      <c r="R70" s="967"/>
      <c r="S70" s="969"/>
      <c r="T70" s="892"/>
    </row>
    <row r="71" spans="1:20" s="10" customFormat="1" x14ac:dyDescent="0.25">
      <c r="A71" s="982" t="s">
        <v>633</v>
      </c>
      <c r="B71" s="1023">
        <v>2047.2405105078458</v>
      </c>
      <c r="C71" s="1024">
        <v>2121.273688026024</v>
      </c>
      <c r="D71" s="1024">
        <v>2279.0241411741426</v>
      </c>
      <c r="E71" s="1024"/>
      <c r="F71" s="985">
        <v>-0.10170301686531631</v>
      </c>
      <c r="G71" s="985"/>
      <c r="H71" s="1025"/>
      <c r="I71" s="1024"/>
      <c r="J71" s="1024"/>
      <c r="K71" s="1024"/>
      <c r="L71" s="988"/>
      <c r="M71" s="1026"/>
      <c r="N71" s="1027"/>
      <c r="O71" s="1028"/>
      <c r="P71" s="1027"/>
      <c r="Q71" s="936"/>
      <c r="R71" s="985"/>
      <c r="S71" s="988"/>
      <c r="T71" s="892"/>
    </row>
    <row r="72" spans="1:20" s="10" customFormat="1" x14ac:dyDescent="0.25">
      <c r="A72" s="989"/>
      <c r="B72" s="943"/>
      <c r="C72" s="915"/>
      <c r="D72" s="943"/>
      <c r="E72" s="993"/>
      <c r="F72" s="967"/>
      <c r="G72" s="967"/>
      <c r="H72" s="1029"/>
      <c r="I72" s="1030"/>
      <c r="J72" s="1031"/>
      <c r="K72" s="1032"/>
      <c r="L72" s="1030"/>
      <c r="M72" s="1030"/>
      <c r="N72" s="1033"/>
      <c r="O72" s="1030"/>
      <c r="P72" s="1034"/>
      <c r="Q72" s="1032"/>
      <c r="R72" s="1030"/>
      <c r="S72" s="967"/>
      <c r="T72" s="892"/>
    </row>
    <row r="73" spans="1:20" s="10" customFormat="1" x14ac:dyDescent="0.25">
      <c r="A73" s="989" t="s">
        <v>1156</v>
      </c>
      <c r="B73" s="943"/>
      <c r="C73" s="915"/>
      <c r="D73" s="943"/>
      <c r="E73" s="993"/>
      <c r="F73" s="967"/>
      <c r="G73" s="967"/>
      <c r="H73" s="943"/>
      <c r="I73" s="967"/>
      <c r="J73" s="944"/>
      <c r="K73" s="993"/>
      <c r="L73" s="967"/>
      <c r="M73" s="967"/>
      <c r="N73" s="945"/>
      <c r="O73" s="967"/>
      <c r="P73" s="946"/>
      <c r="Q73" s="993"/>
      <c r="R73" s="967"/>
      <c r="S73" s="967"/>
      <c r="T73" s="892"/>
    </row>
    <row r="74" spans="1:20" s="10" customFormat="1" x14ac:dyDescent="0.25">
      <c r="A74" s="1010" t="s">
        <v>724</v>
      </c>
      <c r="B74" s="1001"/>
      <c r="C74" s="914"/>
      <c r="D74" s="1001"/>
      <c r="E74" s="1011"/>
      <c r="F74" s="1012"/>
      <c r="G74" s="1012"/>
      <c r="H74" s="894"/>
      <c r="I74" s="1012"/>
      <c r="J74" s="1002"/>
      <c r="K74" s="1011"/>
      <c r="L74" s="1012"/>
      <c r="M74" s="1012"/>
      <c r="N74" s="957"/>
      <c r="O74" s="1012"/>
      <c r="P74" s="1003"/>
      <c r="Q74" s="1011"/>
      <c r="R74" s="1012"/>
      <c r="S74" s="1012"/>
      <c r="T74" s="892"/>
    </row>
    <row r="75" spans="1:20" s="10" customFormat="1" x14ac:dyDescent="0.25">
      <c r="A75" s="1010"/>
      <c r="B75" s="1001"/>
      <c r="C75" s="914"/>
      <c r="D75" s="1001"/>
      <c r="E75" s="1011"/>
      <c r="F75" s="1012"/>
      <c r="G75" s="1012"/>
      <c r="H75" s="894"/>
      <c r="I75" s="1012"/>
      <c r="J75" s="1002"/>
      <c r="K75" s="1011"/>
      <c r="L75" s="1012"/>
      <c r="M75" s="1012"/>
      <c r="N75" s="957"/>
      <c r="O75" s="1012"/>
      <c r="P75" s="1003"/>
      <c r="Q75" s="1011"/>
      <c r="R75" s="1012"/>
      <c r="S75" s="1012"/>
      <c r="T75" s="892"/>
    </row>
    <row r="76" spans="1:20" s="10" customFormat="1" x14ac:dyDescent="0.25">
      <c r="A76" s="1010"/>
      <c r="B76" s="1004"/>
      <c r="C76" s="1013"/>
      <c r="D76" s="1004"/>
      <c r="E76" s="1014"/>
      <c r="F76" s="1014"/>
      <c r="G76" s="1014"/>
      <c r="H76" s="1005"/>
      <c r="I76" s="1014"/>
      <c r="J76" s="1006"/>
      <c r="K76" s="1014"/>
      <c r="L76" s="1014"/>
      <c r="M76" s="1014"/>
      <c r="N76" s="1007"/>
      <c r="O76" s="1012"/>
      <c r="P76" s="1003"/>
      <c r="Q76" s="1011"/>
      <c r="R76" s="1012"/>
      <c r="S76" s="1012"/>
      <c r="T76" s="892"/>
    </row>
    <row r="77" spans="1:20" s="10" customFormat="1" x14ac:dyDescent="0.25">
      <c r="A77" s="1010"/>
      <c r="B77" s="1004"/>
      <c r="C77" s="1013"/>
      <c r="D77" s="1004"/>
      <c r="E77" s="1014"/>
      <c r="F77" s="1014"/>
      <c r="G77" s="1014"/>
      <c r="H77" s="1005"/>
      <c r="I77" s="1014"/>
      <c r="J77" s="1006"/>
      <c r="K77" s="1014"/>
      <c r="L77" s="1014"/>
      <c r="M77" s="1014"/>
      <c r="N77" s="1007"/>
      <c r="O77" s="1012"/>
      <c r="P77" s="1003"/>
      <c r="Q77" s="1011"/>
      <c r="R77" s="1012"/>
      <c r="S77" s="1012"/>
      <c r="T77" s="892"/>
    </row>
    <row r="78" spans="1:20" s="10" customFormat="1" x14ac:dyDescent="0.25">
      <c r="A78" s="996"/>
      <c r="B78" s="1004"/>
      <c r="C78" s="1013"/>
      <c r="D78" s="1004"/>
      <c r="E78" s="1014"/>
      <c r="F78" s="1014"/>
      <c r="G78" s="1014"/>
      <c r="H78" s="950"/>
      <c r="I78" s="1014"/>
      <c r="J78" s="1006"/>
      <c r="K78" s="1014"/>
      <c r="L78" s="1014"/>
      <c r="M78" s="1014"/>
      <c r="N78" s="1004"/>
      <c r="O78" s="1012"/>
      <c r="P78" s="1003"/>
      <c r="Q78" s="1011"/>
      <c r="R78" s="1012"/>
      <c r="S78" s="1012"/>
      <c r="T78" s="892"/>
    </row>
    <row r="79" spans="1:20" s="10" customFormat="1" x14ac:dyDescent="0.25">
      <c r="A79" s="996"/>
      <c r="B79" s="1001"/>
      <c r="C79" s="914"/>
      <c r="D79" s="1001"/>
      <c r="E79" s="1011"/>
      <c r="F79" s="1012"/>
      <c r="G79" s="1012"/>
      <c r="H79" s="943"/>
      <c r="I79" s="1012"/>
      <c r="J79" s="1002"/>
      <c r="K79" s="1011"/>
      <c r="L79" s="1012"/>
      <c r="M79" s="1012"/>
      <c r="N79" s="1001"/>
      <c r="O79" s="1012"/>
      <c r="P79" s="1003"/>
      <c r="Q79" s="1011"/>
      <c r="R79" s="1012"/>
      <c r="S79" s="1012"/>
      <c r="T79" s="892"/>
    </row>
    <row r="80" spans="1:20" s="10" customFormat="1" x14ac:dyDescent="0.25">
      <c r="A80" s="1015"/>
      <c r="B80" s="1001"/>
      <c r="C80" s="914"/>
      <c r="D80" s="1001"/>
      <c r="E80" s="1011"/>
      <c r="F80" s="1012"/>
      <c r="G80" s="1012"/>
      <c r="H80" s="1001"/>
      <c r="I80" s="1012"/>
      <c r="J80" s="1002"/>
      <c r="K80" s="1011"/>
      <c r="L80" s="1012"/>
      <c r="M80" s="1012"/>
      <c r="N80" s="1008"/>
      <c r="O80" s="1012"/>
      <c r="P80" s="1003"/>
      <c r="Q80" s="1011"/>
      <c r="R80" s="1012"/>
      <c r="S80" s="1012"/>
      <c r="T80" s="892"/>
    </row>
    <row r="81" spans="2:19" x14ac:dyDescent="0.25">
      <c r="D81" s="962"/>
      <c r="F81" s="892"/>
      <c r="J81" s="962"/>
      <c r="L81" s="892"/>
      <c r="N81" s="894"/>
      <c r="P81" s="962"/>
    </row>
    <row r="82" spans="2:19" x14ac:dyDescent="0.25">
      <c r="F82" s="894"/>
      <c r="G82" s="894"/>
      <c r="L82" s="894"/>
      <c r="M82" s="894"/>
      <c r="R82" s="894"/>
      <c r="S82" s="894"/>
    </row>
    <row r="83" spans="2:19" x14ac:dyDescent="0.25">
      <c r="B83" s="955"/>
      <c r="D83" s="955"/>
      <c r="F83" s="894"/>
      <c r="G83" s="894"/>
      <c r="L83" s="894"/>
      <c r="M83" s="894"/>
      <c r="R83" s="894"/>
      <c r="S83" s="894"/>
    </row>
    <row r="84" spans="2:19" x14ac:dyDescent="0.25">
      <c r="B84" s="955"/>
      <c r="D84" s="955"/>
      <c r="F84" s="894"/>
      <c r="G84" s="894"/>
      <c r="L84" s="894"/>
      <c r="M84" s="894"/>
      <c r="R84" s="894"/>
      <c r="S84" s="894"/>
    </row>
    <row r="85" spans="2:19" x14ac:dyDescent="0.25">
      <c r="B85" s="958"/>
      <c r="H85" s="959"/>
      <c r="N85" s="959"/>
    </row>
    <row r="86" spans="2:19" x14ac:dyDescent="0.25">
      <c r="B86" s="960"/>
    </row>
    <row r="87" spans="2:19" x14ac:dyDescent="0.25">
      <c r="B87" s="997"/>
    </row>
    <row r="88" spans="2:19" x14ac:dyDescent="0.25">
      <c r="B88" s="961"/>
    </row>
    <row r="89" spans="2:19" x14ac:dyDescent="0.25">
      <c r="B89" s="961"/>
    </row>
  </sheetData>
  <mergeCells count="6">
    <mergeCell ref="A4:A5"/>
    <mergeCell ref="A1:S1"/>
    <mergeCell ref="A2:S2"/>
    <mergeCell ref="B4:G4"/>
    <mergeCell ref="H4:L4"/>
    <mergeCell ref="M4:S4"/>
  </mergeCells>
  <phoneticPr fontId="43" type="noConversion"/>
  <printOptions horizontalCentered="1"/>
  <pageMargins left="0.25" right="0.25" top="0.25" bottom="0.5" header="0.3" footer="0.3"/>
  <pageSetup scale="84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R32"/>
  <sheetViews>
    <sheetView showGridLines="0" zoomScaleNormal="100" workbookViewId="0">
      <selection activeCell="M35" sqref="M35"/>
    </sheetView>
  </sheetViews>
  <sheetFormatPr defaultRowHeight="12.5" x14ac:dyDescent="0.25"/>
  <cols>
    <col min="1" max="1" width="9.1796875" style="892"/>
    <col min="2" max="16" width="10.7265625" style="892" customWidth="1"/>
    <col min="17" max="17" width="9.1796875" style="892"/>
  </cols>
  <sheetData>
    <row r="1" spans="1:18" ht="15.5" x14ac:dyDescent="0.35">
      <c r="A1" s="1685" t="str">
        <f>CONCATENATE('List of Tables'!A41,":  ",'List of Tables'!C41)</f>
        <v>TABLE 36:  2014 Visitor Age Distribution by MMA (Percentage of MMA Total)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040"/>
      <c r="R1" s="56"/>
    </row>
    <row r="2" spans="1:18" ht="15.5" x14ac:dyDescent="0.35">
      <c r="A2" s="1685" t="s">
        <v>1086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041"/>
      <c r="R2" s="56"/>
    </row>
    <row r="3" spans="1:18" x14ac:dyDescent="0.25">
      <c r="F3" s="963"/>
      <c r="G3" s="963"/>
    </row>
    <row r="4" spans="1:18" x14ac:dyDescent="0.25">
      <c r="A4" s="1752" t="s">
        <v>658</v>
      </c>
      <c r="B4" s="1754" t="s">
        <v>661</v>
      </c>
      <c r="C4" s="1754"/>
      <c r="D4" s="1754"/>
      <c r="E4" s="1755" t="s">
        <v>662</v>
      </c>
      <c r="F4" s="1754"/>
      <c r="G4" s="1756"/>
      <c r="H4" s="1755" t="s">
        <v>247</v>
      </c>
      <c r="I4" s="1754"/>
      <c r="J4" s="1756"/>
      <c r="K4" s="1755" t="s">
        <v>218</v>
      </c>
      <c r="L4" s="1754"/>
      <c r="M4" s="1756"/>
      <c r="N4" s="1755" t="s">
        <v>244</v>
      </c>
      <c r="O4" s="1754"/>
      <c r="P4" s="1756"/>
    </row>
    <row r="5" spans="1:18" x14ac:dyDescent="0.25">
      <c r="A5" s="1753"/>
      <c r="B5" s="1036" t="s">
        <v>734</v>
      </c>
      <c r="C5" s="1036" t="s">
        <v>326</v>
      </c>
      <c r="D5" s="1036" t="s">
        <v>242</v>
      </c>
      <c r="E5" s="1037" t="s">
        <v>734</v>
      </c>
      <c r="F5" s="1036" t="s">
        <v>326</v>
      </c>
      <c r="G5" s="1038" t="s">
        <v>242</v>
      </c>
      <c r="H5" s="1037" t="s">
        <v>734</v>
      </c>
      <c r="I5" s="1036" t="s">
        <v>326</v>
      </c>
      <c r="J5" s="1038" t="s">
        <v>242</v>
      </c>
      <c r="K5" s="1037" t="s">
        <v>734</v>
      </c>
      <c r="L5" s="1036" t="s">
        <v>326</v>
      </c>
      <c r="M5" s="1038" t="s">
        <v>242</v>
      </c>
      <c r="N5" s="1037" t="s">
        <v>734</v>
      </c>
      <c r="O5" s="1036" t="s">
        <v>326</v>
      </c>
      <c r="P5" s="1038" t="s">
        <v>242</v>
      </c>
    </row>
    <row r="6" spans="1:18" x14ac:dyDescent="0.25">
      <c r="A6" s="1042" t="s">
        <v>686</v>
      </c>
      <c r="B6" s="1043">
        <v>5.4202441357333981</v>
      </c>
      <c r="C6" s="1043">
        <v>5.5864981605658404</v>
      </c>
      <c r="D6" s="1044">
        <v>11.006742296299239</v>
      </c>
      <c r="E6" s="1045">
        <v>3.7056889902329693</v>
      </c>
      <c r="F6" s="994">
        <v>3.9292603633231802</v>
      </c>
      <c r="G6" s="1044">
        <v>7.6349493535561486</v>
      </c>
      <c r="H6" s="1045">
        <v>3.1934061956750575</v>
      </c>
      <c r="I6" s="994">
        <v>3.4470855518656354</v>
      </c>
      <c r="J6" s="1044">
        <v>6.6404917475406933</v>
      </c>
      <c r="K6" s="1045">
        <v>4.4539381405892069</v>
      </c>
      <c r="L6" s="994">
        <v>4.6001494797663005</v>
      </c>
      <c r="M6" s="1044">
        <v>9.0540876203555083</v>
      </c>
      <c r="N6" s="1045">
        <v>2.7690067235667564</v>
      </c>
      <c r="O6" s="994">
        <v>3.3179742062405766</v>
      </c>
      <c r="P6" s="1044">
        <v>6.0869809298073339</v>
      </c>
    </row>
    <row r="7" spans="1:18" x14ac:dyDescent="0.25">
      <c r="A7" s="1042" t="s">
        <v>687</v>
      </c>
      <c r="B7" s="1043">
        <v>2.5206171295087705</v>
      </c>
      <c r="C7" s="1043">
        <v>2.8335873462155741</v>
      </c>
      <c r="D7" s="1046">
        <v>5.3542044757243445</v>
      </c>
      <c r="E7" s="1045">
        <v>2.4195159387360667</v>
      </c>
      <c r="F7" s="994">
        <v>2.7976807038522473</v>
      </c>
      <c r="G7" s="1046">
        <v>5.2171966425883145</v>
      </c>
      <c r="H7" s="1045">
        <v>0.89088296202189909</v>
      </c>
      <c r="I7" s="994">
        <v>1.2235243995080614</v>
      </c>
      <c r="J7" s="1046">
        <v>2.1144073615299606</v>
      </c>
      <c r="K7" s="1045">
        <v>2.2172127919058671</v>
      </c>
      <c r="L7" s="994">
        <v>2.753947368377021</v>
      </c>
      <c r="M7" s="1046">
        <v>4.9711601602828885</v>
      </c>
      <c r="N7" s="1045">
        <v>2.3266026318431643</v>
      </c>
      <c r="O7" s="994">
        <v>2.9426985538697683</v>
      </c>
      <c r="P7" s="1046">
        <v>5.2693011857129326</v>
      </c>
    </row>
    <row r="8" spans="1:18" x14ac:dyDescent="0.25">
      <c r="A8" s="1042" t="s">
        <v>688</v>
      </c>
      <c r="B8" s="1043">
        <v>3.6225278007161426</v>
      </c>
      <c r="C8" s="1043">
        <v>4.6152424163249108</v>
      </c>
      <c r="D8" s="1046">
        <v>8.2377702170410547</v>
      </c>
      <c r="E8" s="1045">
        <v>3.7032211258246974</v>
      </c>
      <c r="F8" s="994">
        <v>4.6768095224361197</v>
      </c>
      <c r="G8" s="1046">
        <v>8.3800306482608189</v>
      </c>
      <c r="H8" s="1045">
        <v>2.7161346997536664</v>
      </c>
      <c r="I8" s="994">
        <v>6.8455888992559473</v>
      </c>
      <c r="J8" s="1046">
        <v>9.5617235990096141</v>
      </c>
      <c r="K8" s="1045">
        <v>3.069739522551227</v>
      </c>
      <c r="L8" s="994">
        <v>4.3801640286261225</v>
      </c>
      <c r="M8" s="1046">
        <v>7.449903551177349</v>
      </c>
      <c r="N8" s="1045">
        <v>4.4835659351367259</v>
      </c>
      <c r="O8" s="994">
        <v>6.6341399777103209</v>
      </c>
      <c r="P8" s="1046">
        <v>11.117705912847049</v>
      </c>
    </row>
    <row r="9" spans="1:18" x14ac:dyDescent="0.25">
      <c r="A9" s="1042" t="s">
        <v>689</v>
      </c>
      <c r="B9" s="1043">
        <v>11.653815559010125</v>
      </c>
      <c r="C9" s="1043">
        <v>13.058399894678899</v>
      </c>
      <c r="D9" s="1046">
        <v>24.712215453689023</v>
      </c>
      <c r="E9" s="1045">
        <v>11.63319171833407</v>
      </c>
      <c r="F9" s="994">
        <v>12.281349985663471</v>
      </c>
      <c r="G9" s="1046">
        <v>23.914541703997543</v>
      </c>
      <c r="H9" s="1045">
        <v>16.277123775332647</v>
      </c>
      <c r="I9" s="994">
        <v>23.597899087004318</v>
      </c>
      <c r="J9" s="1046">
        <v>39.875022862336962</v>
      </c>
      <c r="K9" s="1045">
        <v>10.840821048595414</v>
      </c>
      <c r="L9" s="994">
        <v>13.04776327303488</v>
      </c>
      <c r="M9" s="1046">
        <v>23.888584321630294</v>
      </c>
      <c r="N9" s="1045">
        <v>17.907720340773942</v>
      </c>
      <c r="O9" s="994">
        <v>17.507325426508409</v>
      </c>
      <c r="P9" s="1046">
        <v>35.415045767282358</v>
      </c>
    </row>
    <row r="10" spans="1:18" x14ac:dyDescent="0.25">
      <c r="A10" s="1042" t="s">
        <v>690</v>
      </c>
      <c r="B10" s="1043">
        <v>14.927949255727544</v>
      </c>
      <c r="C10" s="1043">
        <v>15.649804606575746</v>
      </c>
      <c r="D10" s="1046">
        <v>30.577753862303286</v>
      </c>
      <c r="E10" s="1045">
        <v>16.238025623038631</v>
      </c>
      <c r="F10" s="994">
        <v>16.547938604002582</v>
      </c>
      <c r="G10" s="1046">
        <v>32.785964227041212</v>
      </c>
      <c r="H10" s="1045">
        <v>9.7007425301606673</v>
      </c>
      <c r="I10" s="994">
        <v>14.410065360262006</v>
      </c>
      <c r="J10" s="1046">
        <v>24.110807890422674</v>
      </c>
      <c r="K10" s="1045">
        <v>15.593369780111344</v>
      </c>
      <c r="L10" s="994">
        <v>17.553147368100756</v>
      </c>
      <c r="M10" s="1046">
        <v>33.146517148212098</v>
      </c>
      <c r="N10" s="1045">
        <v>14.453960619823292</v>
      </c>
      <c r="O10" s="994">
        <v>14.232503500065677</v>
      </c>
      <c r="P10" s="1046">
        <v>28.686464119888967</v>
      </c>
    </row>
    <row r="11" spans="1:18" x14ac:dyDescent="0.25">
      <c r="A11" s="1047" t="s">
        <v>659</v>
      </c>
      <c r="B11" s="1043">
        <v>10.114982713567715</v>
      </c>
      <c r="C11" s="1043">
        <v>9.9963309813753405</v>
      </c>
      <c r="D11" s="1046">
        <v>20.11131369494306</v>
      </c>
      <c r="E11" s="1045">
        <v>11.184113193467983</v>
      </c>
      <c r="F11" s="994">
        <v>10.88320423108798</v>
      </c>
      <c r="G11" s="1046">
        <v>22.067317424555963</v>
      </c>
      <c r="H11" s="1045">
        <v>7.905493681357104</v>
      </c>
      <c r="I11" s="994">
        <v>9.792052857802986</v>
      </c>
      <c r="J11" s="1046">
        <v>17.69754653916009</v>
      </c>
      <c r="K11" s="1045">
        <v>10.969482864567148</v>
      </c>
      <c r="L11" s="994">
        <v>10.520264333774717</v>
      </c>
      <c r="M11" s="1046">
        <v>21.489747198341867</v>
      </c>
      <c r="N11" s="1045">
        <v>7.3124632315713614</v>
      </c>
      <c r="O11" s="994">
        <v>6.1120388528900031</v>
      </c>
      <c r="P11" s="1046">
        <v>13.424502084461365</v>
      </c>
    </row>
    <row r="12" spans="1:18" x14ac:dyDescent="0.25">
      <c r="A12" s="1047"/>
      <c r="B12" s="1048"/>
      <c r="C12" s="1048"/>
      <c r="D12" s="1049"/>
      <c r="E12" s="1050"/>
      <c r="F12" s="1048"/>
      <c r="G12" s="1046"/>
      <c r="H12" s="1050"/>
      <c r="I12" s="1048"/>
      <c r="J12" s="1046"/>
      <c r="K12" s="1050"/>
      <c r="L12" s="1048"/>
      <c r="M12" s="1046"/>
      <c r="N12" s="1050"/>
      <c r="O12" s="1048"/>
      <c r="P12" s="1046"/>
    </row>
    <row r="13" spans="1:18" x14ac:dyDescent="0.25">
      <c r="A13" s="1051" t="s">
        <v>242</v>
      </c>
      <c r="B13" s="1052">
        <v>48.260136594263699</v>
      </c>
      <c r="C13" s="1052">
        <v>51.739863405736315</v>
      </c>
      <c r="D13" s="1053">
        <v>100</v>
      </c>
      <c r="E13" s="1054">
        <v>48.883756589634416</v>
      </c>
      <c r="F13" s="1052">
        <v>51.116243410365577</v>
      </c>
      <c r="G13" s="1053">
        <v>100</v>
      </c>
      <c r="H13" s="1054">
        <v>40.683783844301047</v>
      </c>
      <c r="I13" s="1052">
        <v>59.316216155698953</v>
      </c>
      <c r="J13" s="1053">
        <v>100</v>
      </c>
      <c r="K13" s="1054">
        <v>47.144564148320207</v>
      </c>
      <c r="L13" s="1052">
        <v>52.8554358516798</v>
      </c>
      <c r="M13" s="1053">
        <v>100</v>
      </c>
      <c r="N13" s="1054">
        <v>49.253319482715249</v>
      </c>
      <c r="O13" s="1052">
        <v>50.746680517284751</v>
      </c>
      <c r="P13" s="1053">
        <v>100</v>
      </c>
    </row>
    <row r="14" spans="1:18" s="19" customFormat="1" x14ac:dyDescent="0.25">
      <c r="A14" s="979"/>
      <c r="B14" s="1048"/>
      <c r="C14" s="1048"/>
      <c r="D14" s="1055"/>
      <c r="E14" s="1050"/>
      <c r="F14" s="1048"/>
      <c r="G14" s="1056"/>
      <c r="H14" s="1050"/>
      <c r="I14" s="1048"/>
      <c r="J14" s="1056"/>
      <c r="K14" s="1050"/>
      <c r="L14" s="1048"/>
      <c r="M14" s="1056"/>
      <c r="N14" s="1050"/>
      <c r="O14" s="1048"/>
      <c r="P14" s="1056"/>
      <c r="Q14" s="892"/>
    </row>
    <row r="15" spans="1:18" s="19" customFormat="1" x14ac:dyDescent="0.25">
      <c r="A15" s="1039" t="s">
        <v>655</v>
      </c>
      <c r="B15" s="1057">
        <v>1586154.7815654066</v>
      </c>
      <c r="C15" s="1057">
        <v>1700522.160318634</v>
      </c>
      <c r="D15" s="1057">
        <v>3286676.9418840399</v>
      </c>
      <c r="E15" s="1058">
        <v>848032.24931371398</v>
      </c>
      <c r="F15" s="1057">
        <v>886761.28636462928</v>
      </c>
      <c r="G15" s="1057">
        <v>1734793.5356783434</v>
      </c>
      <c r="H15" s="1058">
        <v>615016.35128356889</v>
      </c>
      <c r="I15" s="1057">
        <v>896682.64317886462</v>
      </c>
      <c r="J15" s="1057">
        <v>1511698.9944624335</v>
      </c>
      <c r="K15" s="1058">
        <v>247303.7334529045</v>
      </c>
      <c r="L15" s="1057">
        <v>277260.94949732727</v>
      </c>
      <c r="M15" s="1057">
        <v>524564.68295023171</v>
      </c>
      <c r="N15" s="1058">
        <v>70460.550662497102</v>
      </c>
      <c r="O15" s="1057">
        <v>72596.915113437513</v>
      </c>
      <c r="P15" s="1059">
        <v>143057.46577593463</v>
      </c>
      <c r="Q15" s="892"/>
    </row>
    <row r="16" spans="1:18" s="19" customFormat="1" x14ac:dyDescent="0.25">
      <c r="A16" s="1060"/>
      <c r="B16" s="1061"/>
      <c r="C16" s="1061"/>
      <c r="D16" s="968"/>
      <c r="E16" s="1061"/>
      <c r="F16" s="1061"/>
      <c r="G16" s="1061"/>
      <c r="H16" s="1061"/>
      <c r="I16" s="1061"/>
      <c r="J16" s="1061"/>
      <c r="K16" s="1061"/>
      <c r="L16" s="1061"/>
      <c r="M16" s="1061"/>
      <c r="N16" s="1061"/>
      <c r="O16" s="1061"/>
      <c r="P16" s="1061"/>
      <c r="Q16" s="892"/>
    </row>
    <row r="17" spans="1:17" s="62" customFormat="1" x14ac:dyDescent="0.25">
      <c r="A17" s="1062"/>
      <c r="B17" s="1061"/>
      <c r="C17" s="1061"/>
      <c r="D17" s="1061"/>
      <c r="E17" s="1061"/>
      <c r="F17" s="1061"/>
      <c r="G17" s="1061"/>
      <c r="H17" s="1061"/>
      <c r="I17" s="1061"/>
      <c r="J17" s="1061"/>
      <c r="K17" s="1061"/>
      <c r="L17" s="1061"/>
      <c r="M17" s="1061"/>
      <c r="N17" s="1061"/>
      <c r="O17" s="1061"/>
      <c r="P17" s="1061"/>
      <c r="Q17" s="892"/>
    </row>
    <row r="18" spans="1:17" s="19" customFormat="1" x14ac:dyDescent="0.25">
      <c r="A18" s="1752" t="s">
        <v>658</v>
      </c>
      <c r="B18" s="1754" t="s">
        <v>663</v>
      </c>
      <c r="C18" s="1754"/>
      <c r="D18" s="1754"/>
      <c r="E18" s="1755" t="s">
        <v>266</v>
      </c>
      <c r="F18" s="1754"/>
      <c r="G18" s="1756"/>
      <c r="H18" s="1755" t="s">
        <v>213</v>
      </c>
      <c r="I18" s="1754"/>
      <c r="J18" s="1756"/>
      <c r="K18" s="1755" t="s">
        <v>248</v>
      </c>
      <c r="L18" s="1754"/>
      <c r="M18" s="1756"/>
      <c r="N18" s="1755" t="s">
        <v>660</v>
      </c>
      <c r="O18" s="1754"/>
      <c r="P18" s="1756"/>
      <c r="Q18" s="892"/>
    </row>
    <row r="19" spans="1:17" s="19" customFormat="1" x14ac:dyDescent="0.25">
      <c r="A19" s="1753"/>
      <c r="B19" s="1036" t="s">
        <v>734</v>
      </c>
      <c r="C19" s="1036" t="s">
        <v>326</v>
      </c>
      <c r="D19" s="1036" t="s">
        <v>242</v>
      </c>
      <c r="E19" s="1037" t="s">
        <v>734</v>
      </c>
      <c r="F19" s="1036" t="s">
        <v>326</v>
      </c>
      <c r="G19" s="1038" t="s">
        <v>242</v>
      </c>
      <c r="H19" s="1037" t="s">
        <v>734</v>
      </c>
      <c r="I19" s="1036" t="s">
        <v>326</v>
      </c>
      <c r="J19" s="1038" t="s">
        <v>242</v>
      </c>
      <c r="K19" s="1037" t="s">
        <v>734</v>
      </c>
      <c r="L19" s="1036" t="s">
        <v>326</v>
      </c>
      <c r="M19" s="1038" t="s">
        <v>242</v>
      </c>
      <c r="N19" s="1037" t="s">
        <v>734</v>
      </c>
      <c r="O19" s="1036" t="s">
        <v>326</v>
      </c>
      <c r="P19" s="1038" t="s">
        <v>242</v>
      </c>
      <c r="Q19" s="892"/>
    </row>
    <row r="20" spans="1:17" s="19" customFormat="1" x14ac:dyDescent="0.25">
      <c r="A20" s="1042" t="s">
        <v>686</v>
      </c>
      <c r="B20" s="1043">
        <v>4.0808882984924955</v>
      </c>
      <c r="C20" s="1043">
        <v>4.2151039810886335</v>
      </c>
      <c r="D20" s="1044">
        <v>8.2959922795811263</v>
      </c>
      <c r="E20" s="1045">
        <v>3.2797967730626745</v>
      </c>
      <c r="F20" s="994">
        <v>3.3649979789714477</v>
      </c>
      <c r="G20" s="1044">
        <v>6.6447947520341222</v>
      </c>
      <c r="H20" s="1045">
        <v>3.7048512233868132</v>
      </c>
      <c r="I20" s="994">
        <v>3.9187524909823717</v>
      </c>
      <c r="J20" s="1044">
        <v>7.6236037143691853</v>
      </c>
      <c r="K20" s="1045">
        <v>4.7287566293309169</v>
      </c>
      <c r="L20" s="994">
        <v>4.271831206661048</v>
      </c>
      <c r="M20" s="1044">
        <v>9.0005878359919649</v>
      </c>
      <c r="N20" s="1045">
        <v>4.379876265016228</v>
      </c>
      <c r="O20" s="994">
        <v>4.563853644185385</v>
      </c>
      <c r="P20" s="1044">
        <v>8.9437299092016129</v>
      </c>
      <c r="Q20" s="892"/>
    </row>
    <row r="21" spans="1:17" s="19" customFormat="1" x14ac:dyDescent="0.25">
      <c r="A21" s="1042" t="s">
        <v>687</v>
      </c>
      <c r="B21" s="1043">
        <v>2.4070325311427321</v>
      </c>
      <c r="C21" s="1043">
        <v>3.1401736295790075</v>
      </c>
      <c r="D21" s="1046">
        <v>5.5472061607217391</v>
      </c>
      <c r="E21" s="1045">
        <v>1.1413523738532394</v>
      </c>
      <c r="F21" s="994">
        <v>1.2633373944258508</v>
      </c>
      <c r="G21" s="1046">
        <v>2.40468976827909</v>
      </c>
      <c r="H21" s="1045">
        <v>2.7103010479946086</v>
      </c>
      <c r="I21" s="994">
        <v>3.3735388373397601</v>
      </c>
      <c r="J21" s="1046">
        <v>6.0838398853343687</v>
      </c>
      <c r="K21" s="1045">
        <v>2.4908271197770628</v>
      </c>
      <c r="L21" s="994">
        <v>2.2840730136556426</v>
      </c>
      <c r="M21" s="1046">
        <v>4.7749001334327055</v>
      </c>
      <c r="N21" s="1045">
        <v>2.1566620405965389</v>
      </c>
      <c r="O21" s="994">
        <v>2.5055619713639796</v>
      </c>
      <c r="P21" s="1046">
        <v>4.6622240119605181</v>
      </c>
      <c r="Q21" s="892"/>
    </row>
    <row r="22" spans="1:17" s="19" customFormat="1" x14ac:dyDescent="0.25">
      <c r="A22" s="1042" t="s">
        <v>688</v>
      </c>
      <c r="B22" s="1043">
        <v>3.5638733705399681</v>
      </c>
      <c r="C22" s="1043">
        <v>6.4939985335213741</v>
      </c>
      <c r="D22" s="1046">
        <v>10.057871904061342</v>
      </c>
      <c r="E22" s="1045">
        <v>2.4215767906339449</v>
      </c>
      <c r="F22" s="994">
        <v>4.3798217490412288</v>
      </c>
      <c r="G22" s="1046">
        <v>6.8013985396751746</v>
      </c>
      <c r="H22" s="1045">
        <v>4.9483777702448739</v>
      </c>
      <c r="I22" s="994">
        <v>6.0514718848505904</v>
      </c>
      <c r="J22" s="1046">
        <v>10.999849655095465</v>
      </c>
      <c r="K22" s="1045">
        <v>3.6539491696856641</v>
      </c>
      <c r="L22" s="994">
        <v>4.417306746763475</v>
      </c>
      <c r="M22" s="1046">
        <v>8.0712559164491378</v>
      </c>
      <c r="N22" s="1045">
        <v>3.4505328388784355</v>
      </c>
      <c r="O22" s="994">
        <v>5.1011093130689646</v>
      </c>
      <c r="P22" s="1046">
        <v>8.5516421519473997</v>
      </c>
      <c r="Q22" s="892"/>
    </row>
    <row r="23" spans="1:17" s="19" customFormat="1" x14ac:dyDescent="0.25">
      <c r="A23" s="1042" t="s">
        <v>689</v>
      </c>
      <c r="B23" s="1043">
        <v>10.994123023086955</v>
      </c>
      <c r="C23" s="1043">
        <v>14.395813767211092</v>
      </c>
      <c r="D23" s="1046">
        <v>25.389936790298044</v>
      </c>
      <c r="E23" s="1045">
        <v>22.217004095066905</v>
      </c>
      <c r="F23" s="994">
        <v>26.006592529347731</v>
      </c>
      <c r="G23" s="1046">
        <v>48.22359662441464</v>
      </c>
      <c r="H23" s="1045">
        <v>18.692129988895122</v>
      </c>
      <c r="I23" s="994">
        <v>17.942292310330128</v>
      </c>
      <c r="J23" s="1046">
        <v>36.63442229922525</v>
      </c>
      <c r="K23" s="1045">
        <v>13.053648585389485</v>
      </c>
      <c r="L23" s="994">
        <v>14.42341818621663</v>
      </c>
      <c r="M23" s="1046">
        <v>27.477066771606118</v>
      </c>
      <c r="N23" s="1045">
        <v>12.985413956289547</v>
      </c>
      <c r="O23" s="994">
        <v>15.317225305689867</v>
      </c>
      <c r="P23" s="1046">
        <v>28.302639261979408</v>
      </c>
      <c r="Q23" s="892"/>
    </row>
    <row r="24" spans="1:17" s="19" customFormat="1" x14ac:dyDescent="0.25">
      <c r="A24" s="1042" t="s">
        <v>690</v>
      </c>
      <c r="B24" s="1043">
        <v>14.047462239463782</v>
      </c>
      <c r="C24" s="1043">
        <v>18.25105266015694</v>
      </c>
      <c r="D24" s="1046">
        <v>32.29851489962072</v>
      </c>
      <c r="E24" s="1045">
        <v>12.074552925433119</v>
      </c>
      <c r="F24" s="994">
        <v>13.280926039869986</v>
      </c>
      <c r="G24" s="1046">
        <v>25.355478965303107</v>
      </c>
      <c r="H24" s="1045">
        <v>15.140498040820008</v>
      </c>
      <c r="I24" s="994">
        <v>12.701209986626186</v>
      </c>
      <c r="J24" s="1046">
        <v>27.841708027446195</v>
      </c>
      <c r="K24" s="1045">
        <v>16.616357766730339</v>
      </c>
      <c r="L24" s="994">
        <v>17.674136158040223</v>
      </c>
      <c r="M24" s="1046">
        <v>34.290493924770566</v>
      </c>
      <c r="N24" s="1045">
        <v>14.30383368297819</v>
      </c>
      <c r="O24" s="994">
        <v>15.754912329226448</v>
      </c>
      <c r="P24" s="1046">
        <v>30.058746012204633</v>
      </c>
      <c r="Q24" s="892"/>
    </row>
    <row r="25" spans="1:17" s="19" customFormat="1" x14ac:dyDescent="0.25">
      <c r="A25" s="1047" t="s">
        <v>659</v>
      </c>
      <c r="B25" s="1043">
        <v>9.0598445406869796</v>
      </c>
      <c r="C25" s="1043">
        <v>9.3506334250300576</v>
      </c>
      <c r="D25" s="1046">
        <v>18.410477965717035</v>
      </c>
      <c r="E25" s="1045">
        <v>5.2209190050371967</v>
      </c>
      <c r="F25" s="994">
        <v>5.3491223452566787</v>
      </c>
      <c r="G25" s="1046">
        <v>10.570041350293875</v>
      </c>
      <c r="H25" s="1045">
        <v>5.9578815545072334</v>
      </c>
      <c r="I25" s="994">
        <v>4.8586948640223104</v>
      </c>
      <c r="J25" s="1046">
        <v>10.816576418529545</v>
      </c>
      <c r="K25" s="1045">
        <v>8.4844038436815836</v>
      </c>
      <c r="L25" s="994">
        <v>7.9012915740679297</v>
      </c>
      <c r="M25" s="1046">
        <v>16.385695417749517</v>
      </c>
      <c r="N25" s="1045">
        <v>9.6763359746475075</v>
      </c>
      <c r="O25" s="994">
        <v>9.8046826780589242</v>
      </c>
      <c r="P25" s="1046">
        <v>19.481018652706432</v>
      </c>
      <c r="Q25" s="892"/>
    </row>
    <row r="26" spans="1:17" s="19" customFormat="1" x14ac:dyDescent="0.25">
      <c r="A26" s="1047"/>
      <c r="B26" s="1048"/>
      <c r="C26" s="1048"/>
      <c r="D26" s="1049"/>
      <c r="E26" s="1050"/>
      <c r="F26" s="1048"/>
      <c r="G26" s="1046"/>
      <c r="H26" s="1050"/>
      <c r="I26" s="1048"/>
      <c r="J26" s="1046"/>
      <c r="K26" s="1050"/>
      <c r="L26" s="1048"/>
      <c r="M26" s="1046"/>
      <c r="N26" s="1050"/>
      <c r="O26" s="1048"/>
      <c r="P26" s="1046"/>
      <c r="Q26" s="892"/>
    </row>
    <row r="27" spans="1:17" s="19" customFormat="1" x14ac:dyDescent="0.25">
      <c r="A27" s="1051" t="s">
        <v>242</v>
      </c>
      <c r="B27" s="1052">
        <v>44.153224003412916</v>
      </c>
      <c r="C27" s="1052">
        <v>55.846775996587098</v>
      </c>
      <c r="D27" s="1053">
        <v>100</v>
      </c>
      <c r="E27" s="1054">
        <v>46.355201963087076</v>
      </c>
      <c r="F27" s="1052">
        <v>53.644798036912924</v>
      </c>
      <c r="G27" s="1053">
        <v>100</v>
      </c>
      <c r="H27" s="1054">
        <v>51.154039625848654</v>
      </c>
      <c r="I27" s="1052">
        <v>48.845960374151346</v>
      </c>
      <c r="J27" s="1053">
        <v>100</v>
      </c>
      <c r="K27" s="1054">
        <v>49.027943114595054</v>
      </c>
      <c r="L27" s="1052">
        <v>50.972056885404953</v>
      </c>
      <c r="M27" s="1053">
        <v>100</v>
      </c>
      <c r="N27" s="1054">
        <v>46.952654758406446</v>
      </c>
      <c r="O27" s="1052">
        <v>53.047345241593568</v>
      </c>
      <c r="P27" s="1053">
        <v>100</v>
      </c>
      <c r="Q27" s="892"/>
    </row>
    <row r="28" spans="1:17" s="19" customFormat="1" x14ac:dyDescent="0.25">
      <c r="A28" s="979"/>
      <c r="B28" s="1048"/>
      <c r="C28" s="1048"/>
      <c r="D28" s="1055"/>
      <c r="E28" s="1050"/>
      <c r="F28" s="1048"/>
      <c r="G28" s="1056"/>
      <c r="H28" s="1050"/>
      <c r="I28" s="1048"/>
      <c r="J28" s="1056"/>
      <c r="K28" s="1050"/>
      <c r="L28" s="1048"/>
      <c r="M28" s="1056"/>
      <c r="N28" s="1050"/>
      <c r="O28" s="1048"/>
      <c r="P28" s="1056"/>
      <c r="Q28" s="892"/>
    </row>
    <row r="29" spans="1:17" s="19" customFormat="1" x14ac:dyDescent="0.25">
      <c r="A29" s="1039" t="s">
        <v>655</v>
      </c>
      <c r="B29" s="1057">
        <v>163840.4136318547</v>
      </c>
      <c r="C29" s="1057">
        <v>207231.95385639559</v>
      </c>
      <c r="D29" s="1057">
        <v>371072.36748825025</v>
      </c>
      <c r="E29" s="1058">
        <v>170819.98445195146</v>
      </c>
      <c r="F29" s="1057">
        <v>197682.31349505443</v>
      </c>
      <c r="G29" s="1057">
        <v>368502.29794700589</v>
      </c>
      <c r="H29" s="1058">
        <v>15394.617212793619</v>
      </c>
      <c r="I29" s="1057">
        <v>14700.00938051762</v>
      </c>
      <c r="J29" s="1057">
        <v>30094.626593311237</v>
      </c>
      <c r="K29" s="1058">
        <v>104532.68227211286</v>
      </c>
      <c r="L29" s="1057">
        <v>108677.7353621417</v>
      </c>
      <c r="M29" s="1057">
        <v>213210.41763425455</v>
      </c>
      <c r="N29" s="1058">
        <v>3842450.9463318815</v>
      </c>
      <c r="O29" s="1057">
        <v>4341220.3840819243</v>
      </c>
      <c r="P29" s="1059">
        <v>8183671.3304138044</v>
      </c>
      <c r="Q29" s="892"/>
    </row>
    <row r="30" spans="1:17" s="19" customFormat="1" x14ac:dyDescent="0.25">
      <c r="A30" s="892"/>
      <c r="B30" s="892"/>
      <c r="C30" s="892"/>
      <c r="D30" s="892"/>
      <c r="E30" s="892"/>
      <c r="F30" s="892"/>
      <c r="G30" s="892"/>
      <c r="H30" s="892"/>
      <c r="I30" s="892"/>
      <c r="J30" s="892"/>
      <c r="K30" s="892"/>
      <c r="L30" s="892"/>
      <c r="M30" s="892"/>
      <c r="N30" s="892"/>
      <c r="O30" s="892"/>
      <c r="P30" s="892"/>
      <c r="Q30" s="892"/>
    </row>
    <row r="31" spans="1:17" x14ac:dyDescent="0.25">
      <c r="A31" s="892" t="s">
        <v>722</v>
      </c>
      <c r="N31" s="1063"/>
    </row>
    <row r="32" spans="1:17" x14ac:dyDescent="0.25">
      <c r="A32" s="1010" t="s">
        <v>814</v>
      </c>
      <c r="L32" s="1064"/>
      <c r="M32" s="1065"/>
      <c r="N32" s="1063"/>
    </row>
  </sheetData>
  <sheetProtection formatCells="0" formatColumns="0" formatRows="0" insertColumns="0" insertRows="0" insertHyperlinks="0" deleteColumns="0" deleteRows="0" sort="0" autoFilter="0" pivotTables="0"/>
  <mergeCells count="14">
    <mergeCell ref="N18:P18"/>
    <mergeCell ref="A18:A19"/>
    <mergeCell ref="B18:D18"/>
    <mergeCell ref="E18:G18"/>
    <mergeCell ref="H18:J18"/>
    <mergeCell ref="K18:M18"/>
    <mergeCell ref="A1:P1"/>
    <mergeCell ref="A4:A5"/>
    <mergeCell ref="B4:D4"/>
    <mergeCell ref="E4:G4"/>
    <mergeCell ref="H4:J4"/>
    <mergeCell ref="K4:M4"/>
    <mergeCell ref="N4:P4"/>
    <mergeCell ref="A2:P2"/>
  </mergeCells>
  <phoneticPr fontId="43" type="noConversion"/>
  <printOptions horizontalCentered="1"/>
  <pageMargins left="0.25" right="0.25" top="0.25" bottom="0.5" header="0.3" footer="0.3"/>
  <pageSetup scale="80" fitToHeight="0" orientation="landscape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>
    <pageSetUpPr fitToPage="1"/>
  </sheetPr>
  <dimension ref="A1:T80"/>
  <sheetViews>
    <sheetView showGridLines="0" topLeftCell="A22" zoomScaleNormal="100" workbookViewId="0">
      <selection activeCell="U33" sqref="U33"/>
    </sheetView>
  </sheetViews>
  <sheetFormatPr defaultColWidth="9.1796875" defaultRowHeight="11.5" x14ac:dyDescent="0.25"/>
  <cols>
    <col min="1" max="1" width="24.7265625" style="25" customWidth="1"/>
    <col min="2" max="2" width="10.26953125" style="35" customWidth="1"/>
    <col min="3" max="3" width="0.54296875" style="10" customWidth="1"/>
    <col min="4" max="4" width="12.7265625" style="4" customWidth="1"/>
    <col min="5" max="5" width="0.7265625" style="4" customWidth="1"/>
    <col min="6" max="6" width="8.54296875" style="10" customWidth="1"/>
    <col min="7" max="7" width="0.54296875" style="10" customWidth="1"/>
    <col min="8" max="8" width="10.26953125" style="36" customWidth="1"/>
    <col min="9" max="9" width="0.54296875" style="10" customWidth="1"/>
    <col min="10" max="10" width="10.26953125" style="733" customWidth="1"/>
    <col min="11" max="11" width="0.54296875" style="4" customWidth="1"/>
    <col min="12" max="12" width="8.453125" style="10" customWidth="1"/>
    <col min="13" max="13" width="1.54296875" style="10" customWidth="1"/>
    <col min="14" max="14" width="10.26953125" style="76" customWidth="1"/>
    <col min="15" max="15" width="0.54296875" style="10" customWidth="1"/>
    <col min="16" max="16" width="10.26953125" style="733" customWidth="1"/>
    <col min="17" max="17" width="0.54296875" style="4" customWidth="1"/>
    <col min="18" max="18" width="9.7265625" style="10" customWidth="1"/>
    <col min="19" max="19" width="0.54296875" style="10" customWidth="1"/>
    <col min="20" max="16384" width="9.1796875" style="4"/>
  </cols>
  <sheetData>
    <row r="1" spans="1:20" s="2" customFormat="1" ht="15.5" x14ac:dyDescent="0.35">
      <c r="A1" s="1685" t="str">
        <f>CONCATENATE('List of Tables'!A44,":  ",'List of Tables'!C44)</f>
        <v>TABLE 37:  Honeymoon Visitor Characteristics: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1067"/>
    </row>
    <row r="2" spans="1:20" s="2" customFormat="1" ht="15.5" x14ac:dyDescent="0.35">
      <c r="A2" s="1685" t="s">
        <v>696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  <c r="T2" s="108"/>
    </row>
    <row r="3" spans="1:20" s="2" customFormat="1" ht="14" x14ac:dyDescent="0.3">
      <c r="A3" s="770"/>
      <c r="B3" s="485"/>
      <c r="C3" s="26"/>
      <c r="D3" s="1066"/>
      <c r="E3" s="26"/>
      <c r="F3" s="26"/>
      <c r="G3" s="26"/>
      <c r="H3" s="704"/>
      <c r="I3" s="26"/>
      <c r="J3" s="1066"/>
      <c r="K3" s="26"/>
      <c r="L3" s="26"/>
      <c r="M3" s="26"/>
      <c r="N3" s="704"/>
      <c r="O3" s="26"/>
      <c r="P3" s="1066"/>
      <c r="Q3" s="26"/>
      <c r="R3" s="704"/>
      <c r="S3" s="26"/>
      <c r="T3" s="108"/>
    </row>
    <row r="4" spans="1:20" x14ac:dyDescent="0.25">
      <c r="A4" s="1757" t="s">
        <v>188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</row>
    <row r="5" spans="1:20" ht="23" x14ac:dyDescent="0.25">
      <c r="A5" s="1758" t="s">
        <v>254</v>
      </c>
      <c r="B5" s="71">
        <v>2014</v>
      </c>
      <c r="C5" s="72"/>
      <c r="D5" s="73">
        <v>2013</v>
      </c>
      <c r="E5" s="70"/>
      <c r="F5" s="45" t="s">
        <v>637</v>
      </c>
      <c r="G5" s="70"/>
      <c r="H5" s="71">
        <v>2014</v>
      </c>
      <c r="I5" s="72"/>
      <c r="J5" s="73">
        <v>2013</v>
      </c>
      <c r="K5" s="70"/>
      <c r="L5" s="1018" t="s">
        <v>637</v>
      </c>
      <c r="M5" s="998"/>
      <c r="N5" s="73">
        <v>2014</v>
      </c>
      <c r="O5" s="72"/>
      <c r="P5" s="73">
        <v>2013</v>
      </c>
      <c r="Q5" s="70"/>
      <c r="R5" s="45" t="s">
        <v>637</v>
      </c>
      <c r="S5" s="5"/>
    </row>
    <row r="6" spans="1:20" x14ac:dyDescent="0.25">
      <c r="A6" s="31" t="s">
        <v>517</v>
      </c>
      <c r="B6" s="198">
        <v>4765576.4227533368</v>
      </c>
      <c r="C6" s="133"/>
      <c r="D6" s="114">
        <v>4288205.2614941644</v>
      </c>
      <c r="E6" s="114"/>
      <c r="F6" s="58">
        <v>0.11132190092338054</v>
      </c>
      <c r="G6" s="58"/>
      <c r="H6" s="417">
        <v>2351600.7016415405</v>
      </c>
      <c r="I6" s="58"/>
      <c r="J6" s="20">
        <v>2083874.9839775879</v>
      </c>
      <c r="K6" s="115"/>
      <c r="L6" s="60">
        <v>0.12847494198185164</v>
      </c>
      <c r="M6" s="364"/>
      <c r="N6" s="891">
        <v>2413975.7211117963</v>
      </c>
      <c r="O6" s="58"/>
      <c r="P6" s="20">
        <v>2204330.2775165765</v>
      </c>
      <c r="Q6" s="115"/>
      <c r="R6" s="58">
        <v>9.510618519081851E-2</v>
      </c>
      <c r="S6" s="7"/>
    </row>
    <row r="7" spans="1:20" s="14" customFormat="1" x14ac:dyDescent="0.25">
      <c r="A7" s="31" t="s">
        <v>272</v>
      </c>
      <c r="B7" s="198">
        <v>629422.67622209911</v>
      </c>
      <c r="C7" s="114"/>
      <c r="D7" s="114">
        <v>570810.85142031068</v>
      </c>
      <c r="E7" s="114"/>
      <c r="F7" s="58">
        <v>0.10268169334193372</v>
      </c>
      <c r="G7" s="58"/>
      <c r="H7" s="362">
        <v>247213.46094710514</v>
      </c>
      <c r="I7" s="58"/>
      <c r="J7" s="20">
        <v>222612.05502141317</v>
      </c>
      <c r="K7" s="115"/>
      <c r="L7" s="60">
        <v>0.11051246044750609</v>
      </c>
      <c r="M7" s="364"/>
      <c r="N7" s="114">
        <v>382209.21527499397</v>
      </c>
      <c r="O7" s="58"/>
      <c r="P7" s="20">
        <v>348198.79639889748</v>
      </c>
      <c r="Q7" s="115"/>
      <c r="R7" s="58">
        <v>9.7675291321610611E-2</v>
      </c>
      <c r="S7" s="7"/>
      <c r="T7" s="4"/>
    </row>
    <row r="8" spans="1:20" s="14" customFormat="1" x14ac:dyDescent="0.25">
      <c r="A8" s="505" t="s">
        <v>273</v>
      </c>
      <c r="B8" s="458"/>
      <c r="C8" s="474"/>
      <c r="D8" s="474"/>
      <c r="E8" s="474"/>
      <c r="F8" s="474"/>
      <c r="G8" s="474"/>
      <c r="H8" s="458"/>
      <c r="I8" s="474"/>
      <c r="J8" s="474"/>
      <c r="K8" s="474"/>
      <c r="L8" s="475"/>
      <c r="M8" s="458"/>
      <c r="N8" s="474"/>
      <c r="O8" s="474"/>
      <c r="P8" s="474"/>
      <c r="Q8" s="474"/>
      <c r="R8" s="474"/>
      <c r="S8" s="475"/>
      <c r="T8" s="4"/>
    </row>
    <row r="9" spans="1:20" s="220" customFormat="1" x14ac:dyDescent="0.25">
      <c r="A9" s="218" t="s">
        <v>274</v>
      </c>
      <c r="B9" s="198">
        <v>24959.920321392667</v>
      </c>
      <c r="C9" s="114"/>
      <c r="D9" s="114">
        <v>18013.791955739154</v>
      </c>
      <c r="E9" s="114"/>
      <c r="F9" s="58">
        <v>0.38560056554003286</v>
      </c>
      <c r="G9" s="58"/>
      <c r="H9" s="362">
        <v>20966.206188420172</v>
      </c>
      <c r="I9" s="58"/>
      <c r="J9" s="130">
        <v>15409.911332486216</v>
      </c>
      <c r="K9" s="115"/>
      <c r="L9" s="60">
        <v>0.36056630930903033</v>
      </c>
      <c r="M9" s="364"/>
      <c r="N9" s="114">
        <v>3993.7141329724927</v>
      </c>
      <c r="O9" s="58"/>
      <c r="P9" s="20">
        <v>2603.8806232529387</v>
      </c>
      <c r="Q9" s="115"/>
      <c r="R9" s="58">
        <v>0.53375469570616596</v>
      </c>
      <c r="S9" s="60"/>
      <c r="T9" s="4"/>
    </row>
    <row r="10" spans="1:20" s="220" customFormat="1" x14ac:dyDescent="0.25">
      <c r="A10" s="218" t="s">
        <v>275</v>
      </c>
      <c r="B10" s="198">
        <v>545792.89252329338</v>
      </c>
      <c r="C10" s="114"/>
      <c r="D10" s="114">
        <v>485324.0367934836</v>
      </c>
      <c r="E10" s="114"/>
      <c r="F10" s="58">
        <v>0.12459480912860836</v>
      </c>
      <c r="G10" s="58"/>
      <c r="H10" s="362">
        <v>191011.57937746367</v>
      </c>
      <c r="I10" s="58"/>
      <c r="J10" s="130">
        <v>183747.24343383772</v>
      </c>
      <c r="K10" s="115"/>
      <c r="L10" s="60">
        <v>3.953439413768204E-2</v>
      </c>
      <c r="M10" s="364"/>
      <c r="N10" s="114">
        <v>354781.31314582971</v>
      </c>
      <c r="O10" s="58"/>
      <c r="P10" s="20">
        <v>301576.79335964588</v>
      </c>
      <c r="Q10" s="115"/>
      <c r="R10" s="58">
        <v>0.17642113371347742</v>
      </c>
      <c r="S10" s="60"/>
      <c r="T10" s="4"/>
    </row>
    <row r="11" spans="1:20" s="220" customFormat="1" x14ac:dyDescent="0.25">
      <c r="A11" s="218" t="s">
        <v>276</v>
      </c>
      <c r="B11" s="198">
        <v>58669.863377280926</v>
      </c>
      <c r="C11" s="114"/>
      <c r="D11" s="114">
        <v>67473.022671037485</v>
      </c>
      <c r="E11" s="114"/>
      <c r="F11" s="58">
        <v>-0.13046931862940353</v>
      </c>
      <c r="G11" s="58"/>
      <c r="H11" s="362">
        <v>35235.675381087873</v>
      </c>
      <c r="I11" s="58"/>
      <c r="J11" s="20">
        <v>23454.900255052631</v>
      </c>
      <c r="K11" s="115"/>
      <c r="L11" s="60">
        <v>0.50227351205628934</v>
      </c>
      <c r="M11" s="364"/>
      <c r="N11" s="114">
        <v>23434.18799619305</v>
      </c>
      <c r="O11" s="58"/>
      <c r="P11" s="20">
        <v>44018.122415984857</v>
      </c>
      <c r="Q11" s="115"/>
      <c r="R11" s="58">
        <v>-0.46762408957990681</v>
      </c>
      <c r="S11" s="60"/>
      <c r="T11" s="4"/>
    </row>
    <row r="12" spans="1:20" s="220" customFormat="1" x14ac:dyDescent="0.25">
      <c r="A12" s="218" t="s">
        <v>277</v>
      </c>
      <c r="B12" s="199">
        <v>2.0204360694557821</v>
      </c>
      <c r="C12" s="155"/>
      <c r="D12" s="157">
        <v>2.086996986881902</v>
      </c>
      <c r="E12" s="157"/>
      <c r="F12" s="58">
        <v>-3.1893154539511769E-2</v>
      </c>
      <c r="G12" s="58"/>
      <c r="H12" s="363">
        <v>1.9780380993301523</v>
      </c>
      <c r="I12" s="58"/>
      <c r="J12" s="131">
        <v>1.9695359942465869</v>
      </c>
      <c r="K12" s="115"/>
      <c r="L12" s="60">
        <v>4.3168061454077426E-3</v>
      </c>
      <c r="M12" s="364"/>
      <c r="N12" s="155">
        <v>2.0488407279123311</v>
      </c>
      <c r="O12" s="58"/>
      <c r="P12" s="97">
        <v>2.1697256449698212</v>
      </c>
      <c r="Q12" s="115"/>
      <c r="R12" s="58">
        <v>-5.5714379068037216E-2</v>
      </c>
      <c r="S12" s="60"/>
      <c r="T12" s="4"/>
    </row>
    <row r="13" spans="1:20" s="14" customFormat="1" x14ac:dyDescent="0.25">
      <c r="A13" s="505" t="s">
        <v>278</v>
      </c>
      <c r="B13" s="458"/>
      <c r="C13" s="474"/>
      <c r="D13" s="474"/>
      <c r="E13" s="474"/>
      <c r="F13" s="474"/>
      <c r="G13" s="474"/>
      <c r="H13" s="458"/>
      <c r="I13" s="474"/>
      <c r="J13" s="474"/>
      <c r="K13" s="474"/>
      <c r="L13" s="475"/>
      <c r="M13" s="458"/>
      <c r="N13" s="474"/>
      <c r="O13" s="474"/>
      <c r="P13" s="474"/>
      <c r="Q13" s="474"/>
      <c r="R13" s="474"/>
      <c r="S13" s="475"/>
      <c r="T13" s="4"/>
    </row>
    <row r="14" spans="1:20" s="108" customFormat="1" x14ac:dyDescent="0.25">
      <c r="A14" s="9" t="s">
        <v>279</v>
      </c>
      <c r="B14" s="198">
        <v>452262.021683353</v>
      </c>
      <c r="C14" s="114"/>
      <c r="D14" s="114">
        <v>421724.2346389739</v>
      </c>
      <c r="E14" s="114"/>
      <c r="F14" s="58">
        <v>7.2411743352908411E-2</v>
      </c>
      <c r="G14" s="58"/>
      <c r="H14" s="362">
        <v>140853.52299363542</v>
      </c>
      <c r="I14" s="58"/>
      <c r="J14" s="130">
        <v>137762.38431004842</v>
      </c>
      <c r="K14" s="115"/>
      <c r="L14" s="60">
        <v>2.2438190940642162E-2</v>
      </c>
      <c r="M14" s="364"/>
      <c r="N14" s="114">
        <v>311408.49868971755</v>
      </c>
      <c r="O14" s="58"/>
      <c r="P14" s="20">
        <v>283961.85032892547</v>
      </c>
      <c r="Q14" s="115"/>
      <c r="R14" s="58">
        <v>9.6656111829808919E-2</v>
      </c>
      <c r="S14" s="60"/>
      <c r="T14" s="4"/>
    </row>
    <row r="15" spans="1:20" s="108" customFormat="1" x14ac:dyDescent="0.25">
      <c r="A15" s="9" t="s">
        <v>280</v>
      </c>
      <c r="B15" s="198">
        <v>177160.65453874614</v>
      </c>
      <c r="C15" s="114"/>
      <c r="D15" s="114">
        <v>149086.61678133675</v>
      </c>
      <c r="E15" s="114"/>
      <c r="F15" s="58">
        <v>0.18830689409623658</v>
      </c>
      <c r="G15" s="58"/>
      <c r="H15" s="198">
        <v>106359.93795346972</v>
      </c>
      <c r="I15" s="58"/>
      <c r="J15" s="130">
        <v>84849.670711364743</v>
      </c>
      <c r="K15" s="115"/>
      <c r="L15" s="60">
        <v>0.25351032080344771</v>
      </c>
      <c r="M15" s="364"/>
      <c r="N15" s="114">
        <v>70800.716585276416</v>
      </c>
      <c r="O15" s="58"/>
      <c r="P15" s="20">
        <v>64236.946069972008</v>
      </c>
      <c r="Q15" s="115"/>
      <c r="R15" s="58">
        <v>0.10218061282294812</v>
      </c>
      <c r="S15" s="60"/>
      <c r="T15" s="4"/>
    </row>
    <row r="16" spans="1:20" s="108" customFormat="1" x14ac:dyDescent="0.25">
      <c r="A16" s="34" t="s">
        <v>665</v>
      </c>
      <c r="B16" s="199">
        <v>2.0415403958578624</v>
      </c>
      <c r="C16" s="155"/>
      <c r="D16" s="157">
        <v>1.8817937475254825</v>
      </c>
      <c r="E16" s="157"/>
      <c r="F16" s="58">
        <v>8.4890625522825378E-2</v>
      </c>
      <c r="G16" s="58"/>
      <c r="H16" s="363">
        <v>2.9649983875671881</v>
      </c>
      <c r="I16" s="58"/>
      <c r="J16" s="131">
        <v>2.5317696533083147</v>
      </c>
      <c r="K16" s="115"/>
      <c r="L16" s="60">
        <v>0.17111696306682744</v>
      </c>
      <c r="M16" s="364"/>
      <c r="N16" s="155">
        <v>1.4442464608974683</v>
      </c>
      <c r="O16" s="58"/>
      <c r="P16" s="97">
        <v>1.4662481638039329</v>
      </c>
      <c r="Q16" s="115"/>
      <c r="R16" s="58">
        <v>-1.5005442768558926E-2</v>
      </c>
      <c r="S16" s="60"/>
      <c r="T16" s="4"/>
    </row>
    <row r="17" spans="1:20" x14ac:dyDescent="0.25">
      <c r="A17" s="706" t="s">
        <v>281</v>
      </c>
      <c r="B17" s="458"/>
      <c r="C17" s="474"/>
      <c r="D17" s="474"/>
      <c r="E17" s="474"/>
      <c r="F17" s="474"/>
      <c r="G17" s="474"/>
      <c r="H17" s="458"/>
      <c r="I17" s="474"/>
      <c r="J17" s="474"/>
      <c r="K17" s="474"/>
      <c r="L17" s="475"/>
      <c r="M17" s="458"/>
      <c r="N17" s="474"/>
      <c r="O17" s="474"/>
      <c r="P17" s="474"/>
      <c r="Q17" s="474"/>
      <c r="R17" s="474"/>
      <c r="S17" s="475"/>
    </row>
    <row r="18" spans="1:20" s="108" customFormat="1" x14ac:dyDescent="0.25">
      <c r="A18" s="9" t="s">
        <v>282</v>
      </c>
      <c r="B18" s="198">
        <v>53762.176588408613</v>
      </c>
      <c r="C18" s="114"/>
      <c r="D18" s="114">
        <v>50372.581139622285</v>
      </c>
      <c r="E18" s="114"/>
      <c r="F18" s="58">
        <v>6.7290485659074639E-2</v>
      </c>
      <c r="G18" s="58"/>
      <c r="H18" s="362">
        <v>5976.84786395017</v>
      </c>
      <c r="I18" s="58"/>
      <c r="J18" s="130">
        <v>4007.5581105458241</v>
      </c>
      <c r="K18" s="115"/>
      <c r="L18" s="60">
        <v>0.49139393592876218</v>
      </c>
      <c r="M18" s="364"/>
      <c r="N18" s="114">
        <v>47785.328724458443</v>
      </c>
      <c r="O18" s="58"/>
      <c r="P18" s="20">
        <v>46365.023029076459</v>
      </c>
      <c r="Q18" s="115"/>
      <c r="R18" s="58">
        <v>3.0633128220194785E-2</v>
      </c>
      <c r="S18" s="60"/>
      <c r="T18" s="4"/>
    </row>
    <row r="19" spans="1:20" s="108" customFormat="1" x14ac:dyDescent="0.25">
      <c r="A19" s="9" t="s">
        <v>283</v>
      </c>
      <c r="B19" s="198">
        <v>406266.41316674103</v>
      </c>
      <c r="C19" s="114"/>
      <c r="D19" s="114">
        <v>383655.48100723966</v>
      </c>
      <c r="E19" s="114"/>
      <c r="F19" s="58">
        <v>5.893551188201241E-2</v>
      </c>
      <c r="G19" s="58"/>
      <c r="H19" s="362">
        <v>86827.606207443387</v>
      </c>
      <c r="I19" s="58"/>
      <c r="J19" s="130">
        <v>86137.669135547229</v>
      </c>
      <c r="K19" s="115"/>
      <c r="L19" s="60">
        <v>8.0097021293955052E-3</v>
      </c>
      <c r="M19" s="364"/>
      <c r="N19" s="114">
        <v>319438.80695929762</v>
      </c>
      <c r="O19" s="58"/>
      <c r="P19" s="20">
        <v>297517.81187169242</v>
      </c>
      <c r="Q19" s="115"/>
      <c r="R19" s="58">
        <v>7.3679605767801401E-2</v>
      </c>
      <c r="S19" s="60"/>
      <c r="T19" s="4"/>
    </row>
    <row r="20" spans="1:20" s="108" customFormat="1" x14ac:dyDescent="0.25">
      <c r="A20" s="9" t="s">
        <v>284</v>
      </c>
      <c r="B20" s="198">
        <v>49980.152720660386</v>
      </c>
      <c r="C20" s="114"/>
      <c r="D20" s="114">
        <v>47092.917428310444</v>
      </c>
      <c r="E20" s="114"/>
      <c r="F20" s="58">
        <v>6.1309331636655993E-2</v>
      </c>
      <c r="G20" s="58"/>
      <c r="H20" s="362">
        <v>3681.0027786377855</v>
      </c>
      <c r="I20" s="58"/>
      <c r="J20" s="130">
        <v>2638.7714425798808</v>
      </c>
      <c r="K20" s="115"/>
      <c r="L20" s="60">
        <v>0.39496840053677906</v>
      </c>
      <c r="M20" s="364"/>
      <c r="N20" s="114">
        <v>46299.149942022603</v>
      </c>
      <c r="O20" s="58"/>
      <c r="P20" s="20">
        <v>44454.14598573056</v>
      </c>
      <c r="Q20" s="115"/>
      <c r="R20" s="58">
        <v>4.1503529431974127E-2</v>
      </c>
      <c r="S20" s="60"/>
      <c r="T20" s="4"/>
    </row>
    <row r="21" spans="1:20" s="108" customFormat="1" x14ac:dyDescent="0.25">
      <c r="A21" s="9" t="s">
        <v>285</v>
      </c>
      <c r="B21" s="198">
        <v>219374.23918758822</v>
      </c>
      <c r="C21" s="114"/>
      <c r="D21" s="114">
        <v>183875.70670184458</v>
      </c>
      <c r="E21" s="114"/>
      <c r="F21" s="58">
        <v>0.19305721850089033</v>
      </c>
      <c r="G21" s="58"/>
      <c r="H21" s="362">
        <v>158090.00965433093</v>
      </c>
      <c r="I21" s="58"/>
      <c r="J21" s="130">
        <v>135105.59921800104</v>
      </c>
      <c r="K21" s="115"/>
      <c r="L21" s="60">
        <v>0.17012182003828846</v>
      </c>
      <c r="M21" s="364"/>
      <c r="N21" s="114">
        <v>61284.229533257283</v>
      </c>
      <c r="O21" s="58"/>
      <c r="P21" s="20">
        <v>48770.107483843552</v>
      </c>
      <c r="Q21" s="115"/>
      <c r="R21" s="58">
        <v>0.25659410436114743</v>
      </c>
      <c r="S21" s="60"/>
      <c r="T21" s="4"/>
    </row>
    <row r="22" spans="1:20" x14ac:dyDescent="0.25">
      <c r="A22" s="706" t="s">
        <v>286</v>
      </c>
      <c r="B22" s="458"/>
      <c r="C22" s="474"/>
      <c r="D22" s="474"/>
      <c r="E22" s="474"/>
      <c r="F22" s="474"/>
      <c r="G22" s="474"/>
      <c r="H22" s="458"/>
      <c r="I22" s="474"/>
      <c r="J22" s="474"/>
      <c r="K22" s="474"/>
      <c r="L22" s="475"/>
      <c r="M22" s="458"/>
      <c r="N22" s="474"/>
      <c r="O22" s="474"/>
      <c r="P22" s="474"/>
      <c r="Q22" s="474"/>
      <c r="R22" s="474"/>
      <c r="S22" s="475"/>
    </row>
    <row r="23" spans="1:20" s="108" customFormat="1" x14ac:dyDescent="0.25">
      <c r="A23" s="9" t="s">
        <v>583</v>
      </c>
      <c r="B23" s="198">
        <v>494312.27778042329</v>
      </c>
      <c r="C23" s="114"/>
      <c r="D23" s="114">
        <v>447982.81316427252</v>
      </c>
      <c r="E23" s="114"/>
      <c r="F23" s="58">
        <v>0.10341795098992346</v>
      </c>
      <c r="G23" s="58"/>
      <c r="H23" s="362">
        <v>120799.48958954209</v>
      </c>
      <c r="I23" s="58"/>
      <c r="J23" s="130">
        <v>107665.67507448742</v>
      </c>
      <c r="K23" s="115"/>
      <c r="L23" s="60">
        <v>0.12198701680891499</v>
      </c>
      <c r="M23" s="364"/>
      <c r="N23" s="114">
        <v>373512.7881908812</v>
      </c>
      <c r="O23" s="58"/>
      <c r="P23" s="20">
        <v>340317.13808978512</v>
      </c>
      <c r="Q23" s="115"/>
      <c r="R23" s="58">
        <v>9.7543280621789144E-2</v>
      </c>
      <c r="S23" s="60"/>
      <c r="T23" s="4"/>
    </row>
    <row r="24" spans="1:20" s="108" customFormat="1" x14ac:dyDescent="0.25">
      <c r="A24" s="9" t="s">
        <v>287</v>
      </c>
      <c r="B24" s="198">
        <v>163235.44421632992</v>
      </c>
      <c r="C24" s="114"/>
      <c r="D24" s="114">
        <v>156398.85293514311</v>
      </c>
      <c r="E24" s="114"/>
      <c r="F24" s="58">
        <v>4.3712541063340653E-2</v>
      </c>
      <c r="G24" s="58"/>
      <c r="H24" s="362">
        <v>116258.59731633772</v>
      </c>
      <c r="I24" s="58"/>
      <c r="J24" s="130">
        <v>108437.71959580529</v>
      </c>
      <c r="K24" s="115"/>
      <c r="L24" s="60">
        <v>7.212322197187708E-2</v>
      </c>
      <c r="M24" s="364"/>
      <c r="N24" s="114">
        <v>46976.846899992212</v>
      </c>
      <c r="O24" s="58"/>
      <c r="P24" s="20">
        <v>47961.133339337823</v>
      </c>
      <c r="Q24" s="115"/>
      <c r="R24" s="58">
        <v>-2.0522585076993945E-2</v>
      </c>
      <c r="S24" s="60"/>
      <c r="T24" s="4"/>
    </row>
    <row r="25" spans="1:20" s="108" customFormat="1" x14ac:dyDescent="0.25">
      <c r="A25" s="9" t="s">
        <v>288</v>
      </c>
      <c r="B25" s="198">
        <v>161572.77002449293</v>
      </c>
      <c r="C25" s="114"/>
      <c r="D25" s="114">
        <v>154895.0965543529</v>
      </c>
      <c r="E25" s="114"/>
      <c r="F25" s="58">
        <v>4.3110941654610886E-2</v>
      </c>
      <c r="G25" s="58"/>
      <c r="H25" s="362">
        <v>114834.91122205475</v>
      </c>
      <c r="I25" s="58"/>
      <c r="J25" s="130">
        <v>107023.2142694832</v>
      </c>
      <c r="K25" s="115"/>
      <c r="L25" s="60">
        <v>7.2990677825296793E-2</v>
      </c>
      <c r="M25" s="364"/>
      <c r="N25" s="114">
        <v>46737.85880243819</v>
      </c>
      <c r="O25" s="58"/>
      <c r="P25" s="20">
        <v>47871.882284869702</v>
      </c>
      <c r="Q25" s="115"/>
      <c r="R25" s="58">
        <v>-2.3688717224096479E-2</v>
      </c>
      <c r="S25" s="60"/>
      <c r="T25" s="4"/>
    </row>
    <row r="26" spans="1:20" s="108" customFormat="1" x14ac:dyDescent="0.25">
      <c r="A26" s="9" t="s">
        <v>584</v>
      </c>
      <c r="B26" s="198">
        <v>3252.2368769567906</v>
      </c>
      <c r="C26" s="114"/>
      <c r="D26" s="114">
        <v>2814.3715708918908</v>
      </c>
      <c r="E26" s="114"/>
      <c r="F26" s="58">
        <v>0.1555819105741385</v>
      </c>
      <c r="G26" s="58"/>
      <c r="H26" s="362">
        <v>2761.9231570081483</v>
      </c>
      <c r="I26" s="58"/>
      <c r="J26" s="130">
        <v>2187.196485973639</v>
      </c>
      <c r="K26" s="115"/>
      <c r="L26" s="60">
        <v>0.26276865143127159</v>
      </c>
      <c r="M26" s="364"/>
      <c r="N26" s="114">
        <v>490.31371994864247</v>
      </c>
      <c r="O26" s="58"/>
      <c r="P26" s="20">
        <v>627.17508491825151</v>
      </c>
      <c r="Q26" s="115"/>
      <c r="R26" s="58">
        <v>-0.21821875304158184</v>
      </c>
      <c r="S26" s="60"/>
      <c r="T26" s="4"/>
    </row>
    <row r="27" spans="1:20" s="108" customFormat="1" x14ac:dyDescent="0.25">
      <c r="A27" s="9" t="s">
        <v>585</v>
      </c>
      <c r="B27" s="198">
        <v>4348.438130578741</v>
      </c>
      <c r="C27" s="114"/>
      <c r="D27" s="20">
        <v>3655.0879670273853</v>
      </c>
      <c r="E27" s="20"/>
      <c r="F27" s="58">
        <v>0.18969452166571096</v>
      </c>
      <c r="G27" s="58"/>
      <c r="H27" s="362">
        <v>3549.0144776651309</v>
      </c>
      <c r="I27" s="58"/>
      <c r="J27" s="130">
        <v>3300.9749117367596</v>
      </c>
      <c r="K27" s="115"/>
      <c r="L27" s="60">
        <v>7.5141305996133403E-2</v>
      </c>
      <c r="M27" s="364"/>
      <c r="N27" s="114">
        <v>799.42365291361057</v>
      </c>
      <c r="O27" s="58"/>
      <c r="P27" s="20">
        <v>354.11305529062588</v>
      </c>
      <c r="Q27" s="115"/>
      <c r="R27" s="58">
        <v>1.2575379274212628</v>
      </c>
      <c r="S27" s="60"/>
      <c r="T27" s="4"/>
    </row>
    <row r="28" spans="1:20" s="108" customFormat="1" x14ac:dyDescent="0.25">
      <c r="A28" s="9" t="s">
        <v>253</v>
      </c>
      <c r="B28" s="198">
        <v>72930.081198371015</v>
      </c>
      <c r="C28" s="114"/>
      <c r="D28" s="20">
        <v>69253.027760832076</v>
      </c>
      <c r="E28" s="20"/>
      <c r="F28" s="58">
        <v>5.3095923115994023E-2</v>
      </c>
      <c r="G28" s="58"/>
      <c r="H28" s="362">
        <v>64642.531011548788</v>
      </c>
      <c r="I28" s="58"/>
      <c r="J28" s="130">
        <v>61700.923216465002</v>
      </c>
      <c r="K28" s="115"/>
      <c r="L28" s="60">
        <v>4.7675263865400525E-2</v>
      </c>
      <c r="M28" s="364"/>
      <c r="N28" s="114">
        <v>8287.5501868222273</v>
      </c>
      <c r="O28" s="58"/>
      <c r="P28" s="20">
        <v>7552.1045443670764</v>
      </c>
      <c r="Q28" s="115"/>
      <c r="R28" s="58">
        <v>9.7382873626094213E-2</v>
      </c>
      <c r="S28" s="60"/>
      <c r="T28" s="4"/>
    </row>
    <row r="29" spans="1:20" s="108" customFormat="1" x14ac:dyDescent="0.25">
      <c r="A29" s="9" t="s">
        <v>0</v>
      </c>
      <c r="B29" s="198">
        <v>88351.525767596366</v>
      </c>
      <c r="C29" s="114"/>
      <c r="D29" s="20">
        <v>81423.374316720059</v>
      </c>
      <c r="E29" s="20"/>
      <c r="F29" s="58">
        <v>8.5087992348821515E-2</v>
      </c>
      <c r="G29" s="58"/>
      <c r="H29" s="362">
        <v>46815.333181360016</v>
      </c>
      <c r="I29" s="58"/>
      <c r="J29" s="130">
        <v>40000.696692309539</v>
      </c>
      <c r="K29" s="115"/>
      <c r="L29" s="60">
        <v>0.1703629449624223</v>
      </c>
      <c r="M29" s="364"/>
      <c r="N29" s="114">
        <v>41536.19258623635</v>
      </c>
      <c r="O29" s="58"/>
      <c r="P29" s="20">
        <v>41422.677624410528</v>
      </c>
      <c r="Q29" s="115"/>
      <c r="R29" s="58">
        <v>2.7404061817318925E-3</v>
      </c>
      <c r="S29" s="60"/>
      <c r="T29" s="4"/>
    </row>
    <row r="30" spans="1:20" s="108" customFormat="1" x14ac:dyDescent="0.25">
      <c r="A30" s="9" t="s">
        <v>260</v>
      </c>
      <c r="B30" s="198">
        <v>33570.437660640382</v>
      </c>
      <c r="C30" s="114"/>
      <c r="D30" s="20">
        <v>30805.108624701883</v>
      </c>
      <c r="E30" s="20"/>
      <c r="F30" s="58">
        <v>8.9768520852448727E-2</v>
      </c>
      <c r="G30" s="58"/>
      <c r="H30" s="362">
        <v>18394.664474639736</v>
      </c>
      <c r="I30" s="58"/>
      <c r="J30" s="130">
        <v>15434.114462762791</v>
      </c>
      <c r="K30" s="115"/>
      <c r="L30" s="60">
        <v>0.19181858596550738</v>
      </c>
      <c r="M30" s="364"/>
      <c r="N30" s="114">
        <v>15175.773186000644</v>
      </c>
      <c r="O30" s="58"/>
      <c r="P30" s="20">
        <v>15370.994161939094</v>
      </c>
      <c r="Q30" s="115"/>
      <c r="R30" s="58">
        <v>-1.2700608293889424E-2</v>
      </c>
      <c r="S30" s="60"/>
      <c r="T30" s="4"/>
    </row>
    <row r="31" spans="1:20" s="108" customFormat="1" x14ac:dyDescent="0.25">
      <c r="A31" s="9" t="s">
        <v>269</v>
      </c>
      <c r="B31" s="198">
        <v>71362.560813788994</v>
      </c>
      <c r="C31" s="114"/>
      <c r="D31" s="20">
        <v>65716.396095843564</v>
      </c>
      <c r="E31" s="20"/>
      <c r="F31" s="58">
        <v>8.5917138695658618E-2</v>
      </c>
      <c r="G31" s="58"/>
      <c r="H31" s="362">
        <v>40350.494786538977</v>
      </c>
      <c r="I31" s="58"/>
      <c r="J31" s="130">
        <v>34666.518560168603</v>
      </c>
      <c r="K31" s="115"/>
      <c r="L31" s="60">
        <v>0.16396155317716823</v>
      </c>
      <c r="M31" s="364"/>
      <c r="N31" s="114">
        <v>31012.066027250014</v>
      </c>
      <c r="O31" s="58"/>
      <c r="P31" s="20">
        <v>31049.877535674965</v>
      </c>
      <c r="Q31" s="115"/>
      <c r="R31" s="58">
        <v>-1.2177667490477985E-3</v>
      </c>
      <c r="S31" s="60"/>
      <c r="T31" s="4"/>
    </row>
    <row r="32" spans="1:20" x14ac:dyDescent="0.25">
      <c r="A32" s="472" t="s">
        <v>143</v>
      </c>
      <c r="B32" s="458"/>
      <c r="C32" s="474"/>
      <c r="D32" s="474"/>
      <c r="E32" s="474"/>
      <c r="F32" s="474"/>
      <c r="G32" s="474"/>
      <c r="H32" s="458"/>
      <c r="I32" s="474"/>
      <c r="J32" s="474"/>
      <c r="K32" s="474"/>
      <c r="L32" s="475"/>
      <c r="M32" s="458"/>
      <c r="N32" s="474"/>
      <c r="O32" s="474"/>
      <c r="P32" s="474"/>
      <c r="Q32" s="474"/>
      <c r="R32" s="474"/>
      <c r="S32" s="475"/>
    </row>
    <row r="33" spans="1:20" s="108" customFormat="1" x14ac:dyDescent="0.25">
      <c r="A33" s="33" t="s">
        <v>586</v>
      </c>
      <c r="B33" s="200">
        <v>5.6748341116682095</v>
      </c>
      <c r="C33" s="157"/>
      <c r="D33" s="97">
        <v>5.6277735927141359</v>
      </c>
      <c r="E33" s="97"/>
      <c r="F33" s="58">
        <v>8.3621912251408588E-3</v>
      </c>
      <c r="G33" s="58"/>
      <c r="H33" s="363">
        <v>5.9443934626357269</v>
      </c>
      <c r="I33" s="58"/>
      <c r="J33" s="97">
        <v>5.8276016527404835</v>
      </c>
      <c r="K33" s="54"/>
      <c r="L33" s="60">
        <v>2.0041145029245602E-2</v>
      </c>
      <c r="M33" s="364"/>
      <c r="N33" s="157">
        <v>5.5876546815644046</v>
      </c>
      <c r="O33" s="58"/>
      <c r="P33" s="97">
        <v>5.5645542582359369</v>
      </c>
      <c r="Q33" s="91"/>
      <c r="R33" s="58">
        <v>4.1513519783327587E-3</v>
      </c>
      <c r="S33" s="7"/>
      <c r="T33" s="4"/>
    </row>
    <row r="34" spans="1:20" s="108" customFormat="1" x14ac:dyDescent="0.25">
      <c r="A34" s="33" t="s">
        <v>292</v>
      </c>
      <c r="B34" s="200">
        <v>6.3388357911973205</v>
      </c>
      <c r="C34" s="157"/>
      <c r="D34" s="97">
        <v>6.0300742416769291</v>
      </c>
      <c r="E34" s="97"/>
      <c r="F34" s="58">
        <v>5.120360664656206E-2</v>
      </c>
      <c r="G34" s="58"/>
      <c r="H34" s="363">
        <v>7.4086701401764881</v>
      </c>
      <c r="I34" s="58"/>
      <c r="J34" s="97">
        <v>7.2263452431154809</v>
      </c>
      <c r="K34" s="54"/>
      <c r="L34" s="60">
        <v>2.5230582116832517E-2</v>
      </c>
      <c r="M34" s="364"/>
      <c r="N34" s="157">
        <v>3.7102529755695208</v>
      </c>
      <c r="O34" s="58"/>
      <c r="P34" s="97">
        <v>3.3556699441924343</v>
      </c>
      <c r="Q34" s="91"/>
      <c r="R34" s="58">
        <v>0.10566683770278233</v>
      </c>
      <c r="S34" s="7"/>
      <c r="T34" s="4"/>
    </row>
    <row r="35" spans="1:20" s="108" customFormat="1" x14ac:dyDescent="0.25">
      <c r="A35" s="33" t="s">
        <v>587</v>
      </c>
      <c r="B35" s="200">
        <v>3.2843683995301816</v>
      </c>
      <c r="C35" s="157"/>
      <c r="D35" s="97">
        <v>3.8054673011435587</v>
      </c>
      <c r="E35" s="97"/>
      <c r="F35" s="58">
        <v>-0.13693427386875318</v>
      </c>
      <c r="G35" s="58"/>
      <c r="H35" s="363">
        <v>3.6567335178726847</v>
      </c>
      <c r="I35" s="58"/>
      <c r="J35" s="97">
        <v>4.2455322225942291</v>
      </c>
      <c r="K35" s="54"/>
      <c r="L35" s="60">
        <v>-0.13868666491047368</v>
      </c>
      <c r="M35" s="364"/>
      <c r="N35" s="157">
        <v>1.186846340959268</v>
      </c>
      <c r="O35" s="58"/>
      <c r="P35" s="97">
        <v>2.2707946508060104</v>
      </c>
      <c r="Q35" s="91"/>
      <c r="R35" s="58">
        <v>-0.47734316683456995</v>
      </c>
      <c r="S35" s="7"/>
      <c r="T35" s="4"/>
    </row>
    <row r="36" spans="1:20" s="108" customFormat="1" x14ac:dyDescent="0.25">
      <c r="A36" s="33" t="s">
        <v>588</v>
      </c>
      <c r="B36" s="200">
        <v>2.7342510204701336</v>
      </c>
      <c r="C36" s="157"/>
      <c r="D36" s="97">
        <v>3.3322515339949059</v>
      </c>
      <c r="E36" s="97"/>
      <c r="F36" s="58">
        <v>-0.17945839544947345</v>
      </c>
      <c r="G36" s="58"/>
      <c r="H36" s="363">
        <v>2.8698360983738236</v>
      </c>
      <c r="I36" s="58"/>
      <c r="J36" s="97">
        <v>3.4340058517603165</v>
      </c>
      <c r="K36" s="54"/>
      <c r="L36" s="60">
        <v>-0.164289106582999</v>
      </c>
      <c r="M36" s="364"/>
      <c r="N36" s="157">
        <v>2.1323256174854004</v>
      </c>
      <c r="O36" s="58"/>
      <c r="P36" s="97">
        <v>2.3837170332580078</v>
      </c>
      <c r="Q36" s="91"/>
      <c r="R36" s="58">
        <v>-0.105461937077746</v>
      </c>
      <c r="S36" s="7"/>
      <c r="T36" s="4"/>
    </row>
    <row r="37" spans="1:20" s="108" customFormat="1" x14ac:dyDescent="0.25">
      <c r="A37" s="824" t="s">
        <v>589</v>
      </c>
      <c r="B37" s="200">
        <v>6.5280426433409859</v>
      </c>
      <c r="C37" s="157"/>
      <c r="D37" s="97">
        <v>6.3177087085409349</v>
      </c>
      <c r="E37" s="97"/>
      <c r="F37" s="58">
        <v>3.3292756045510574E-2</v>
      </c>
      <c r="G37" s="58"/>
      <c r="H37" s="363">
        <v>6.8398054070992353</v>
      </c>
      <c r="I37" s="58"/>
      <c r="J37" s="97">
        <v>6.6156994452282518</v>
      </c>
      <c r="K37" s="54"/>
      <c r="L37" s="60">
        <v>3.387487048442412E-2</v>
      </c>
      <c r="M37" s="364"/>
      <c r="N37" s="157">
        <v>4.0963066453456198</v>
      </c>
      <c r="O37" s="58"/>
      <c r="P37" s="97">
        <v>3.8831153504185472</v>
      </c>
      <c r="Q37" s="91"/>
      <c r="R37" s="58">
        <v>5.4902127721777189E-2</v>
      </c>
      <c r="S37" s="7"/>
      <c r="T37" s="4"/>
    </row>
    <row r="38" spans="1:20" s="108" customFormat="1" x14ac:dyDescent="0.25">
      <c r="A38" s="824" t="s">
        <v>1</v>
      </c>
      <c r="B38" s="200">
        <v>4.9528408276471785</v>
      </c>
      <c r="C38" s="157"/>
      <c r="D38" s="97">
        <v>4.5763315357908843</v>
      </c>
      <c r="E38" s="97"/>
      <c r="F38" s="58">
        <v>8.2273167691559235E-2</v>
      </c>
      <c r="G38" s="58"/>
      <c r="H38" s="363">
        <v>6.8422024551044895</v>
      </c>
      <c r="I38" s="58"/>
      <c r="J38" s="97">
        <v>6.3558762681667398</v>
      </c>
      <c r="K38" s="54"/>
      <c r="L38" s="60">
        <v>7.6515993455301093E-2</v>
      </c>
      <c r="M38" s="364"/>
      <c r="N38" s="157">
        <v>2.8233463173872222</v>
      </c>
      <c r="O38" s="58"/>
      <c r="P38" s="97">
        <v>2.8578760140209587</v>
      </c>
      <c r="Q38" s="91"/>
      <c r="R38" s="58">
        <v>-1.2082293446017661E-2</v>
      </c>
      <c r="S38" s="7"/>
      <c r="T38" s="4"/>
    </row>
    <row r="39" spans="1:20" s="108" customFormat="1" x14ac:dyDescent="0.25">
      <c r="A39" s="33" t="s">
        <v>144</v>
      </c>
      <c r="B39" s="200">
        <v>2.7829515591513219</v>
      </c>
      <c r="C39" s="157"/>
      <c r="D39" s="97">
        <v>2.4793466675970968</v>
      </c>
      <c r="E39" s="97"/>
      <c r="F39" s="58">
        <v>0.12245358647182211</v>
      </c>
      <c r="G39" s="58"/>
      <c r="H39" s="363">
        <v>3.9354828955237204</v>
      </c>
      <c r="I39" s="58"/>
      <c r="J39" s="97">
        <v>3.3302672079783728</v>
      </c>
      <c r="K39" s="54"/>
      <c r="L39" s="60">
        <v>0.18173187007199393</v>
      </c>
      <c r="M39" s="364"/>
      <c r="N39" s="157">
        <v>1.3859599878332023</v>
      </c>
      <c r="O39" s="58"/>
      <c r="P39" s="97">
        <v>1.6249318600317941</v>
      </c>
      <c r="Q39" s="91"/>
      <c r="R39" s="58">
        <v>-0.14706578046535196</v>
      </c>
      <c r="S39" s="7"/>
      <c r="T39" s="4"/>
    </row>
    <row r="40" spans="1:20" s="108" customFormat="1" x14ac:dyDescent="0.25">
      <c r="A40" s="33" t="s">
        <v>145</v>
      </c>
      <c r="B40" s="200">
        <v>4.8227829586392534</v>
      </c>
      <c r="C40" s="157"/>
      <c r="D40" s="97">
        <v>4.5079132426926458</v>
      </c>
      <c r="E40" s="97"/>
      <c r="F40" s="58">
        <v>6.9848220006676773E-2</v>
      </c>
      <c r="G40" s="58"/>
      <c r="H40" s="363">
        <v>6.1443633227491592</v>
      </c>
      <c r="I40" s="58"/>
      <c r="J40" s="97">
        <v>5.851171734629288</v>
      </c>
      <c r="K40" s="54"/>
      <c r="L40" s="60">
        <v>5.0108183696721889E-2</v>
      </c>
      <c r="M40" s="364"/>
      <c r="N40" s="157">
        <v>3.1032451005310073</v>
      </c>
      <c r="O40" s="58"/>
      <c r="P40" s="97">
        <v>3.0081941089110944</v>
      </c>
      <c r="Q40" s="91"/>
      <c r="R40" s="58">
        <v>3.1597359804124966E-2</v>
      </c>
      <c r="S40" s="7"/>
      <c r="T40" s="4"/>
    </row>
    <row r="41" spans="1:20" s="108" customFormat="1" x14ac:dyDescent="0.25">
      <c r="A41" s="33" t="s">
        <v>308</v>
      </c>
      <c r="B41" s="200">
        <v>7.5713453022651311</v>
      </c>
      <c r="C41" s="157"/>
      <c r="D41" s="97">
        <v>7.5124802740244139</v>
      </c>
      <c r="E41" s="97"/>
      <c r="F41" s="58">
        <v>7.8356316547349078E-3</v>
      </c>
      <c r="G41" s="58"/>
      <c r="H41" s="363">
        <v>9.5124298354639318</v>
      </c>
      <c r="I41" s="58"/>
      <c r="J41" s="97">
        <v>9.3610158882776542</v>
      </c>
      <c r="K41" s="54"/>
      <c r="L41" s="60">
        <v>1.6174948210042672E-2</v>
      </c>
      <c r="M41" s="364"/>
      <c r="N41" s="157">
        <v>6.3158490811765899</v>
      </c>
      <c r="O41" s="58"/>
      <c r="P41" s="97">
        <v>6.3306659882628935</v>
      </c>
      <c r="Q41" s="91"/>
      <c r="R41" s="58">
        <v>-2.3404973684876492E-3</v>
      </c>
      <c r="S41" s="7"/>
      <c r="T41" s="4"/>
    </row>
    <row r="42" spans="1:20" x14ac:dyDescent="0.25">
      <c r="A42" s="707" t="s">
        <v>309</v>
      </c>
      <c r="B42" s="458"/>
      <c r="C42" s="474"/>
      <c r="D42" s="708"/>
      <c r="E42" s="708"/>
      <c r="F42" s="709"/>
      <c r="G42" s="709"/>
      <c r="H42" s="458"/>
      <c r="I42" s="709"/>
      <c r="J42" s="710"/>
      <c r="K42" s="710"/>
      <c r="L42" s="711"/>
      <c r="M42" s="712"/>
      <c r="N42" s="474"/>
      <c r="O42" s="709"/>
      <c r="P42" s="710"/>
      <c r="Q42" s="710"/>
      <c r="R42" s="709"/>
      <c r="S42" s="711"/>
    </row>
    <row r="43" spans="1:20" s="108" customFormat="1" x14ac:dyDescent="0.25">
      <c r="A43" s="12" t="s">
        <v>310</v>
      </c>
      <c r="B43" s="198">
        <v>551334.63844636385</v>
      </c>
      <c r="C43" s="114"/>
      <c r="D43" s="20">
        <v>508152.41261291469</v>
      </c>
      <c r="E43" s="20"/>
      <c r="F43" s="58">
        <v>8.4978885786267513E-2</v>
      </c>
      <c r="G43" s="58"/>
      <c r="H43" s="362">
        <v>179565.9534582551</v>
      </c>
      <c r="I43" s="58"/>
      <c r="J43" s="130">
        <v>167177.60222135109</v>
      </c>
      <c r="K43" s="115"/>
      <c r="L43" s="60">
        <v>7.4102936471724515E-2</v>
      </c>
      <c r="M43" s="364"/>
      <c r="N43" s="114">
        <v>371768.68498810881</v>
      </c>
      <c r="O43" s="58"/>
      <c r="P43" s="20">
        <v>340974.81039156357</v>
      </c>
      <c r="Q43" s="115"/>
      <c r="R43" s="58">
        <v>9.031128886378037E-2</v>
      </c>
      <c r="S43" s="60"/>
      <c r="T43" s="4"/>
    </row>
    <row r="44" spans="1:20" s="108" customFormat="1" x14ac:dyDescent="0.25">
      <c r="A44" s="12" t="s">
        <v>327</v>
      </c>
      <c r="B44" s="198">
        <v>513095.26111609396</v>
      </c>
      <c r="C44" s="114"/>
      <c r="D44" s="20">
        <v>476509.08178868325</v>
      </c>
      <c r="E44" s="20"/>
      <c r="F44" s="58">
        <v>7.6779605522052818E-2</v>
      </c>
      <c r="G44" s="58"/>
      <c r="H44" s="362">
        <v>150911.29268471117</v>
      </c>
      <c r="I44" s="58"/>
      <c r="J44" s="130">
        <v>143100.92903417296</v>
      </c>
      <c r="K44" s="115"/>
      <c r="L44" s="60">
        <v>5.4579405621280504E-2</v>
      </c>
      <c r="M44" s="364"/>
      <c r="N44" s="114">
        <v>362183.96843138279</v>
      </c>
      <c r="O44" s="58"/>
      <c r="P44" s="20">
        <v>333408.15275451029</v>
      </c>
      <c r="Q44" s="115"/>
      <c r="R44" s="58">
        <v>8.6308074470093255E-2</v>
      </c>
      <c r="S44" s="60"/>
      <c r="T44" s="4"/>
    </row>
    <row r="45" spans="1:20" s="108" customFormat="1" x14ac:dyDescent="0.25">
      <c r="A45" s="12" t="s">
        <v>312</v>
      </c>
      <c r="B45" s="198">
        <v>47900.213182328487</v>
      </c>
      <c r="C45" s="114"/>
      <c r="D45" s="20">
        <v>40559.318321851795</v>
      </c>
      <c r="E45" s="20"/>
      <c r="F45" s="58">
        <v>0.18099157392696369</v>
      </c>
      <c r="G45" s="58"/>
      <c r="H45" s="362">
        <v>37269.804838868229</v>
      </c>
      <c r="I45" s="58"/>
      <c r="J45" s="130">
        <v>31971.671003022337</v>
      </c>
      <c r="K45" s="115"/>
      <c r="L45" s="60">
        <v>0.16571338530741953</v>
      </c>
      <c r="M45" s="364"/>
      <c r="N45" s="114">
        <v>10630.408343460256</v>
      </c>
      <c r="O45" s="58"/>
      <c r="P45" s="20">
        <v>8587.6473188294549</v>
      </c>
      <c r="Q45" s="115"/>
      <c r="R45" s="58">
        <v>0.23787202114737535</v>
      </c>
      <c r="S45" s="60"/>
      <c r="T45" s="4"/>
    </row>
    <row r="46" spans="1:20" s="108" customFormat="1" x14ac:dyDescent="0.25">
      <c r="A46" s="12" t="s">
        <v>313</v>
      </c>
      <c r="B46" s="106">
        <v>30338.458056753625</v>
      </c>
      <c r="C46" s="114"/>
      <c r="D46" s="20">
        <v>25925.955267948942</v>
      </c>
      <c r="E46" s="20"/>
      <c r="F46" s="58">
        <v>0.17019634351755808</v>
      </c>
      <c r="G46" s="58"/>
      <c r="H46" s="362">
        <v>24460.39341485668</v>
      </c>
      <c r="I46" s="58"/>
      <c r="J46" s="130">
        <v>21509.062898398442</v>
      </c>
      <c r="K46" s="115"/>
      <c r="L46" s="60">
        <v>0.13721334724805667</v>
      </c>
      <c r="M46" s="364"/>
      <c r="N46" s="114">
        <v>5878.0646418969427</v>
      </c>
      <c r="O46" s="58"/>
      <c r="P46" s="20">
        <v>4416.8923695505009</v>
      </c>
      <c r="Q46" s="115"/>
      <c r="R46" s="58">
        <v>0.33081455242594981</v>
      </c>
      <c r="S46" s="60"/>
      <c r="T46" s="4"/>
    </row>
    <row r="47" spans="1:20" s="108" customFormat="1" x14ac:dyDescent="0.25">
      <c r="A47" s="12" t="s">
        <v>643</v>
      </c>
      <c r="B47" s="198">
        <v>26684.489089568797</v>
      </c>
      <c r="C47" s="114"/>
      <c r="D47" s="20">
        <v>22187.460727828882</v>
      </c>
      <c r="E47" s="20"/>
      <c r="F47" s="58">
        <v>0.20268332716864099</v>
      </c>
      <c r="G47" s="58"/>
      <c r="H47" s="362">
        <v>24142.910645264568</v>
      </c>
      <c r="I47" s="58"/>
      <c r="J47" s="130">
        <v>20091.184877982272</v>
      </c>
      <c r="K47" s="115"/>
      <c r="L47" s="60">
        <v>0.20166684005394533</v>
      </c>
      <c r="M47" s="364"/>
      <c r="N47" s="114">
        <v>2541.5784443042298</v>
      </c>
      <c r="O47" s="58"/>
      <c r="P47" s="20">
        <v>2096.2758498466114</v>
      </c>
      <c r="Q47" s="115"/>
      <c r="R47" s="58">
        <v>0.21242557103837362</v>
      </c>
      <c r="S47" s="60"/>
      <c r="T47" s="4"/>
    </row>
    <row r="48" spans="1:20" s="108" customFormat="1" x14ac:dyDescent="0.25">
      <c r="A48" s="34" t="s">
        <v>198</v>
      </c>
      <c r="B48" s="198">
        <v>17792.02464484964</v>
      </c>
      <c r="C48" s="114"/>
      <c r="D48" s="20">
        <v>15514.985126502941</v>
      </c>
      <c r="E48" s="20"/>
      <c r="F48" s="58">
        <v>0.14676388664124623</v>
      </c>
      <c r="G48" s="58"/>
      <c r="H48" s="362">
        <v>16272.08969018638</v>
      </c>
      <c r="I48" s="58"/>
      <c r="J48" s="130">
        <v>14284.706431550308</v>
      </c>
      <c r="K48" s="115"/>
      <c r="L48" s="60">
        <v>0.1391266434602102</v>
      </c>
      <c r="M48" s="364"/>
      <c r="N48" s="114">
        <v>1519.9349546632611</v>
      </c>
      <c r="O48" s="58"/>
      <c r="P48" s="20">
        <v>1230.2786949526323</v>
      </c>
      <c r="Q48" s="115"/>
      <c r="R48" s="58">
        <v>0.23543954788372645</v>
      </c>
      <c r="S48" s="60"/>
      <c r="T48" s="4"/>
    </row>
    <row r="49" spans="1:20" s="108" customFormat="1" x14ac:dyDescent="0.25">
      <c r="A49" s="12" t="s">
        <v>187</v>
      </c>
      <c r="B49" s="198">
        <v>21092.310072845507</v>
      </c>
      <c r="C49" s="114"/>
      <c r="D49" s="20">
        <v>14929.288161848621</v>
      </c>
      <c r="E49" s="20"/>
      <c r="F49" s="58">
        <v>0.41281418405107329</v>
      </c>
      <c r="G49" s="58"/>
      <c r="H49" s="362">
        <v>18813.132826715442</v>
      </c>
      <c r="I49" s="58"/>
      <c r="J49" s="130">
        <v>13534.282595321905</v>
      </c>
      <c r="K49" s="115"/>
      <c r="L49" s="60">
        <v>0.39003546691260604</v>
      </c>
      <c r="M49" s="364"/>
      <c r="N49" s="114">
        <v>2279.1772461300634</v>
      </c>
      <c r="O49" s="58"/>
      <c r="P49" s="20">
        <v>1395.005566526715</v>
      </c>
      <c r="Q49" s="115"/>
      <c r="R49" s="58">
        <v>0.63381229496077141</v>
      </c>
      <c r="S49" s="60"/>
      <c r="T49" s="4"/>
    </row>
    <row r="50" spans="1:20" s="108" customFormat="1" x14ac:dyDescent="0.25">
      <c r="A50" s="12" t="s">
        <v>316</v>
      </c>
      <c r="B50" s="198">
        <v>9260.28929908598</v>
      </c>
      <c r="C50" s="114"/>
      <c r="D50" s="20">
        <v>7086.4383423632826</v>
      </c>
      <c r="E50" s="20"/>
      <c r="F50" s="58">
        <v>0.30676213517970607</v>
      </c>
      <c r="G50" s="58"/>
      <c r="H50" s="362">
        <v>7345.1121505599494</v>
      </c>
      <c r="I50" s="58"/>
      <c r="J50" s="130">
        <v>5898.2409384981647</v>
      </c>
      <c r="K50" s="115"/>
      <c r="L50" s="60">
        <v>0.24530554569549226</v>
      </c>
      <c r="M50" s="364"/>
      <c r="N50" s="114">
        <v>1915.1771485260313</v>
      </c>
      <c r="O50" s="58"/>
      <c r="P50" s="20">
        <v>1188.1974038651176</v>
      </c>
      <c r="Q50" s="115"/>
      <c r="R50" s="58">
        <v>0.61183414666292213</v>
      </c>
      <c r="S50" s="60"/>
      <c r="T50" s="4"/>
    </row>
    <row r="51" spans="1:20" s="108" customFormat="1" x14ac:dyDescent="0.25">
      <c r="A51" s="12" t="s">
        <v>317</v>
      </c>
      <c r="B51" s="198">
        <v>7297.0989210985408</v>
      </c>
      <c r="C51" s="114"/>
      <c r="D51" s="20">
        <v>5370.7302032782873</v>
      </c>
      <c r="E51" s="20"/>
      <c r="F51" s="58">
        <v>0.35867910785099583</v>
      </c>
      <c r="G51" s="58"/>
      <c r="H51" s="362">
        <v>6428.9928741036483</v>
      </c>
      <c r="I51" s="58"/>
      <c r="J51" s="130">
        <v>4367.3166380610601</v>
      </c>
      <c r="K51" s="115"/>
      <c r="L51" s="60">
        <v>0.47206932927077672</v>
      </c>
      <c r="M51" s="364"/>
      <c r="N51" s="114">
        <v>868.10604699489249</v>
      </c>
      <c r="O51" s="58"/>
      <c r="P51" s="20">
        <v>1003.4135652172275</v>
      </c>
      <c r="Q51" s="115"/>
      <c r="R51" s="58">
        <v>-0.13484720848182127</v>
      </c>
      <c r="S51" s="60"/>
      <c r="T51" s="4"/>
    </row>
    <row r="52" spans="1:20" s="108" customFormat="1" x14ac:dyDescent="0.25">
      <c r="A52" s="12" t="s">
        <v>318</v>
      </c>
      <c r="B52" s="198">
        <v>15545.461183147316</v>
      </c>
      <c r="C52" s="114"/>
      <c r="D52" s="20">
        <v>8867.1496734285993</v>
      </c>
      <c r="E52" s="20"/>
      <c r="F52" s="58">
        <v>0.75315199987330994</v>
      </c>
      <c r="G52" s="58"/>
      <c r="H52" s="362">
        <v>12950.485906273945</v>
      </c>
      <c r="I52" s="58"/>
      <c r="J52" s="130">
        <v>7854.5853889799182</v>
      </c>
      <c r="K52" s="115"/>
      <c r="L52" s="60">
        <v>0.64878033211576502</v>
      </c>
      <c r="M52" s="364"/>
      <c r="N52" s="114">
        <v>2594.9752768733715</v>
      </c>
      <c r="O52" s="58"/>
      <c r="P52" s="20">
        <v>1012.564284448681</v>
      </c>
      <c r="Q52" s="115"/>
      <c r="R52" s="58">
        <v>1.5627758323376757</v>
      </c>
      <c r="S52" s="60"/>
      <c r="T52" s="4"/>
    </row>
    <row r="53" spans="1:20" x14ac:dyDescent="0.25">
      <c r="A53" s="707" t="s">
        <v>319</v>
      </c>
      <c r="B53" s="458"/>
      <c r="C53" s="474"/>
      <c r="D53" s="708"/>
      <c r="E53" s="708"/>
      <c r="F53" s="474"/>
      <c r="G53" s="474"/>
      <c r="H53" s="458"/>
      <c r="I53" s="474"/>
      <c r="J53" s="710"/>
      <c r="K53" s="474"/>
      <c r="L53" s="475"/>
      <c r="M53" s="458"/>
      <c r="N53" s="474"/>
      <c r="O53" s="713"/>
      <c r="P53" s="710"/>
      <c r="Q53" s="474"/>
      <c r="R53" s="474"/>
      <c r="S53" s="475"/>
    </row>
    <row r="54" spans="1:20" s="108" customFormat="1" x14ac:dyDescent="0.25">
      <c r="A54" s="34" t="s">
        <v>320</v>
      </c>
      <c r="B54" s="198">
        <v>629422.67622209911</v>
      </c>
      <c r="C54" s="114"/>
      <c r="D54" s="20">
        <v>570810.85142031068</v>
      </c>
      <c r="E54" s="20"/>
      <c r="F54" s="58">
        <v>0.10268169334193372</v>
      </c>
      <c r="G54" s="58"/>
      <c r="H54" s="362">
        <v>247213.46094710514</v>
      </c>
      <c r="I54" s="58"/>
      <c r="J54" s="130">
        <v>222612.05502141317</v>
      </c>
      <c r="K54" s="115"/>
      <c r="L54" s="60">
        <v>0.11051246044750609</v>
      </c>
      <c r="M54" s="364"/>
      <c r="N54" s="132">
        <v>382209.21527499397</v>
      </c>
      <c r="O54" s="58"/>
      <c r="P54" s="20">
        <v>348198.79639889748</v>
      </c>
      <c r="Q54" s="115"/>
      <c r="R54" s="58">
        <v>9.7675291321610611E-2</v>
      </c>
      <c r="S54" s="60"/>
      <c r="T54" s="4"/>
    </row>
    <row r="55" spans="1:20" s="108" customFormat="1" x14ac:dyDescent="0.25">
      <c r="A55" s="34" t="s">
        <v>196</v>
      </c>
      <c r="B55" s="198">
        <v>58844.30538048876</v>
      </c>
      <c r="C55" s="114"/>
      <c r="D55" s="20">
        <v>47019.79946067217</v>
      </c>
      <c r="E55" s="20"/>
      <c r="F55" s="58">
        <v>0.25147929288185772</v>
      </c>
      <c r="G55" s="58"/>
      <c r="H55" s="362">
        <v>42093.865012338007</v>
      </c>
      <c r="I55" s="58"/>
      <c r="J55" s="130">
        <v>29958.246656771706</v>
      </c>
      <c r="K55" s="115"/>
      <c r="L55" s="60">
        <v>0.40508439945110036</v>
      </c>
      <c r="M55" s="364"/>
      <c r="N55" s="132">
        <v>16750.440368150757</v>
      </c>
      <c r="O55" s="58"/>
      <c r="P55" s="20">
        <v>17061.552803900464</v>
      </c>
      <c r="Q55" s="115"/>
      <c r="R55" s="58">
        <v>-1.8234708137384932E-2</v>
      </c>
      <c r="S55" s="60"/>
      <c r="T55" s="4"/>
    </row>
    <row r="56" spans="1:20" s="108" customFormat="1" x14ac:dyDescent="0.25">
      <c r="A56" s="34" t="s">
        <v>197</v>
      </c>
      <c r="B56" s="198">
        <v>629422.67622209911</v>
      </c>
      <c r="C56" s="114"/>
      <c r="D56" s="20">
        <v>570810.85142031068</v>
      </c>
      <c r="E56" s="20"/>
      <c r="F56" s="58">
        <v>0.10268169334193372</v>
      </c>
      <c r="G56" s="58"/>
      <c r="H56" s="362">
        <v>247213.46094710514</v>
      </c>
      <c r="I56" s="58"/>
      <c r="J56" s="130">
        <v>222612.05502141317</v>
      </c>
      <c r="K56" s="115"/>
      <c r="L56" s="60">
        <v>0.11051246044750609</v>
      </c>
      <c r="M56" s="364"/>
      <c r="N56" s="132">
        <v>382209.21527499397</v>
      </c>
      <c r="O56" s="58"/>
      <c r="P56" s="20">
        <v>348198.79639889748</v>
      </c>
      <c r="Q56" s="115"/>
      <c r="R56" s="58">
        <v>9.7675291321610611E-2</v>
      </c>
      <c r="S56" s="60"/>
      <c r="T56" s="4"/>
    </row>
    <row r="57" spans="1:20" s="108" customFormat="1" x14ac:dyDescent="0.25">
      <c r="A57" s="34" t="s">
        <v>667</v>
      </c>
      <c r="B57" s="198">
        <v>51219.163784693184</v>
      </c>
      <c r="C57" s="114"/>
      <c r="D57" s="20">
        <v>52354.830316022446</v>
      </c>
      <c r="E57" s="20"/>
      <c r="F57" s="58">
        <v>-2.1691724039103744E-2</v>
      </c>
      <c r="G57" s="58"/>
      <c r="H57" s="362">
        <v>24896.980383095161</v>
      </c>
      <c r="I57" s="58"/>
      <c r="J57" s="130">
        <v>16382.267027459207</v>
      </c>
      <c r="K57" s="115"/>
      <c r="L57" s="60">
        <v>0.51975183540617298</v>
      </c>
      <c r="M57" s="364"/>
      <c r="N57" s="132">
        <v>26322.183401598028</v>
      </c>
      <c r="O57" s="58"/>
      <c r="P57" s="20">
        <v>35972.563288563237</v>
      </c>
      <c r="Q57" s="115"/>
      <c r="R57" s="58">
        <v>-0.2682705652514164</v>
      </c>
      <c r="S57" s="60"/>
      <c r="T57" s="4"/>
    </row>
    <row r="58" spans="1:20" s="108" customFormat="1" x14ac:dyDescent="0.25">
      <c r="A58" s="34" t="s">
        <v>250</v>
      </c>
      <c r="B58" s="198">
        <v>16758.810943107983</v>
      </c>
      <c r="C58" s="114"/>
      <c r="D58" s="20">
        <v>2992.9856433619648</v>
      </c>
      <c r="E58" s="20"/>
      <c r="F58" s="58">
        <v>4.5993622890496475</v>
      </c>
      <c r="G58" s="58"/>
      <c r="H58" s="362">
        <v>15319.217097758677</v>
      </c>
      <c r="I58" s="58"/>
      <c r="J58" s="130">
        <v>2316.166924016999</v>
      </c>
      <c r="K58" s="115"/>
      <c r="L58" s="60">
        <v>5.6140384524575158</v>
      </c>
      <c r="M58" s="364"/>
      <c r="N58" s="132">
        <v>1439.593845349305</v>
      </c>
      <c r="O58" s="58"/>
      <c r="P58" s="20">
        <v>676.81871934496576</v>
      </c>
      <c r="Q58" s="115"/>
      <c r="R58" s="58">
        <v>1.1270006342947536</v>
      </c>
      <c r="S58" s="60"/>
      <c r="T58" s="4"/>
    </row>
    <row r="59" spans="1:20" s="108" customFormat="1" x14ac:dyDescent="0.25">
      <c r="A59" s="34" t="s">
        <v>321</v>
      </c>
      <c r="B59" s="198">
        <v>8095.0521536871811</v>
      </c>
      <c r="C59" s="114"/>
      <c r="D59" s="20">
        <v>1381.1877522239938</v>
      </c>
      <c r="E59" s="20"/>
      <c r="F59" s="58">
        <v>4.8609353729444074</v>
      </c>
      <c r="G59" s="58"/>
      <c r="H59" s="362">
        <v>7559.6595447967111</v>
      </c>
      <c r="I59" s="58"/>
      <c r="J59" s="130">
        <v>1292.7758410074512</v>
      </c>
      <c r="K59" s="115"/>
      <c r="L59" s="60">
        <v>4.8476182064986002</v>
      </c>
      <c r="M59" s="364"/>
      <c r="N59" s="132">
        <v>535.39260889047011</v>
      </c>
      <c r="O59" s="58"/>
      <c r="P59" s="20">
        <v>88.411911216542734</v>
      </c>
      <c r="Q59" s="115"/>
      <c r="R59" s="58">
        <v>5.0556615225652184</v>
      </c>
      <c r="S59" s="60"/>
      <c r="T59" s="4"/>
    </row>
    <row r="60" spans="1:20" s="108" customFormat="1" x14ac:dyDescent="0.25">
      <c r="A60" s="34" t="s">
        <v>322</v>
      </c>
      <c r="B60" s="198">
        <v>7176.9862641976742</v>
      </c>
      <c r="C60" s="114"/>
      <c r="D60" s="20">
        <v>865.65768100218952</v>
      </c>
      <c r="E60" s="20"/>
      <c r="F60" s="58">
        <v>7.2907902531272306</v>
      </c>
      <c r="G60" s="58"/>
      <c r="H60" s="362">
        <v>6942.1725069911781</v>
      </c>
      <c r="I60" s="58"/>
      <c r="J60" s="130">
        <v>857.62621796605595</v>
      </c>
      <c r="K60" s="115"/>
      <c r="L60" s="60">
        <v>7.0946365229542723</v>
      </c>
      <c r="M60" s="364"/>
      <c r="N60" s="132">
        <v>234.81375720649572</v>
      </c>
      <c r="O60" s="58"/>
      <c r="P60" s="20">
        <v>8.0314630361335375</v>
      </c>
      <c r="Q60" s="115"/>
      <c r="R60" s="58">
        <v>28.236735094224933</v>
      </c>
      <c r="S60" s="60"/>
      <c r="T60" s="4"/>
    </row>
    <row r="61" spans="1:20" s="108" customFormat="1" x14ac:dyDescent="0.25">
      <c r="A61" s="34" t="s">
        <v>323</v>
      </c>
      <c r="B61" s="198">
        <v>8407.2116401052263</v>
      </c>
      <c r="C61" s="114"/>
      <c r="D61" s="20">
        <v>1573.1395351348842</v>
      </c>
      <c r="E61" s="20"/>
      <c r="F61" s="58">
        <v>4.3442250050529525</v>
      </c>
      <c r="G61" s="58"/>
      <c r="H61" s="362">
        <v>7465.4969115432614</v>
      </c>
      <c r="I61" s="58"/>
      <c r="J61" s="130">
        <v>981.75378429553086</v>
      </c>
      <c r="K61" s="115"/>
      <c r="L61" s="60">
        <v>6.6042456173471411</v>
      </c>
      <c r="M61" s="364"/>
      <c r="N61" s="132">
        <v>941.71472856196579</v>
      </c>
      <c r="O61" s="58"/>
      <c r="P61" s="20">
        <v>591.38575083935336</v>
      </c>
      <c r="Q61" s="115"/>
      <c r="R61" s="58">
        <v>0.59238657209002876</v>
      </c>
      <c r="S61" s="60"/>
      <c r="T61" s="4"/>
    </row>
    <row r="62" spans="1:20" s="108" customFormat="1" x14ac:dyDescent="0.25">
      <c r="A62" s="34" t="s">
        <v>243</v>
      </c>
      <c r="B62" s="198">
        <v>33074.568176601868</v>
      </c>
      <c r="C62" s="114"/>
      <c r="D62" s="20">
        <v>1558.1147333626923</v>
      </c>
      <c r="E62" s="20"/>
      <c r="F62" s="58">
        <v>20.22729954887275</v>
      </c>
      <c r="G62" s="58"/>
      <c r="H62" s="362">
        <v>32246.741993514723</v>
      </c>
      <c r="I62" s="58"/>
      <c r="J62" s="130">
        <v>1463.4391638458605</v>
      </c>
      <c r="K62" s="115"/>
      <c r="L62" s="60">
        <v>21.034904347353635</v>
      </c>
      <c r="M62" s="364"/>
      <c r="N62" s="132">
        <v>827.82618308714518</v>
      </c>
      <c r="O62" s="58"/>
      <c r="P62" s="20">
        <v>94.675569516831814</v>
      </c>
      <c r="Q62" s="115"/>
      <c r="R62" s="58">
        <v>7.7438204735591354</v>
      </c>
      <c r="S62" s="60"/>
      <c r="T62" s="4"/>
    </row>
    <row r="63" spans="1:20" s="108" customFormat="1" x14ac:dyDescent="0.25">
      <c r="A63" s="34" t="s">
        <v>267</v>
      </c>
      <c r="B63" s="198">
        <v>16732.477170776914</v>
      </c>
      <c r="C63" s="114"/>
      <c r="D63" s="20">
        <v>6244.7973454296334</v>
      </c>
      <c r="E63" s="20"/>
      <c r="F63" s="58">
        <v>1.6794267684319455</v>
      </c>
      <c r="G63" s="58"/>
      <c r="H63" s="362">
        <v>15717.721064658632</v>
      </c>
      <c r="I63" s="58"/>
      <c r="J63" s="130">
        <v>5482.6702545543549</v>
      </c>
      <c r="K63" s="115"/>
      <c r="L63" s="60">
        <v>1.8668003609376662</v>
      </c>
      <c r="M63" s="364"/>
      <c r="N63" s="132">
        <v>1014.7561061182838</v>
      </c>
      <c r="O63" s="58"/>
      <c r="P63" s="20">
        <v>762.12709087527855</v>
      </c>
      <c r="Q63" s="115"/>
      <c r="R63" s="58">
        <v>0.33147885473126132</v>
      </c>
      <c r="S63" s="60"/>
      <c r="T63" s="4"/>
    </row>
    <row r="64" spans="1:20" s="108" customFormat="1" x14ac:dyDescent="0.25">
      <c r="A64" s="34" t="s">
        <v>324</v>
      </c>
      <c r="B64" s="198">
        <v>6483.1473770458633</v>
      </c>
      <c r="C64" s="114"/>
      <c r="D64" s="20">
        <v>635.07093645631767</v>
      </c>
      <c r="E64" s="20"/>
      <c r="F64" s="58">
        <v>9.2085405029266312</v>
      </c>
      <c r="G64" s="58"/>
      <c r="H64" s="362">
        <v>6328.8643371303615</v>
      </c>
      <c r="I64" s="58"/>
      <c r="J64" s="130">
        <v>560.77857866486261</v>
      </c>
      <c r="K64" s="115"/>
      <c r="L64" s="60">
        <v>10.285852523465723</v>
      </c>
      <c r="M64" s="364"/>
      <c r="N64" s="156">
        <v>154.28303991550169</v>
      </c>
      <c r="O64" s="58"/>
      <c r="P64" s="20">
        <v>74.292357791455061</v>
      </c>
      <c r="Q64" s="115"/>
      <c r="R64" s="58">
        <v>1.0767013526288565</v>
      </c>
      <c r="S64" s="60"/>
      <c r="T64" s="4"/>
    </row>
    <row r="65" spans="1:20" s="108" customFormat="1" x14ac:dyDescent="0.25">
      <c r="A65" s="34" t="s">
        <v>325</v>
      </c>
      <c r="B65" s="198">
        <v>8295.9487055768186</v>
      </c>
      <c r="C65" s="114"/>
      <c r="D65" s="20">
        <v>392.71143786944128</v>
      </c>
      <c r="E65" s="20"/>
      <c r="F65" s="58">
        <v>20.124795220084334</v>
      </c>
      <c r="G65" s="58"/>
      <c r="H65" s="362">
        <v>8029.8392517645789</v>
      </c>
      <c r="I65" s="58"/>
      <c r="J65" s="130">
        <v>391.85948089304452</v>
      </c>
      <c r="K65" s="115"/>
      <c r="L65" s="60">
        <v>19.491629380676567</v>
      </c>
      <c r="M65" s="364"/>
      <c r="N65" s="156">
        <v>266.10945381223928</v>
      </c>
      <c r="O65" s="58"/>
      <c r="P65" s="20">
        <v>0.85195697639677326</v>
      </c>
      <c r="Q65" s="115"/>
      <c r="R65" s="58">
        <v>311.35081252308078</v>
      </c>
      <c r="S65" s="60"/>
      <c r="T65" s="4"/>
    </row>
    <row r="66" spans="1:20" s="10" customFormat="1" x14ac:dyDescent="0.25">
      <c r="A66" s="34" t="s">
        <v>668</v>
      </c>
      <c r="B66" s="198">
        <v>9326.5951476528044</v>
      </c>
      <c r="C66" s="114"/>
      <c r="D66" s="20">
        <v>1151.5365733841504</v>
      </c>
      <c r="E66" s="20"/>
      <c r="F66" s="58">
        <v>7.0992609034063827</v>
      </c>
      <c r="G66" s="60"/>
      <c r="H66" s="362">
        <v>8849.6665254010932</v>
      </c>
      <c r="I66" s="116"/>
      <c r="J66" s="130">
        <v>798.48573645984936</v>
      </c>
      <c r="K66" s="115"/>
      <c r="L66" s="60">
        <v>10.083061501682923</v>
      </c>
      <c r="M66" s="364"/>
      <c r="N66" s="156">
        <v>476.92862225171172</v>
      </c>
      <c r="O66" s="116"/>
      <c r="P66" s="20">
        <v>353.05083692430094</v>
      </c>
      <c r="Q66" s="115"/>
      <c r="R66" s="58">
        <v>0.35087803900029252</v>
      </c>
      <c r="S66" s="60"/>
      <c r="T66" s="4"/>
    </row>
    <row r="67" spans="1:20" s="10" customFormat="1" x14ac:dyDescent="0.25">
      <c r="A67" s="230" t="s">
        <v>1092</v>
      </c>
      <c r="B67" s="226">
        <v>32.884199316043528</v>
      </c>
      <c r="C67" s="227"/>
      <c r="D67" s="227">
        <v>32.473664181483649</v>
      </c>
      <c r="E67" s="67"/>
      <c r="F67" s="22">
        <v>1.2642094599043262E-2</v>
      </c>
      <c r="G67" s="22"/>
      <c r="H67" s="202">
        <v>36.201008541009948</v>
      </c>
      <c r="I67" s="201"/>
      <c r="J67" s="238">
        <v>34.839310681293007</v>
      </c>
      <c r="K67" s="174"/>
      <c r="L67" s="98">
        <v>3.9085097640812548E-2</v>
      </c>
      <c r="M67" s="201"/>
      <c r="N67" s="238">
        <v>30.738882418816743</v>
      </c>
      <c r="O67" s="201"/>
      <c r="P67" s="227">
        <v>30.961248187450526</v>
      </c>
      <c r="Q67" s="174"/>
      <c r="R67" s="22">
        <v>-7.182067314841444E-3</v>
      </c>
      <c r="S67" s="98"/>
      <c r="T67" s="4"/>
    </row>
    <row r="68" spans="1:20" x14ac:dyDescent="0.25">
      <c r="A68" s="30"/>
      <c r="B68" s="141"/>
      <c r="C68" s="142"/>
      <c r="D68" s="141"/>
      <c r="E68" s="143"/>
      <c r="F68" s="143"/>
      <c r="G68" s="143"/>
      <c r="H68" s="158"/>
      <c r="I68" s="143"/>
      <c r="J68" s="144"/>
      <c r="K68" s="143"/>
      <c r="L68" s="143"/>
      <c r="M68" s="143"/>
      <c r="N68" s="159"/>
      <c r="O68" s="21"/>
      <c r="P68" s="353"/>
      <c r="Q68" s="6"/>
      <c r="R68" s="21"/>
      <c r="S68" s="21"/>
    </row>
    <row r="69" spans="1:20" s="10" customFormat="1" x14ac:dyDescent="0.25">
      <c r="A69" s="25" t="s">
        <v>724</v>
      </c>
      <c r="B69" s="141"/>
      <c r="C69" s="142"/>
      <c r="D69" s="141"/>
      <c r="E69" s="143"/>
      <c r="F69" s="143"/>
      <c r="G69" s="143"/>
      <c r="H69" s="731"/>
      <c r="I69" s="143"/>
      <c r="J69" s="144"/>
      <c r="K69" s="143"/>
      <c r="L69" s="143"/>
      <c r="M69" s="143"/>
      <c r="N69" s="141"/>
      <c r="O69" s="21"/>
      <c r="P69" s="353"/>
      <c r="Q69" s="6"/>
      <c r="R69" s="21"/>
      <c r="S69" s="21"/>
      <c r="T69" s="4"/>
    </row>
    <row r="70" spans="1:20" s="10" customFormat="1" x14ac:dyDescent="0.25">
      <c r="A70" s="4"/>
      <c r="B70" s="119"/>
      <c r="D70" s="119"/>
      <c r="E70" s="6"/>
      <c r="F70" s="21"/>
      <c r="G70" s="21"/>
      <c r="H70" s="719"/>
      <c r="I70" s="21"/>
      <c r="J70" s="120"/>
      <c r="K70" s="6"/>
      <c r="L70" s="21"/>
      <c r="M70" s="21"/>
      <c r="N70" s="119"/>
      <c r="O70" s="21"/>
      <c r="P70" s="353"/>
      <c r="Q70" s="6"/>
      <c r="R70" s="21"/>
      <c r="S70" s="21"/>
      <c r="T70" s="4"/>
    </row>
    <row r="71" spans="1:20" s="10" customFormat="1" x14ac:dyDescent="0.25">
      <c r="A71" s="32"/>
      <c r="B71" s="119"/>
      <c r="D71" s="119"/>
      <c r="E71" s="6"/>
      <c r="F71" s="21"/>
      <c r="G71" s="21"/>
      <c r="H71" s="119"/>
      <c r="I71" s="21"/>
      <c r="J71" s="120"/>
      <c r="K71" s="6"/>
      <c r="L71" s="21"/>
      <c r="M71" s="21"/>
      <c r="N71" s="40"/>
      <c r="O71" s="21"/>
      <c r="P71" s="353"/>
      <c r="Q71" s="6"/>
      <c r="R71" s="21"/>
      <c r="S71" s="21"/>
      <c r="T71" s="4"/>
    </row>
    <row r="72" spans="1:20" x14ac:dyDescent="0.25">
      <c r="D72" s="35"/>
      <c r="F72" s="4"/>
      <c r="J72" s="35"/>
      <c r="L72" s="4"/>
      <c r="N72" s="36"/>
      <c r="P72" s="35"/>
    </row>
    <row r="73" spans="1:20" x14ac:dyDescent="0.25">
      <c r="F73" s="36"/>
      <c r="G73" s="36"/>
      <c r="L73" s="36"/>
      <c r="M73" s="36"/>
      <c r="R73" s="36"/>
      <c r="S73" s="36"/>
    </row>
    <row r="74" spans="1:20" x14ac:dyDescent="0.25">
      <c r="B74" s="100"/>
      <c r="D74" s="100"/>
      <c r="F74" s="36"/>
      <c r="G74" s="36"/>
      <c r="L74" s="36"/>
      <c r="M74" s="36"/>
      <c r="R74" s="36"/>
      <c r="S74" s="36"/>
    </row>
    <row r="75" spans="1:20" x14ac:dyDescent="0.25">
      <c r="B75" s="100"/>
      <c r="D75" s="100"/>
      <c r="F75" s="36"/>
      <c r="G75" s="36"/>
      <c r="L75" s="36"/>
      <c r="M75" s="36"/>
      <c r="R75" s="36"/>
      <c r="S75" s="36"/>
    </row>
    <row r="76" spans="1:20" x14ac:dyDescent="0.25">
      <c r="B76" s="354"/>
      <c r="H76" s="82"/>
      <c r="N76" s="82"/>
    </row>
    <row r="77" spans="1:20" x14ac:dyDescent="0.25">
      <c r="B77" s="355"/>
    </row>
    <row r="78" spans="1:20" x14ac:dyDescent="0.25">
      <c r="B78" s="880"/>
    </row>
    <row r="79" spans="1:20" x14ac:dyDescent="0.25">
      <c r="B79" s="356"/>
    </row>
    <row r="80" spans="1:20" x14ac:dyDescent="0.25">
      <c r="B80" s="356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43" type="noConversion"/>
  <printOptions horizontalCentered="1"/>
  <pageMargins left="0.25" right="0.25" top="0.25" bottom="0.5" header="0.3" footer="0.3"/>
  <pageSetup scale="85"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L25"/>
  <sheetViews>
    <sheetView workbookViewId="0"/>
  </sheetViews>
  <sheetFormatPr defaultRowHeight="12.5" x14ac:dyDescent="0.25"/>
  <cols>
    <col min="2" max="2" width="12.453125" customWidth="1"/>
    <col min="3" max="4" width="11.453125" bestFit="1" customWidth="1"/>
    <col min="5" max="5" width="11.453125" customWidth="1"/>
    <col min="6" max="6" width="10.453125" bestFit="1" customWidth="1"/>
    <col min="7" max="7" width="14" bestFit="1" customWidth="1"/>
    <col min="8" max="8" width="12.81640625" customWidth="1"/>
  </cols>
  <sheetData>
    <row r="1" spans="1:12" ht="13" x14ac:dyDescent="0.3">
      <c r="A1" t="s">
        <v>219</v>
      </c>
      <c r="J1" s="93"/>
      <c r="L1" s="93"/>
    </row>
    <row r="3" spans="1:12" x14ac:dyDescent="0.25">
      <c r="B3" t="s">
        <v>661</v>
      </c>
      <c r="C3" t="s">
        <v>662</v>
      </c>
      <c r="D3" t="s">
        <v>247</v>
      </c>
      <c r="E3" t="s">
        <v>218</v>
      </c>
      <c r="F3" t="s">
        <v>407</v>
      </c>
      <c r="G3" t="s">
        <v>242</v>
      </c>
    </row>
    <row r="4" spans="1:12" x14ac:dyDescent="0.25">
      <c r="A4">
        <v>2002</v>
      </c>
      <c r="B4" s="231">
        <v>24381156</v>
      </c>
      <c r="C4" s="231">
        <v>16402129</v>
      </c>
      <c r="D4" s="231">
        <v>8756605</v>
      </c>
      <c r="E4" s="231">
        <v>2341128</v>
      </c>
      <c r="F4" s="231">
        <f t="shared" ref="F4:F10" si="0">G4-SUM(B4:E4)</f>
        <v>6590070</v>
      </c>
      <c r="G4" s="231">
        <v>58471088</v>
      </c>
    </row>
    <row r="5" spans="1:12" x14ac:dyDescent="0.25">
      <c r="A5">
        <v>2003</v>
      </c>
      <c r="B5" s="231">
        <v>25061943</v>
      </c>
      <c r="C5" s="231">
        <v>16976276</v>
      </c>
      <c r="D5" s="231">
        <v>7921422</v>
      </c>
      <c r="E5" s="231">
        <v>2760403</v>
      </c>
      <c r="F5" s="231">
        <f t="shared" si="0"/>
        <v>6062655</v>
      </c>
      <c r="G5" s="231">
        <v>58782699</v>
      </c>
    </row>
    <row r="6" spans="1:12" x14ac:dyDescent="0.25">
      <c r="A6">
        <v>2004</v>
      </c>
      <c r="B6" s="231">
        <v>26419258</v>
      </c>
      <c r="C6" s="231">
        <v>18500060</v>
      </c>
      <c r="D6" s="231">
        <v>8599847</v>
      </c>
      <c r="E6" s="231">
        <v>2851218</v>
      </c>
      <c r="F6" s="231">
        <f t="shared" si="0"/>
        <v>6391606</v>
      </c>
      <c r="G6" s="231">
        <v>62761989</v>
      </c>
    </row>
    <row r="7" spans="1:12" x14ac:dyDescent="0.25">
      <c r="A7">
        <v>2005</v>
      </c>
      <c r="B7" s="231">
        <v>28860468</v>
      </c>
      <c r="C7" s="231">
        <v>19902690</v>
      </c>
      <c r="D7" s="231">
        <v>8669558</v>
      </c>
      <c r="E7" s="231">
        <v>3291654</v>
      </c>
      <c r="F7" s="231">
        <f t="shared" si="0"/>
        <v>6963109</v>
      </c>
      <c r="G7" s="231">
        <v>67687479</v>
      </c>
    </row>
    <row r="8" spans="1:12" x14ac:dyDescent="0.25">
      <c r="A8">
        <v>2006</v>
      </c>
      <c r="B8" s="231">
        <v>30354176.050265346</v>
      </c>
      <c r="C8" s="231">
        <v>20074198.39989363</v>
      </c>
      <c r="D8" s="231">
        <v>7645125.7569042956</v>
      </c>
      <c r="E8" s="231">
        <v>3554372.5580372438</v>
      </c>
      <c r="F8" s="231">
        <f>G8-SUM(B8:E8)</f>
        <v>7517981.0633158162</v>
      </c>
      <c r="G8" s="231">
        <v>69145853.828416333</v>
      </c>
    </row>
    <row r="9" spans="1:12" x14ac:dyDescent="0.25">
      <c r="A9">
        <v>2007</v>
      </c>
      <c r="B9" s="231">
        <v>30536960.874524239</v>
      </c>
      <c r="C9" s="231">
        <v>19595531.242466692</v>
      </c>
      <c r="D9" s="231">
        <v>7372698.673001077</v>
      </c>
      <c r="E9" s="231">
        <v>4206656.4220346278</v>
      </c>
      <c r="F9" s="231">
        <f t="shared" si="0"/>
        <v>7423463.011677362</v>
      </c>
      <c r="G9" s="232">
        <v>69135310.223703995</v>
      </c>
    </row>
    <row r="10" spans="1:12" x14ac:dyDescent="0.25">
      <c r="A10">
        <v>2008</v>
      </c>
      <c r="B10" s="233">
        <v>26649336.453176547</v>
      </c>
      <c r="C10" s="233">
        <v>17586975.287112679</v>
      </c>
      <c r="D10" s="233">
        <v>6744052.7916092044</v>
      </c>
      <c r="E10" s="233">
        <v>4632068.2228634357</v>
      </c>
      <c r="F10" s="231">
        <f t="shared" si="0"/>
        <v>7517700.4463820159</v>
      </c>
      <c r="G10" s="234">
        <v>63130133.201143883</v>
      </c>
      <c r="H10" s="39"/>
    </row>
    <row r="11" spans="1:12" x14ac:dyDescent="0.25">
      <c r="A11">
        <v>2009</v>
      </c>
      <c r="B11" s="233">
        <v>26027984</v>
      </c>
      <c r="C11" s="233">
        <v>16271465</v>
      </c>
      <c r="D11" s="233">
        <v>6806138</v>
      </c>
      <c r="E11" s="233">
        <v>4396325</v>
      </c>
      <c r="F11" s="231">
        <f>G11-SUM(B11:E11)</f>
        <v>6753149</v>
      </c>
      <c r="G11" s="235">
        <v>60255061</v>
      </c>
      <c r="H11" s="39"/>
    </row>
    <row r="12" spans="1:12" x14ac:dyDescent="0.25">
      <c r="A12" t="s">
        <v>732</v>
      </c>
      <c r="B12" s="16">
        <v>27966613</v>
      </c>
      <c r="C12" s="16">
        <v>16815125</v>
      </c>
      <c r="D12" s="16">
        <v>7276211</v>
      </c>
      <c r="E12" s="16">
        <v>5143821</v>
      </c>
      <c r="F12" s="231">
        <f>G12-SUM(B12:E12)</f>
        <v>7749663</v>
      </c>
      <c r="G12" s="39">
        <v>64951433</v>
      </c>
      <c r="H12" s="39"/>
    </row>
    <row r="13" spans="1:12" x14ac:dyDescent="0.25">
      <c r="A13">
        <v>2011</v>
      </c>
      <c r="B13" s="16">
        <v>28768587.197839048</v>
      </c>
      <c r="C13" s="16">
        <v>17178727.103272796</v>
      </c>
      <c r="D13" s="16">
        <v>7484699.570310547</v>
      </c>
      <c r="E13" s="16">
        <v>6040316.4560749047</v>
      </c>
      <c r="F13" s="231">
        <f>G13-SUM(B13:E13)</f>
        <v>8353240.6725026965</v>
      </c>
      <c r="G13" s="39">
        <v>67825571</v>
      </c>
      <c r="H13" s="39"/>
    </row>
    <row r="15" spans="1:12" x14ac:dyDescent="0.25">
      <c r="B15" t="s">
        <v>661</v>
      </c>
      <c r="C15" t="s">
        <v>662</v>
      </c>
      <c r="D15" t="s">
        <v>247</v>
      </c>
      <c r="E15" t="s">
        <v>218</v>
      </c>
      <c r="F15" t="s">
        <v>407</v>
      </c>
    </row>
    <row r="16" spans="1:12" x14ac:dyDescent="0.25">
      <c r="A16">
        <v>2002</v>
      </c>
      <c r="B16" s="236">
        <f t="shared" ref="B16:F25" si="1">B4/$G4</f>
        <v>0.41697797721841606</v>
      </c>
      <c r="C16" s="236">
        <f t="shared" si="1"/>
        <v>0.28051691119549543</v>
      </c>
      <c r="D16" s="236">
        <f t="shared" si="1"/>
        <v>0.14975957006307117</v>
      </c>
      <c r="E16" s="236">
        <f t="shared" si="1"/>
        <v>4.0039070249556497E-2</v>
      </c>
      <c r="F16" s="236">
        <f t="shared" si="1"/>
        <v>0.11270647127346083</v>
      </c>
      <c r="G16" s="237">
        <f t="shared" ref="G16:G22" si="2">SUM(B16:F16)</f>
        <v>0.99999999999999989</v>
      </c>
    </row>
    <row r="17" spans="1:7" x14ac:dyDescent="0.25">
      <c r="A17">
        <v>2003</v>
      </c>
      <c r="B17" s="236">
        <f t="shared" si="1"/>
        <v>0.42634896706597292</v>
      </c>
      <c r="C17" s="236">
        <f t="shared" si="1"/>
        <v>0.28879715101206904</v>
      </c>
      <c r="D17" s="236">
        <f t="shared" si="1"/>
        <v>0.13475771161851552</v>
      </c>
      <c r="E17" s="236">
        <f t="shared" si="1"/>
        <v>4.6959446350022138E-2</v>
      </c>
      <c r="F17" s="236">
        <f t="shared" si="1"/>
        <v>0.10313672395342037</v>
      </c>
      <c r="G17" s="237">
        <f t="shared" si="2"/>
        <v>1</v>
      </c>
    </row>
    <row r="18" spans="1:7" x14ac:dyDescent="0.25">
      <c r="A18">
        <v>2004</v>
      </c>
      <c r="B18" s="236">
        <f t="shared" si="1"/>
        <v>0.42094360648767837</v>
      </c>
      <c r="C18" s="236">
        <f t="shared" si="1"/>
        <v>0.29476535550841132</v>
      </c>
      <c r="D18" s="236">
        <f t="shared" si="1"/>
        <v>0.13702317496661873</v>
      </c>
      <c r="E18" s="236">
        <f t="shared" si="1"/>
        <v>4.5429057386948017E-2</v>
      </c>
      <c r="F18" s="236">
        <f t="shared" si="1"/>
        <v>0.10183880565034355</v>
      </c>
      <c r="G18" s="237">
        <f t="shared" si="2"/>
        <v>1</v>
      </c>
    </row>
    <row r="19" spans="1:7" x14ac:dyDescent="0.25">
      <c r="A19">
        <v>2005</v>
      </c>
      <c r="B19" s="236">
        <f t="shared" si="1"/>
        <v>0.42637823754671084</v>
      </c>
      <c r="C19" s="236">
        <f t="shared" si="1"/>
        <v>0.2940379859619236</v>
      </c>
      <c r="D19" s="236">
        <f t="shared" si="1"/>
        <v>0.12808215238744525</v>
      </c>
      <c r="E19" s="236">
        <f t="shared" si="1"/>
        <v>4.8630175752298298E-2</v>
      </c>
      <c r="F19" s="236">
        <f t="shared" si="1"/>
        <v>0.10287144835162201</v>
      </c>
      <c r="G19" s="237">
        <f t="shared" si="2"/>
        <v>1</v>
      </c>
    </row>
    <row r="20" spans="1:7" x14ac:dyDescent="0.25">
      <c r="A20" s="19">
        <v>2006</v>
      </c>
      <c r="B20" s="236">
        <f t="shared" si="1"/>
        <v>0.43898765247137533</v>
      </c>
      <c r="C20" s="236">
        <f t="shared" si="1"/>
        <v>0.29031673323041524</v>
      </c>
      <c r="D20" s="236">
        <f t="shared" si="1"/>
        <v>0.11056520866566316</v>
      </c>
      <c r="E20" s="236">
        <f t="shared" si="1"/>
        <v>5.1403986808194288E-2</v>
      </c>
      <c r="F20" s="236">
        <f t="shared" si="1"/>
        <v>0.10872641882435198</v>
      </c>
      <c r="G20" s="237">
        <f t="shared" si="2"/>
        <v>0.99999999999999989</v>
      </c>
    </row>
    <row r="21" spans="1:7" x14ac:dyDescent="0.25">
      <c r="A21">
        <v>2007</v>
      </c>
      <c r="B21" s="236">
        <f t="shared" si="1"/>
        <v>0.44169847181873528</v>
      </c>
      <c r="C21" s="236">
        <f t="shared" si="1"/>
        <v>0.28343738068232599</v>
      </c>
      <c r="D21" s="236">
        <f t="shared" si="1"/>
        <v>0.10664157937738226</v>
      </c>
      <c r="E21" s="236">
        <f t="shared" si="1"/>
        <v>6.0846713617440568E-2</v>
      </c>
      <c r="F21" s="236">
        <f t="shared" si="1"/>
        <v>0.10737585450411598</v>
      </c>
      <c r="G21" s="237">
        <f t="shared" si="2"/>
        <v>1</v>
      </c>
    </row>
    <row r="22" spans="1:7" x14ac:dyDescent="0.25">
      <c r="A22">
        <v>2008</v>
      </c>
      <c r="B22" s="236">
        <f t="shared" si="1"/>
        <v>0.42213337913080273</v>
      </c>
      <c r="C22" s="236">
        <f t="shared" si="1"/>
        <v>0.27858289528833141</v>
      </c>
      <c r="D22" s="236">
        <f t="shared" si="1"/>
        <v>0.10682779284056708</v>
      </c>
      <c r="E22" s="236">
        <f t="shared" si="1"/>
        <v>7.3373332004620345E-2</v>
      </c>
      <c r="F22" s="236">
        <f t="shared" si="1"/>
        <v>0.11908260073567846</v>
      </c>
      <c r="G22" s="237">
        <f t="shared" si="2"/>
        <v>1.0000000000000002</v>
      </c>
    </row>
    <row r="23" spans="1:7" x14ac:dyDescent="0.25">
      <c r="A23">
        <v>2009</v>
      </c>
      <c r="B23" s="236">
        <f t="shared" si="1"/>
        <v>0.4319634495100752</v>
      </c>
      <c r="C23" s="236">
        <f t="shared" si="1"/>
        <v>0.27004312550608817</v>
      </c>
      <c r="D23" s="236">
        <f t="shared" si="1"/>
        <v>0.11295545779963612</v>
      </c>
      <c r="E23" s="236">
        <f t="shared" si="1"/>
        <v>7.2961920991167856E-2</v>
      </c>
      <c r="F23" s="236">
        <f t="shared" si="1"/>
        <v>0.11207604619303264</v>
      </c>
      <c r="G23" s="237">
        <f>SUM(B23:F23)</f>
        <v>1</v>
      </c>
    </row>
    <row r="24" spans="1:7" x14ac:dyDescent="0.25">
      <c r="A24">
        <v>2010</v>
      </c>
      <c r="B24" s="236">
        <f t="shared" si="1"/>
        <v>0.43057730535367866</v>
      </c>
      <c r="C24" s="236">
        <f t="shared" si="1"/>
        <v>0.25888766765161286</v>
      </c>
      <c r="D24" s="236">
        <f t="shared" si="1"/>
        <v>0.11202541135620518</v>
      </c>
      <c r="E24" s="236">
        <f t="shared" si="1"/>
        <v>7.9194880888925109E-2</v>
      </c>
      <c r="F24" s="236">
        <f t="shared" si="1"/>
        <v>0.1193147347495782</v>
      </c>
      <c r="G24" s="237">
        <f>SUM(B24:F24)</f>
        <v>1</v>
      </c>
    </row>
    <row r="25" spans="1:7" x14ac:dyDescent="0.25">
      <c r="A25">
        <v>2011</v>
      </c>
      <c r="B25" s="236">
        <f t="shared" si="1"/>
        <v>0.42415547372006712</v>
      </c>
      <c r="C25" s="236">
        <f t="shared" si="1"/>
        <v>0.25327803142671362</v>
      </c>
      <c r="D25" s="236">
        <f t="shared" si="1"/>
        <v>0.11035217927336796</v>
      </c>
      <c r="E25" s="236">
        <f t="shared" si="1"/>
        <v>8.9056625208137272E-2</v>
      </c>
      <c r="F25" s="236">
        <f t="shared" si="1"/>
        <v>0.12315769037171388</v>
      </c>
      <c r="G25" s="237">
        <f>SUM(B25:F25)</f>
        <v>0.99999999999999989</v>
      </c>
    </row>
  </sheetData>
  <pageMargins left="0.75" right="0.75" top="1" bottom="1" header="0.5" footer="0.5"/>
  <pageSetup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pageSetUpPr fitToPage="1"/>
  </sheetPr>
  <dimension ref="A1:T80"/>
  <sheetViews>
    <sheetView showGridLines="0" topLeftCell="A19" zoomScaleNormal="100" workbookViewId="0">
      <selection activeCell="B4" sqref="B4:T4"/>
    </sheetView>
  </sheetViews>
  <sheetFormatPr defaultColWidth="9.1796875" defaultRowHeight="11.5" x14ac:dyDescent="0.25"/>
  <cols>
    <col min="1" max="1" width="24.7265625" style="25" customWidth="1"/>
    <col min="2" max="2" width="10.26953125" style="35" customWidth="1"/>
    <col min="3" max="3" width="0.54296875" style="10" customWidth="1"/>
    <col min="4" max="4" width="12.7265625" style="4" customWidth="1"/>
    <col min="5" max="5" width="0.7265625" style="4" customWidth="1"/>
    <col min="6" max="6" width="8.54296875" style="10" customWidth="1"/>
    <col min="7" max="7" width="0.54296875" style="10" customWidth="1"/>
    <col min="8" max="8" width="10.26953125" style="36" customWidth="1"/>
    <col min="9" max="9" width="0.54296875" style="10" customWidth="1"/>
    <col min="10" max="10" width="10.26953125" style="733" customWidth="1"/>
    <col min="11" max="11" width="0.54296875" style="4" customWidth="1"/>
    <col min="12" max="12" width="8.453125" style="10" customWidth="1"/>
    <col min="13" max="13" width="1.54296875" style="10" customWidth="1"/>
    <col min="14" max="14" width="10.26953125" style="76" customWidth="1"/>
    <col min="15" max="15" width="0.54296875" style="10" customWidth="1"/>
    <col min="16" max="16" width="10.26953125" style="733" customWidth="1"/>
    <col min="17" max="17" width="0.54296875" style="4" customWidth="1"/>
    <col min="18" max="18" width="9" style="10" bestFit="1" customWidth="1"/>
    <col min="19" max="19" width="0.54296875" style="10" customWidth="1"/>
    <col min="20" max="16384" width="9.1796875" style="4"/>
  </cols>
  <sheetData>
    <row r="1" spans="1:20" s="2" customFormat="1" ht="15.5" x14ac:dyDescent="0.35">
      <c r="A1" s="1685" t="str">
        <f>CONCATENATE('List of Tables'!A45,":  ",'List of Tables'!C45)</f>
        <v>TABLE 38:  Get Married Visitor Characteristics: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883"/>
    </row>
    <row r="2" spans="1:20" s="2" customFormat="1" ht="15.5" x14ac:dyDescent="0.35">
      <c r="A2" s="1685" t="s">
        <v>696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  <c r="T2" s="4"/>
    </row>
    <row r="3" spans="1:20" s="2" customFormat="1" ht="14" x14ac:dyDescent="0.3">
      <c r="A3" s="770"/>
      <c r="B3" s="485"/>
      <c r="C3" s="26"/>
      <c r="D3" s="1066"/>
      <c r="E3" s="26"/>
      <c r="F3" s="26"/>
      <c r="G3" s="26"/>
      <c r="H3" s="704"/>
      <c r="I3" s="26"/>
      <c r="J3" s="1066"/>
      <c r="K3" s="26"/>
      <c r="L3" s="26"/>
      <c r="M3" s="26"/>
      <c r="N3" s="704"/>
      <c r="O3" s="26"/>
      <c r="P3" s="1066"/>
      <c r="Q3" s="26"/>
      <c r="R3" s="704"/>
      <c r="S3" s="26"/>
      <c r="T3" s="4"/>
    </row>
    <row r="4" spans="1:20" x14ac:dyDescent="0.25">
      <c r="A4" s="1757" t="s">
        <v>10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</row>
    <row r="5" spans="1:20" ht="23" x14ac:dyDescent="0.25">
      <c r="A5" s="1746" t="s">
        <v>254</v>
      </c>
      <c r="B5" s="71">
        <v>2014</v>
      </c>
      <c r="C5" s="72"/>
      <c r="D5" s="73">
        <v>2013</v>
      </c>
      <c r="E5" s="70"/>
      <c r="F5" s="45" t="s">
        <v>637</v>
      </c>
      <c r="G5" s="70"/>
      <c r="H5" s="71">
        <v>2014</v>
      </c>
      <c r="I5" s="72"/>
      <c r="J5" s="73">
        <v>2013</v>
      </c>
      <c r="K5" s="70"/>
      <c r="L5" s="1018" t="s">
        <v>637</v>
      </c>
      <c r="M5" s="998"/>
      <c r="N5" s="73">
        <v>2014</v>
      </c>
      <c r="O5" s="72"/>
      <c r="P5" s="73">
        <v>2013</v>
      </c>
      <c r="Q5" s="70"/>
      <c r="R5" s="45" t="s">
        <v>637</v>
      </c>
      <c r="S5" s="5"/>
    </row>
    <row r="6" spans="1:20" x14ac:dyDescent="0.25">
      <c r="A6" s="31" t="s">
        <v>517</v>
      </c>
      <c r="B6" s="198">
        <v>1034632.2552628142</v>
      </c>
      <c r="C6" s="133"/>
      <c r="D6" s="114">
        <v>973395.61531982152</v>
      </c>
      <c r="E6" s="114"/>
      <c r="F6" s="58">
        <v>6.2910330578048304E-2</v>
      </c>
      <c r="G6" s="58"/>
      <c r="H6" s="417">
        <v>684423.12458274991</v>
      </c>
      <c r="I6" s="58"/>
      <c r="J6" s="20">
        <v>545369.10474615626</v>
      </c>
      <c r="K6" s="115"/>
      <c r="L6" s="60">
        <v>0.25497230889402284</v>
      </c>
      <c r="M6" s="364"/>
      <c r="N6" s="891">
        <v>350209.13068006438</v>
      </c>
      <c r="O6" s="58"/>
      <c r="P6" s="20">
        <v>428026.51057366526</v>
      </c>
      <c r="Q6" s="115"/>
      <c r="R6" s="58">
        <v>-0.18180504705025313</v>
      </c>
      <c r="S6" s="7"/>
    </row>
    <row r="7" spans="1:20" s="14" customFormat="1" x14ac:dyDescent="0.25">
      <c r="A7" s="31" t="s">
        <v>272</v>
      </c>
      <c r="B7" s="198">
        <v>119013.66996576192</v>
      </c>
      <c r="C7" s="114"/>
      <c r="D7" s="114">
        <v>119173.26687853481</v>
      </c>
      <c r="E7" s="114"/>
      <c r="F7" s="58">
        <v>-1.3392006190075811E-3</v>
      </c>
      <c r="G7" s="58"/>
      <c r="H7" s="362">
        <v>66800.388206494172</v>
      </c>
      <c r="I7" s="58"/>
      <c r="J7" s="20">
        <v>53767.129123689396</v>
      </c>
      <c r="K7" s="115"/>
      <c r="L7" s="60">
        <v>0.24240198975143754</v>
      </c>
      <c r="M7" s="364"/>
      <c r="N7" s="114">
        <v>52213.281759267753</v>
      </c>
      <c r="O7" s="58"/>
      <c r="P7" s="20">
        <v>65406.137754845418</v>
      </c>
      <c r="Q7" s="115"/>
      <c r="R7" s="58">
        <v>-0.20170669677862629</v>
      </c>
      <c r="S7" s="7"/>
      <c r="T7" s="4"/>
    </row>
    <row r="8" spans="1:20" s="14" customFormat="1" x14ac:dyDescent="0.25">
      <c r="A8" s="505" t="s">
        <v>273</v>
      </c>
      <c r="B8" s="458"/>
      <c r="C8" s="474"/>
      <c r="D8" s="474"/>
      <c r="E8" s="474"/>
      <c r="F8" s="474"/>
      <c r="G8" s="474"/>
      <c r="H8" s="458"/>
      <c r="I8" s="474"/>
      <c r="J8" s="474"/>
      <c r="K8" s="474"/>
      <c r="L8" s="475"/>
      <c r="M8" s="458"/>
      <c r="N8" s="474"/>
      <c r="O8" s="474"/>
      <c r="P8" s="474"/>
      <c r="Q8" s="474"/>
      <c r="R8" s="474"/>
      <c r="S8" s="475"/>
      <c r="T8" s="4"/>
    </row>
    <row r="9" spans="1:20" s="220" customFormat="1" x14ac:dyDescent="0.25">
      <c r="A9" s="218" t="s">
        <v>274</v>
      </c>
      <c r="B9" s="198">
        <v>9827.7304296584171</v>
      </c>
      <c r="C9" s="114"/>
      <c r="D9" s="114">
        <v>7158.5805798725714</v>
      </c>
      <c r="E9" s="114"/>
      <c r="F9" s="58">
        <v>0.37286020880879134</v>
      </c>
      <c r="G9" s="58"/>
      <c r="H9" s="362">
        <v>8668.3077117375688</v>
      </c>
      <c r="I9" s="58"/>
      <c r="J9" s="130">
        <v>6534.3193138680672</v>
      </c>
      <c r="K9" s="115"/>
      <c r="L9" s="60">
        <v>0.32658159103740864</v>
      </c>
      <c r="M9" s="364"/>
      <c r="N9" s="114">
        <v>1159.4227179208481</v>
      </c>
      <c r="O9" s="58"/>
      <c r="P9" s="20">
        <v>624.26126600450402</v>
      </c>
      <c r="Q9" s="115"/>
      <c r="R9" s="58">
        <v>0.85727159614045778</v>
      </c>
      <c r="S9" s="60"/>
      <c r="T9" s="4"/>
    </row>
    <row r="10" spans="1:20" s="220" customFormat="1" x14ac:dyDescent="0.25">
      <c r="A10" s="218" t="s">
        <v>275</v>
      </c>
      <c r="B10" s="198">
        <v>63681.420904546321</v>
      </c>
      <c r="C10" s="114"/>
      <c r="D10" s="114">
        <v>51635.174709971645</v>
      </c>
      <c r="E10" s="114"/>
      <c r="F10" s="58">
        <v>0.23329535074175586</v>
      </c>
      <c r="G10" s="58"/>
      <c r="H10" s="362">
        <v>31122.841472231619</v>
      </c>
      <c r="I10" s="58"/>
      <c r="J10" s="130">
        <v>26198.226420132534</v>
      </c>
      <c r="K10" s="115"/>
      <c r="L10" s="60">
        <v>0.18797513133616822</v>
      </c>
      <c r="M10" s="364"/>
      <c r="N10" s="114">
        <v>32558.579432314698</v>
      </c>
      <c r="O10" s="58"/>
      <c r="P10" s="20">
        <v>25436.948289839111</v>
      </c>
      <c r="Q10" s="115"/>
      <c r="R10" s="58">
        <v>0.27997191570815716</v>
      </c>
      <c r="S10" s="60"/>
      <c r="T10" s="4"/>
    </row>
    <row r="11" spans="1:20" s="220" customFormat="1" x14ac:dyDescent="0.25">
      <c r="A11" s="218" t="s">
        <v>276</v>
      </c>
      <c r="B11" s="198">
        <v>45504.518631552142</v>
      </c>
      <c r="C11" s="114"/>
      <c r="D11" s="114">
        <v>60379.511588693829</v>
      </c>
      <c r="E11" s="114"/>
      <c r="F11" s="58">
        <v>-0.24635828554676575</v>
      </c>
      <c r="G11" s="58"/>
      <c r="H11" s="362">
        <v>27009.239022520003</v>
      </c>
      <c r="I11" s="58"/>
      <c r="J11" s="20">
        <v>21034.583389692245</v>
      </c>
      <c r="K11" s="115"/>
      <c r="L11" s="60">
        <v>0.2840396466209818</v>
      </c>
      <c r="M11" s="364"/>
      <c r="N11" s="114">
        <v>18495.279609032135</v>
      </c>
      <c r="O11" s="58"/>
      <c r="P11" s="20">
        <v>39344.928199001581</v>
      </c>
      <c r="Q11" s="115"/>
      <c r="R11" s="58">
        <v>-0.52991959940845756</v>
      </c>
      <c r="S11" s="60"/>
      <c r="T11" s="4"/>
    </row>
    <row r="12" spans="1:20" s="220" customFormat="1" x14ac:dyDescent="0.25">
      <c r="A12" s="218" t="s">
        <v>277</v>
      </c>
      <c r="B12" s="199">
        <v>2.2999418017717437</v>
      </c>
      <c r="C12" s="155"/>
      <c r="D12" s="157">
        <v>2.7192582780451673</v>
      </c>
      <c r="E12" s="157"/>
      <c r="F12" s="58">
        <v>-0.15420251899531359</v>
      </c>
      <c r="G12" s="58"/>
      <c r="H12" s="363">
        <v>2.1890843127075641</v>
      </c>
      <c r="I12" s="58"/>
      <c r="J12" s="131">
        <v>2.1825452363525941</v>
      </c>
      <c r="K12" s="115"/>
      <c r="L12" s="60">
        <v>2.9960782695610416E-3</v>
      </c>
      <c r="M12" s="364"/>
      <c r="N12" s="155">
        <v>2.459275535751527</v>
      </c>
      <c r="O12" s="58"/>
      <c r="P12" s="97">
        <v>3.4082394163422283</v>
      </c>
      <c r="Q12" s="115"/>
      <c r="R12" s="58">
        <v>-0.27843228267371634</v>
      </c>
      <c r="S12" s="60"/>
      <c r="T12" s="4"/>
    </row>
    <row r="13" spans="1:20" s="14" customFormat="1" x14ac:dyDescent="0.25">
      <c r="A13" s="505" t="s">
        <v>278</v>
      </c>
      <c r="B13" s="458"/>
      <c r="C13" s="474"/>
      <c r="D13" s="474"/>
      <c r="E13" s="474"/>
      <c r="F13" s="474"/>
      <c r="G13" s="474"/>
      <c r="H13" s="458"/>
      <c r="I13" s="474"/>
      <c r="J13" s="474"/>
      <c r="K13" s="474"/>
      <c r="L13" s="475"/>
      <c r="M13" s="458"/>
      <c r="N13" s="474"/>
      <c r="O13" s="474"/>
      <c r="P13" s="474"/>
      <c r="Q13" s="474"/>
      <c r="R13" s="474"/>
      <c r="S13" s="475"/>
      <c r="T13" s="4"/>
    </row>
    <row r="14" spans="1:20" s="108" customFormat="1" x14ac:dyDescent="0.25">
      <c r="A14" s="9" t="s">
        <v>279</v>
      </c>
      <c r="B14" s="198">
        <v>54742.360305974798</v>
      </c>
      <c r="C14" s="114"/>
      <c r="D14" s="114">
        <v>59351.97022571016</v>
      </c>
      <c r="E14" s="114"/>
      <c r="F14" s="58">
        <v>-7.7665659660588068E-2</v>
      </c>
      <c r="G14" s="58"/>
      <c r="H14" s="362">
        <v>23912.760261487037</v>
      </c>
      <c r="I14" s="58"/>
      <c r="J14" s="130">
        <v>20102.688748276287</v>
      </c>
      <c r="K14" s="115"/>
      <c r="L14" s="60">
        <v>0.18953044346057674</v>
      </c>
      <c r="M14" s="364"/>
      <c r="N14" s="114">
        <v>30829.600044487765</v>
      </c>
      <c r="O14" s="58"/>
      <c r="P14" s="20">
        <v>39249.281477433877</v>
      </c>
      <c r="Q14" s="115"/>
      <c r="R14" s="58">
        <v>-0.21451810366992205</v>
      </c>
      <c r="S14" s="60"/>
      <c r="T14" s="4"/>
    </row>
    <row r="15" spans="1:20" s="108" customFormat="1" x14ac:dyDescent="0.25">
      <c r="A15" s="9" t="s">
        <v>280</v>
      </c>
      <c r="B15" s="198">
        <v>64271.309659787119</v>
      </c>
      <c r="C15" s="114"/>
      <c r="D15" s="114">
        <v>59821.296652824647</v>
      </c>
      <c r="E15" s="114"/>
      <c r="F15" s="58">
        <v>7.4388441173187964E-2</v>
      </c>
      <c r="G15" s="58"/>
      <c r="H15" s="198">
        <v>42887.627945007131</v>
      </c>
      <c r="I15" s="58"/>
      <c r="J15" s="130">
        <v>33664.440375413105</v>
      </c>
      <c r="K15" s="115"/>
      <c r="L15" s="60">
        <v>0.2739741836412703</v>
      </c>
      <c r="M15" s="364"/>
      <c r="N15" s="114">
        <v>21383.681714779988</v>
      </c>
      <c r="O15" s="58"/>
      <c r="P15" s="20">
        <v>26156.856277411542</v>
      </c>
      <c r="Q15" s="115"/>
      <c r="R15" s="58">
        <v>-0.18248273079947902</v>
      </c>
      <c r="S15" s="60"/>
      <c r="T15" s="4"/>
    </row>
    <row r="16" spans="1:20" s="108" customFormat="1" x14ac:dyDescent="0.25">
      <c r="A16" s="34" t="s">
        <v>665</v>
      </c>
      <c r="B16" s="199">
        <v>3.7006905160364298</v>
      </c>
      <c r="C16" s="155"/>
      <c r="D16" s="157">
        <v>3.2467526698187767</v>
      </c>
      <c r="E16" s="157"/>
      <c r="F16" s="58">
        <v>0.13981288147920132</v>
      </c>
      <c r="G16" s="58"/>
      <c r="H16" s="363">
        <v>4.6552260498152593</v>
      </c>
      <c r="I16" s="58"/>
      <c r="J16" s="131">
        <v>4.4777003111316347</v>
      </c>
      <c r="K16" s="115"/>
      <c r="L16" s="60">
        <v>3.9646632500681837E-2</v>
      </c>
      <c r="M16" s="364"/>
      <c r="N16" s="155">
        <v>2.4794812362347232</v>
      </c>
      <c r="O16" s="58"/>
      <c r="P16" s="97">
        <v>2.2348519056574458</v>
      </c>
      <c r="Q16" s="115"/>
      <c r="R16" s="58">
        <v>0.10946109223524257</v>
      </c>
      <c r="S16" s="60"/>
      <c r="T16" s="4"/>
    </row>
    <row r="17" spans="1:20" x14ac:dyDescent="0.25">
      <c r="A17" s="706" t="s">
        <v>281</v>
      </c>
      <c r="B17" s="458"/>
      <c r="C17" s="474"/>
      <c r="D17" s="474"/>
      <c r="E17" s="474"/>
      <c r="F17" s="474"/>
      <c r="G17" s="474"/>
      <c r="H17" s="458"/>
      <c r="I17" s="474"/>
      <c r="J17" s="474"/>
      <c r="K17" s="474"/>
      <c r="L17" s="475"/>
      <c r="M17" s="458"/>
      <c r="N17" s="474"/>
      <c r="O17" s="474"/>
      <c r="P17" s="474"/>
      <c r="Q17" s="474"/>
      <c r="R17" s="474"/>
      <c r="S17" s="475"/>
    </row>
    <row r="18" spans="1:20" s="108" customFormat="1" x14ac:dyDescent="0.25">
      <c r="A18" s="9" t="s">
        <v>282</v>
      </c>
      <c r="B18" s="198">
        <v>11137.512072508745</v>
      </c>
      <c r="C18" s="114"/>
      <c r="D18" s="114">
        <v>16395.959030991096</v>
      </c>
      <c r="E18" s="114"/>
      <c r="F18" s="58">
        <v>-0.3207160342705791</v>
      </c>
      <c r="G18" s="58"/>
      <c r="H18" s="362">
        <v>1684.8173449790459</v>
      </c>
      <c r="I18" s="58"/>
      <c r="J18" s="130">
        <v>894.87395454078398</v>
      </c>
      <c r="K18" s="115"/>
      <c r="L18" s="60">
        <v>0.88274263255726493</v>
      </c>
      <c r="M18" s="364"/>
      <c r="N18" s="114">
        <v>9452.6947275296989</v>
      </c>
      <c r="O18" s="58"/>
      <c r="P18" s="20">
        <v>15501.085076450314</v>
      </c>
      <c r="Q18" s="115"/>
      <c r="R18" s="58">
        <v>-0.39019141686471359</v>
      </c>
      <c r="S18" s="60"/>
      <c r="T18" s="4"/>
    </row>
    <row r="19" spans="1:20" s="108" customFormat="1" x14ac:dyDescent="0.25">
      <c r="A19" s="9" t="s">
        <v>283</v>
      </c>
      <c r="B19" s="198">
        <v>55197.677580256866</v>
      </c>
      <c r="C19" s="114"/>
      <c r="D19" s="114">
        <v>69453.740552608258</v>
      </c>
      <c r="E19" s="114"/>
      <c r="F19" s="58">
        <v>-0.20525982990870059</v>
      </c>
      <c r="G19" s="58"/>
      <c r="H19" s="362">
        <v>15911.207937790781</v>
      </c>
      <c r="I19" s="58"/>
      <c r="J19" s="130">
        <v>14097.581434156455</v>
      </c>
      <c r="K19" s="115"/>
      <c r="L19" s="60">
        <v>0.12864806010200905</v>
      </c>
      <c r="M19" s="364"/>
      <c r="N19" s="114">
        <v>39286.469642466087</v>
      </c>
      <c r="O19" s="58"/>
      <c r="P19" s="20">
        <v>55356.159118451804</v>
      </c>
      <c r="Q19" s="115"/>
      <c r="R19" s="58">
        <v>-0.29029632351477985</v>
      </c>
      <c r="S19" s="60"/>
      <c r="T19" s="4"/>
    </row>
    <row r="20" spans="1:20" s="108" customFormat="1" x14ac:dyDescent="0.25">
      <c r="A20" s="9" t="s">
        <v>284</v>
      </c>
      <c r="B20" s="198">
        <v>9676.7273597555377</v>
      </c>
      <c r="C20" s="114"/>
      <c r="D20" s="114">
        <v>14467.234251253696</v>
      </c>
      <c r="E20" s="114"/>
      <c r="F20" s="58">
        <v>-0.33112803790282336</v>
      </c>
      <c r="G20" s="58"/>
      <c r="H20" s="362">
        <v>898.1294612659492</v>
      </c>
      <c r="I20" s="58"/>
      <c r="J20" s="130">
        <v>508.92684751548387</v>
      </c>
      <c r="K20" s="115"/>
      <c r="L20" s="60">
        <v>0.76475158591161574</v>
      </c>
      <c r="M20" s="364"/>
      <c r="N20" s="114">
        <v>8778.5978984895883</v>
      </c>
      <c r="O20" s="58"/>
      <c r="P20" s="20">
        <v>13958.307403738212</v>
      </c>
      <c r="Q20" s="115"/>
      <c r="R20" s="58">
        <v>-0.37108435538978257</v>
      </c>
      <c r="S20" s="60"/>
      <c r="T20" s="4"/>
    </row>
    <row r="21" spans="1:20" s="108" customFormat="1" x14ac:dyDescent="0.25">
      <c r="A21" s="9" t="s">
        <v>285</v>
      </c>
      <c r="B21" s="198">
        <v>62355.207672750315</v>
      </c>
      <c r="C21" s="114"/>
      <c r="D21" s="114">
        <v>47790.801546190472</v>
      </c>
      <c r="E21" s="114"/>
      <c r="F21" s="58">
        <v>0.30475333443577302</v>
      </c>
      <c r="G21" s="58"/>
      <c r="H21" s="362">
        <v>50102.492384988764</v>
      </c>
      <c r="I21" s="58"/>
      <c r="J21" s="130">
        <v>39283.600582509047</v>
      </c>
      <c r="K21" s="115"/>
      <c r="L21" s="60">
        <v>0.27540479085557162</v>
      </c>
      <c r="M21" s="364"/>
      <c r="N21" s="114">
        <v>12252.715287761555</v>
      </c>
      <c r="O21" s="58"/>
      <c r="P21" s="20">
        <v>8507.2009636814219</v>
      </c>
      <c r="Q21" s="115"/>
      <c r="R21" s="58">
        <v>0.4402757546307326</v>
      </c>
      <c r="S21" s="60"/>
      <c r="T21" s="4"/>
    </row>
    <row r="22" spans="1:20" x14ac:dyDescent="0.25">
      <c r="A22" s="706" t="s">
        <v>286</v>
      </c>
      <c r="B22" s="458"/>
      <c r="C22" s="474"/>
      <c r="D22" s="474"/>
      <c r="E22" s="474"/>
      <c r="F22" s="474"/>
      <c r="G22" s="474"/>
      <c r="H22" s="458"/>
      <c r="I22" s="474"/>
      <c r="J22" s="474"/>
      <c r="K22" s="474"/>
      <c r="L22" s="475"/>
      <c r="M22" s="458"/>
      <c r="N22" s="474"/>
      <c r="O22" s="474"/>
      <c r="P22" s="474"/>
      <c r="Q22" s="474"/>
      <c r="R22" s="474"/>
      <c r="S22" s="475"/>
    </row>
    <row r="23" spans="1:20" s="108" customFormat="1" x14ac:dyDescent="0.25">
      <c r="A23" s="9" t="s">
        <v>583</v>
      </c>
      <c r="B23" s="198">
        <v>80638.504335223581</v>
      </c>
      <c r="C23" s="114"/>
      <c r="D23" s="114">
        <v>88092.220275976695</v>
      </c>
      <c r="E23" s="114">
        <v>0</v>
      </c>
      <c r="F23" s="58">
        <v>-8.4612647035141084E-2</v>
      </c>
      <c r="G23" s="58"/>
      <c r="H23" s="362">
        <v>31044.978548110303</v>
      </c>
      <c r="I23" s="58"/>
      <c r="J23" s="130">
        <v>25030.308444095816</v>
      </c>
      <c r="K23" s="115"/>
      <c r="L23" s="60">
        <v>0.24029548486979335</v>
      </c>
      <c r="M23" s="364"/>
      <c r="N23" s="114">
        <v>49593.525787113271</v>
      </c>
      <c r="O23" s="58"/>
      <c r="P23" s="20">
        <v>63061.911831880883</v>
      </c>
      <c r="Q23" s="115"/>
      <c r="R23" s="58">
        <v>-0.21357402041145673</v>
      </c>
      <c r="S23" s="60"/>
      <c r="T23" s="4"/>
    </row>
    <row r="24" spans="1:20" s="108" customFormat="1" x14ac:dyDescent="0.25">
      <c r="A24" s="9" t="s">
        <v>287</v>
      </c>
      <c r="B24" s="198">
        <v>32480.900525730889</v>
      </c>
      <c r="C24" s="114"/>
      <c r="D24" s="114">
        <v>27812.685055109243</v>
      </c>
      <c r="E24" s="114">
        <v>0</v>
      </c>
      <c r="F24" s="58">
        <v>0.1678448327218981</v>
      </c>
      <c r="G24" s="58"/>
      <c r="H24" s="362">
        <v>27957.796163218278</v>
      </c>
      <c r="I24" s="58"/>
      <c r="J24" s="130">
        <v>23312.113262380299</v>
      </c>
      <c r="K24" s="115"/>
      <c r="L24" s="60">
        <v>0.19928192903621936</v>
      </c>
      <c r="M24" s="364"/>
      <c r="N24" s="114">
        <v>4523.1043625126113</v>
      </c>
      <c r="O24" s="58"/>
      <c r="P24" s="20">
        <v>4500.5717927289443</v>
      </c>
      <c r="Q24" s="115"/>
      <c r="R24" s="58">
        <v>5.0066015656211205E-3</v>
      </c>
      <c r="S24" s="60"/>
      <c r="T24" s="4"/>
    </row>
    <row r="25" spans="1:20" s="108" customFormat="1" x14ac:dyDescent="0.25">
      <c r="A25" s="9" t="s">
        <v>288</v>
      </c>
      <c r="B25" s="198">
        <v>32018.115597001608</v>
      </c>
      <c r="C25" s="114"/>
      <c r="D25" s="114">
        <v>27317.11102065353</v>
      </c>
      <c r="E25" s="114">
        <v>0</v>
      </c>
      <c r="F25" s="58">
        <v>0.17209010765427607</v>
      </c>
      <c r="G25" s="58"/>
      <c r="H25" s="362">
        <v>27525.323181030322</v>
      </c>
      <c r="I25" s="58"/>
      <c r="J25" s="130">
        <v>22877.779098186482</v>
      </c>
      <c r="K25" s="115"/>
      <c r="L25" s="60">
        <v>0.20314664561177839</v>
      </c>
      <c r="M25" s="364"/>
      <c r="N25" s="114">
        <v>4492.7924159712866</v>
      </c>
      <c r="O25" s="58"/>
      <c r="P25" s="20">
        <v>4439.3319224670477</v>
      </c>
      <c r="Q25" s="115"/>
      <c r="R25" s="58">
        <v>1.204246369452131E-2</v>
      </c>
      <c r="S25" s="60"/>
      <c r="T25" s="4"/>
    </row>
    <row r="26" spans="1:20" s="108" customFormat="1" x14ac:dyDescent="0.25">
      <c r="A26" s="9" t="s">
        <v>584</v>
      </c>
      <c r="B26" s="198">
        <v>847.67440682712686</v>
      </c>
      <c r="C26" s="114"/>
      <c r="D26" s="114">
        <v>807.18083644615626</v>
      </c>
      <c r="E26" s="114">
        <v>0</v>
      </c>
      <c r="F26" s="58">
        <v>5.0166664708313796E-2</v>
      </c>
      <c r="G26" s="58"/>
      <c r="H26" s="362">
        <v>738.10385203468638</v>
      </c>
      <c r="I26" s="58"/>
      <c r="J26" s="130">
        <v>611.05316116717779</v>
      </c>
      <c r="K26" s="115"/>
      <c r="L26" s="60">
        <v>0.2079208470582625</v>
      </c>
      <c r="M26" s="364"/>
      <c r="N26" s="114">
        <v>109.57055479244046</v>
      </c>
      <c r="O26" s="58"/>
      <c r="P26" s="20">
        <v>196.12767527897853</v>
      </c>
      <c r="Q26" s="115"/>
      <c r="R26" s="58">
        <v>-0.44133047701409983</v>
      </c>
      <c r="S26" s="60"/>
      <c r="T26" s="4"/>
    </row>
    <row r="27" spans="1:20" s="108" customFormat="1" x14ac:dyDescent="0.25">
      <c r="A27" s="9" t="s">
        <v>585</v>
      </c>
      <c r="B27" s="198">
        <v>1157.2989368909107</v>
      </c>
      <c r="C27" s="114"/>
      <c r="D27" s="20">
        <v>1189.2850129710657</v>
      </c>
      <c r="E27" s="20">
        <v>0</v>
      </c>
      <c r="F27" s="58">
        <v>-2.6895214966383536E-2</v>
      </c>
      <c r="G27" s="58"/>
      <c r="H27" s="362">
        <v>1004.731866214698</v>
      </c>
      <c r="I27" s="58"/>
      <c r="J27" s="130">
        <v>919.58213238257463</v>
      </c>
      <c r="K27" s="115"/>
      <c r="L27" s="60">
        <v>9.2596116033166323E-2</v>
      </c>
      <c r="M27" s="364"/>
      <c r="N27" s="114">
        <v>152.56707067621267</v>
      </c>
      <c r="O27" s="58"/>
      <c r="P27" s="20">
        <v>269.70288058849115</v>
      </c>
      <c r="Q27" s="115"/>
      <c r="R27" s="58">
        <v>-0.4343142707882407</v>
      </c>
      <c r="S27" s="60"/>
      <c r="T27" s="4"/>
    </row>
    <row r="28" spans="1:20" s="108" customFormat="1" x14ac:dyDescent="0.25">
      <c r="A28" s="9" t="s">
        <v>253</v>
      </c>
      <c r="B28" s="198">
        <v>15649.821643022264</v>
      </c>
      <c r="C28" s="114"/>
      <c r="D28" s="20">
        <v>12930.22910038694</v>
      </c>
      <c r="E28" s="20">
        <v>0</v>
      </c>
      <c r="F28" s="58">
        <v>0.21032825648494813</v>
      </c>
      <c r="G28" s="58"/>
      <c r="H28" s="362">
        <v>14417.838273645446</v>
      </c>
      <c r="I28" s="58"/>
      <c r="J28" s="130">
        <v>11637.900679666674</v>
      </c>
      <c r="K28" s="115"/>
      <c r="L28" s="60">
        <v>0.23886933481360426</v>
      </c>
      <c r="M28" s="364"/>
      <c r="N28" s="114">
        <v>1231.9833693768187</v>
      </c>
      <c r="O28" s="58"/>
      <c r="P28" s="20">
        <v>1292.3284207202644</v>
      </c>
      <c r="Q28" s="115"/>
      <c r="R28" s="58">
        <v>-4.6694826466644641E-2</v>
      </c>
      <c r="S28" s="60"/>
      <c r="T28" s="4"/>
    </row>
    <row r="29" spans="1:20" s="108" customFormat="1" x14ac:dyDescent="0.25">
      <c r="A29" s="9" t="s">
        <v>0</v>
      </c>
      <c r="B29" s="198">
        <v>17351.079222350712</v>
      </c>
      <c r="C29" s="114"/>
      <c r="D29" s="20">
        <v>18151.799102129284</v>
      </c>
      <c r="E29" s="20">
        <v>0</v>
      </c>
      <c r="F29" s="58">
        <v>-4.4112425180192934E-2</v>
      </c>
      <c r="G29" s="58"/>
      <c r="H29" s="362">
        <v>11467.500836771838</v>
      </c>
      <c r="I29" s="58"/>
      <c r="J29" s="130">
        <v>9255.5039778867031</v>
      </c>
      <c r="K29" s="115"/>
      <c r="L29" s="60">
        <v>0.23899258907673199</v>
      </c>
      <c r="M29" s="364"/>
      <c r="N29" s="114">
        <v>5883.5783855788732</v>
      </c>
      <c r="O29" s="58"/>
      <c r="P29" s="20">
        <v>8896.2951242425788</v>
      </c>
      <c r="Q29" s="115"/>
      <c r="R29" s="58">
        <v>-0.33864847069360293</v>
      </c>
      <c r="S29" s="60"/>
      <c r="T29" s="4"/>
    </row>
    <row r="30" spans="1:20" s="108" customFormat="1" x14ac:dyDescent="0.25">
      <c r="A30" s="9" t="s">
        <v>260</v>
      </c>
      <c r="B30" s="198">
        <v>6262.1982235872529</v>
      </c>
      <c r="C30" s="114"/>
      <c r="D30" s="20">
        <v>6717.6261198116499</v>
      </c>
      <c r="E30" s="20">
        <v>0</v>
      </c>
      <c r="F30" s="58">
        <v>-6.7795957694228803E-2</v>
      </c>
      <c r="G30" s="58"/>
      <c r="H30" s="362">
        <v>3960.0663024680443</v>
      </c>
      <c r="I30" s="58"/>
      <c r="J30" s="130">
        <v>3161.6304940542241</v>
      </c>
      <c r="K30" s="115"/>
      <c r="L30" s="60">
        <v>0.25253925463945331</v>
      </c>
      <c r="M30" s="364"/>
      <c r="N30" s="114">
        <v>2302.1319211192085</v>
      </c>
      <c r="O30" s="58"/>
      <c r="P30" s="20">
        <v>3555.9956257574254</v>
      </c>
      <c r="Q30" s="115"/>
      <c r="R30" s="58">
        <v>-0.3526055250338348</v>
      </c>
      <c r="S30" s="60"/>
      <c r="T30" s="4"/>
    </row>
    <row r="31" spans="1:20" s="108" customFormat="1" x14ac:dyDescent="0.25">
      <c r="A31" s="9" t="s">
        <v>269</v>
      </c>
      <c r="B31" s="198">
        <v>14127.982223257795</v>
      </c>
      <c r="C31" s="114"/>
      <c r="D31" s="20">
        <v>14572.187675675685</v>
      </c>
      <c r="E31" s="20">
        <v>0</v>
      </c>
      <c r="F31" s="58">
        <v>-3.0483099882069858E-2</v>
      </c>
      <c r="G31" s="58"/>
      <c r="H31" s="362">
        <v>9913.1806821744303</v>
      </c>
      <c r="I31" s="58"/>
      <c r="J31" s="130">
        <v>8063.8115067329672</v>
      </c>
      <c r="K31" s="115"/>
      <c r="L31" s="60">
        <v>0.22934181607510445</v>
      </c>
      <c r="M31" s="364"/>
      <c r="N31" s="114">
        <v>4214.801541083365</v>
      </c>
      <c r="O31" s="58"/>
      <c r="P31" s="20">
        <v>6508.3761689427174</v>
      </c>
      <c r="Q31" s="115"/>
      <c r="R31" s="58">
        <v>-0.35240351330705927</v>
      </c>
      <c r="S31" s="60"/>
      <c r="T31" s="4"/>
    </row>
    <row r="32" spans="1:20" x14ac:dyDescent="0.25">
      <c r="A32" s="472" t="s">
        <v>143</v>
      </c>
      <c r="B32" s="458"/>
      <c r="C32" s="474"/>
      <c r="D32" s="474"/>
      <c r="E32" s="474"/>
      <c r="F32" s="474"/>
      <c r="G32" s="474"/>
      <c r="H32" s="458"/>
      <c r="I32" s="474"/>
      <c r="J32" s="474"/>
      <c r="K32" s="474"/>
      <c r="L32" s="475"/>
      <c r="M32" s="458"/>
      <c r="N32" s="474"/>
      <c r="O32" s="474"/>
      <c r="P32" s="474"/>
      <c r="Q32" s="474"/>
      <c r="R32" s="474"/>
      <c r="S32" s="475"/>
    </row>
    <row r="33" spans="1:20" s="108" customFormat="1" x14ac:dyDescent="0.25">
      <c r="A33" s="33" t="s">
        <v>586</v>
      </c>
      <c r="B33" s="200">
        <v>6.496662642843642</v>
      </c>
      <c r="C33" s="157"/>
      <c r="D33" s="97">
        <v>6.4127002679087006</v>
      </c>
      <c r="E33" s="97"/>
      <c r="F33" s="58">
        <v>1.3093138838114304E-2</v>
      </c>
      <c r="G33" s="58"/>
      <c r="H33" s="363">
        <v>7.3305533968052368</v>
      </c>
      <c r="I33" s="58"/>
      <c r="J33" s="97">
        <v>7.4809411982011946</v>
      </c>
      <c r="K33" s="54"/>
      <c r="L33" s="60">
        <v>-2.0102791535391146E-2</v>
      </c>
      <c r="M33" s="364"/>
      <c r="N33" s="157">
        <v>5.974656591502721</v>
      </c>
      <c r="O33" s="58"/>
      <c r="P33" s="97">
        <v>5.9886978994249791</v>
      </c>
      <c r="Q33" s="91"/>
      <c r="R33" s="58">
        <v>-2.3446345362664427E-3</v>
      </c>
      <c r="S33" s="7"/>
      <c r="T33" s="4"/>
    </row>
    <row r="34" spans="1:20" s="108" customFormat="1" x14ac:dyDescent="0.25">
      <c r="A34" s="33" t="s">
        <v>292</v>
      </c>
      <c r="B34" s="200">
        <v>8.1687154796079717</v>
      </c>
      <c r="C34" s="157"/>
      <c r="D34" s="97">
        <v>7.6938993692380402</v>
      </c>
      <c r="E34" s="97"/>
      <c r="F34" s="58">
        <v>6.1713324750302084E-2</v>
      </c>
      <c r="G34" s="58"/>
      <c r="H34" s="363">
        <v>8.4435090772159374</v>
      </c>
      <c r="I34" s="58"/>
      <c r="J34" s="97">
        <v>8.2171641250437304</v>
      </c>
      <c r="K34" s="54"/>
      <c r="L34" s="60">
        <v>2.7545385333410558E-2</v>
      </c>
      <c r="M34" s="364"/>
      <c r="N34" s="157">
        <v>6.485178409132824</v>
      </c>
      <c r="O34" s="58"/>
      <c r="P34" s="97">
        <v>4.9972919286895587</v>
      </c>
      <c r="Q34" s="91"/>
      <c r="R34" s="58">
        <v>0.29773855553670525</v>
      </c>
      <c r="S34" s="7"/>
      <c r="T34" s="4"/>
    </row>
    <row r="35" spans="1:20" s="108" customFormat="1" x14ac:dyDescent="0.25">
      <c r="A35" s="33" t="s">
        <v>587</v>
      </c>
      <c r="B35" s="200">
        <v>4.4899996815902039</v>
      </c>
      <c r="C35" s="157"/>
      <c r="D35" s="97">
        <v>3.7456207215984549</v>
      </c>
      <c r="E35" s="97"/>
      <c r="F35" s="58">
        <v>0.19873313806158222</v>
      </c>
      <c r="G35" s="58"/>
      <c r="H35" s="363">
        <v>4.8987630611403947</v>
      </c>
      <c r="I35" s="58"/>
      <c r="J35" s="97">
        <v>4.603209859099036</v>
      </c>
      <c r="K35" s="54"/>
      <c r="L35" s="60">
        <v>6.4205893515184187E-2</v>
      </c>
      <c r="M35" s="364"/>
      <c r="N35" s="157">
        <v>1.7364330359869078</v>
      </c>
      <c r="O35" s="58"/>
      <c r="P35" s="97">
        <v>1.0737257291810804</v>
      </c>
      <c r="Q35" s="91"/>
      <c r="R35" s="58">
        <v>0.61720352674352641</v>
      </c>
      <c r="S35" s="7"/>
      <c r="T35" s="4"/>
    </row>
    <row r="36" spans="1:20" s="108" customFormat="1" x14ac:dyDescent="0.25">
      <c r="A36" s="33" t="s">
        <v>588</v>
      </c>
      <c r="B36" s="200">
        <v>5.7749694077684159</v>
      </c>
      <c r="C36" s="157"/>
      <c r="D36" s="97">
        <v>3.8228586817359034</v>
      </c>
      <c r="E36" s="97"/>
      <c r="F36" s="58">
        <v>0.51064161365914995</v>
      </c>
      <c r="G36" s="58"/>
      <c r="H36" s="363">
        <v>6.2396757486044327</v>
      </c>
      <c r="I36" s="58"/>
      <c r="J36" s="97">
        <v>4.2577050661251823</v>
      </c>
      <c r="K36" s="54"/>
      <c r="L36" s="60">
        <v>0.46550210775472672</v>
      </c>
      <c r="M36" s="364"/>
      <c r="N36" s="157">
        <v>2.7146414680593889</v>
      </c>
      <c r="O36" s="58"/>
      <c r="P36" s="97">
        <v>2.3402013050589638</v>
      </c>
      <c r="Q36" s="91"/>
      <c r="R36" s="58">
        <v>0.16000339893451629</v>
      </c>
      <c r="S36" s="7"/>
      <c r="T36" s="4"/>
    </row>
    <row r="37" spans="1:20" s="108" customFormat="1" x14ac:dyDescent="0.25">
      <c r="A37" s="824" t="s">
        <v>589</v>
      </c>
      <c r="B37" s="200">
        <v>7.8496027287392103</v>
      </c>
      <c r="C37" s="157"/>
      <c r="D37" s="97">
        <v>7.4151975673104165</v>
      </c>
      <c r="E37" s="97"/>
      <c r="F37" s="58">
        <v>5.8583086625210168E-2</v>
      </c>
      <c r="G37" s="58"/>
      <c r="H37" s="363">
        <v>8.1174134743463036</v>
      </c>
      <c r="I37" s="58"/>
      <c r="J37" s="97">
        <v>7.8248216771123724</v>
      </c>
      <c r="K37" s="54"/>
      <c r="L37" s="60">
        <v>3.7392775108187198E-2</v>
      </c>
      <c r="M37" s="364"/>
      <c r="N37" s="157">
        <v>4.7154272892926166</v>
      </c>
      <c r="O37" s="58"/>
      <c r="P37" s="97">
        <v>3.7263792844043491</v>
      </c>
      <c r="Q37" s="91"/>
      <c r="R37" s="58">
        <v>0.26541796457157041</v>
      </c>
      <c r="S37" s="7"/>
      <c r="T37" s="4"/>
    </row>
    <row r="38" spans="1:20" s="108" customFormat="1" x14ac:dyDescent="0.25">
      <c r="A38" s="824" t="s">
        <v>1</v>
      </c>
      <c r="B38" s="200">
        <v>6.677965798962413</v>
      </c>
      <c r="C38" s="157"/>
      <c r="D38" s="97">
        <v>5.2260077249949957</v>
      </c>
      <c r="E38" s="97"/>
      <c r="F38" s="58">
        <v>0.27783312814923322</v>
      </c>
      <c r="G38" s="58"/>
      <c r="H38" s="363">
        <v>8.5036299774699931</v>
      </c>
      <c r="I38" s="58"/>
      <c r="J38" s="97">
        <v>7.8154318398623497</v>
      </c>
      <c r="K38" s="54"/>
      <c r="L38" s="60">
        <v>8.8056316235465282E-2</v>
      </c>
      <c r="M38" s="364"/>
      <c r="N38" s="157">
        <v>3.1196201591702413</v>
      </c>
      <c r="O38" s="58"/>
      <c r="P38" s="97">
        <v>2.5320295171136524</v>
      </c>
      <c r="Q38" s="91"/>
      <c r="R38" s="58">
        <v>0.23206310909297914</v>
      </c>
      <c r="S38" s="7"/>
      <c r="T38" s="4"/>
    </row>
    <row r="39" spans="1:20" s="108" customFormat="1" x14ac:dyDescent="0.25">
      <c r="A39" s="33" t="s">
        <v>144</v>
      </c>
      <c r="B39" s="200">
        <v>3.7389528462332366</v>
      </c>
      <c r="C39" s="157"/>
      <c r="D39" s="97">
        <v>2.8857846121538553</v>
      </c>
      <c r="E39" s="97"/>
      <c r="F39" s="58">
        <v>0.29564515330983226</v>
      </c>
      <c r="G39" s="58"/>
      <c r="H39" s="363">
        <v>5.2319303987774504</v>
      </c>
      <c r="I39" s="58"/>
      <c r="J39" s="97">
        <v>4.692508007073684</v>
      </c>
      <c r="K39" s="54"/>
      <c r="L39" s="60">
        <v>0.11495396297472874</v>
      </c>
      <c r="M39" s="364"/>
      <c r="N39" s="157">
        <v>1.170772438354079</v>
      </c>
      <c r="O39" s="58"/>
      <c r="P39" s="97">
        <v>1.2794294922757175</v>
      </c>
      <c r="Q39" s="91"/>
      <c r="R39" s="58">
        <v>-8.4926175750701591E-2</v>
      </c>
      <c r="S39" s="7"/>
      <c r="T39" s="4"/>
    </row>
    <row r="40" spans="1:20" s="108" customFormat="1" x14ac:dyDescent="0.25">
      <c r="A40" s="33" t="s">
        <v>145</v>
      </c>
      <c r="B40" s="200">
        <v>6.5441652098050787</v>
      </c>
      <c r="C40" s="157"/>
      <c r="D40" s="97">
        <v>5.1794433288500956</v>
      </c>
      <c r="E40" s="97"/>
      <c r="F40" s="58">
        <v>0.2634881384555991</v>
      </c>
      <c r="G40" s="58"/>
      <c r="H40" s="363">
        <v>7.7469174703203798</v>
      </c>
      <c r="I40" s="58"/>
      <c r="J40" s="97">
        <v>7.1305962479382057</v>
      </c>
      <c r="K40" s="54"/>
      <c r="L40" s="60">
        <v>8.6433336140772504E-2</v>
      </c>
      <c r="M40" s="364"/>
      <c r="N40" s="157">
        <v>3.7153011795149986</v>
      </c>
      <c r="O40" s="58"/>
      <c r="P40" s="97">
        <v>2.7619848181668911</v>
      </c>
      <c r="Q40" s="91"/>
      <c r="R40" s="58">
        <v>0.34515626410315192</v>
      </c>
      <c r="S40" s="7"/>
      <c r="T40" s="4"/>
    </row>
    <row r="41" spans="1:20" s="108" customFormat="1" x14ac:dyDescent="0.25">
      <c r="A41" s="33" t="s">
        <v>308</v>
      </c>
      <c r="B41" s="200">
        <v>8.693390058137517</v>
      </c>
      <c r="C41" s="157"/>
      <c r="D41" s="97">
        <v>8.1679024232165869</v>
      </c>
      <c r="E41" s="97"/>
      <c r="F41" s="58">
        <v>6.4335689592382367E-2</v>
      </c>
      <c r="G41" s="58"/>
      <c r="H41" s="363">
        <v>10.245795615244822</v>
      </c>
      <c r="I41" s="58"/>
      <c r="J41" s="97">
        <v>10.143169509600442</v>
      </c>
      <c r="K41" s="54"/>
      <c r="L41" s="60">
        <v>1.0117755159986672E-2</v>
      </c>
      <c r="M41" s="364"/>
      <c r="N41" s="157">
        <v>6.7072805784306588</v>
      </c>
      <c r="O41" s="58"/>
      <c r="P41" s="97">
        <v>6.5441337046683543</v>
      </c>
      <c r="Q41" s="91"/>
      <c r="R41" s="58">
        <v>2.4930247627110873E-2</v>
      </c>
      <c r="S41" s="7"/>
      <c r="T41" s="4"/>
    </row>
    <row r="42" spans="1:20" x14ac:dyDescent="0.25">
      <c r="A42" s="707" t="s">
        <v>309</v>
      </c>
      <c r="B42" s="458"/>
      <c r="C42" s="474"/>
      <c r="D42" s="708"/>
      <c r="E42" s="708"/>
      <c r="F42" s="709"/>
      <c r="G42" s="709"/>
      <c r="H42" s="458"/>
      <c r="I42" s="709"/>
      <c r="J42" s="710"/>
      <c r="K42" s="710"/>
      <c r="L42" s="711"/>
      <c r="M42" s="712"/>
      <c r="N42" s="474"/>
      <c r="O42" s="709"/>
      <c r="P42" s="710"/>
      <c r="Q42" s="710"/>
      <c r="R42" s="709"/>
      <c r="S42" s="711"/>
    </row>
    <row r="43" spans="1:20" s="108" customFormat="1" x14ac:dyDescent="0.25">
      <c r="A43" s="12" t="s">
        <v>310</v>
      </c>
      <c r="B43" s="198">
        <v>86138.628853678791</v>
      </c>
      <c r="C43" s="114"/>
      <c r="D43" s="20">
        <v>93760.397274046583</v>
      </c>
      <c r="E43" s="20">
        <v>0</v>
      </c>
      <c r="F43" s="58">
        <v>-8.1289847760463163E-2</v>
      </c>
      <c r="G43" s="58"/>
      <c r="H43" s="362">
        <v>38318.483374976931</v>
      </c>
      <c r="I43" s="58"/>
      <c r="J43" s="130">
        <v>32144.145554417733</v>
      </c>
      <c r="K43" s="115"/>
      <c r="L43" s="60">
        <v>0.19208281054186016</v>
      </c>
      <c r="M43" s="364"/>
      <c r="N43" s="114">
        <v>47820.145478701859</v>
      </c>
      <c r="O43" s="58"/>
      <c r="P43" s="20">
        <v>61616.251719628846</v>
      </c>
      <c r="Q43" s="115"/>
      <c r="R43" s="58">
        <v>-0.22390369189776624</v>
      </c>
      <c r="S43" s="60"/>
      <c r="T43" s="4"/>
    </row>
    <row r="44" spans="1:20" s="108" customFormat="1" x14ac:dyDescent="0.25">
      <c r="A44" s="12" t="s">
        <v>327</v>
      </c>
      <c r="B44" s="198">
        <v>75762.529269532068</v>
      </c>
      <c r="C44" s="114"/>
      <c r="D44" s="20">
        <v>85000.171949405834</v>
      </c>
      <c r="E44" s="20">
        <v>0</v>
      </c>
      <c r="F44" s="58">
        <v>-0.10867792932668696</v>
      </c>
      <c r="G44" s="58"/>
      <c r="H44" s="362">
        <v>29864.76805138887</v>
      </c>
      <c r="I44" s="58"/>
      <c r="J44" s="130">
        <v>25497.233553497728</v>
      </c>
      <c r="K44" s="115"/>
      <c r="L44" s="60">
        <v>0.17129444607107192</v>
      </c>
      <c r="M44" s="364"/>
      <c r="N44" s="114">
        <v>45897.761218143205</v>
      </c>
      <c r="O44" s="58"/>
      <c r="P44" s="20">
        <v>59502.93839590811</v>
      </c>
      <c r="Q44" s="115"/>
      <c r="R44" s="58">
        <v>-0.2286471482675636</v>
      </c>
      <c r="S44" s="60"/>
      <c r="T44" s="4"/>
    </row>
    <row r="45" spans="1:20" s="108" customFormat="1" x14ac:dyDescent="0.25">
      <c r="A45" s="12" t="s">
        <v>312</v>
      </c>
      <c r="B45" s="198">
        <v>19224.683218517443</v>
      </c>
      <c r="C45" s="114"/>
      <c r="D45" s="20">
        <v>16379.384634189599</v>
      </c>
      <c r="E45" s="20">
        <v>0</v>
      </c>
      <c r="F45" s="58">
        <v>0.17371217831887861</v>
      </c>
      <c r="G45" s="58"/>
      <c r="H45" s="362">
        <v>15339.384719337591</v>
      </c>
      <c r="I45" s="58"/>
      <c r="J45" s="130">
        <v>12196.509825138868</v>
      </c>
      <c r="K45" s="115"/>
      <c r="L45" s="60">
        <v>0.25768641515138851</v>
      </c>
      <c r="M45" s="364"/>
      <c r="N45" s="114">
        <v>3885.2984991798503</v>
      </c>
      <c r="O45" s="58"/>
      <c r="P45" s="20">
        <v>4182.8748090507315</v>
      </c>
      <c r="Q45" s="115"/>
      <c r="R45" s="58">
        <v>-7.1141576895153047E-2</v>
      </c>
      <c r="S45" s="60"/>
      <c r="T45" s="4"/>
    </row>
    <row r="46" spans="1:20" s="108" customFormat="1" x14ac:dyDescent="0.25">
      <c r="A46" s="12" t="s">
        <v>313</v>
      </c>
      <c r="B46" s="106">
        <v>13729.324667045035</v>
      </c>
      <c r="C46" s="114"/>
      <c r="D46" s="20">
        <v>11194.827571856664</v>
      </c>
      <c r="E46" s="20">
        <v>0</v>
      </c>
      <c r="F46" s="58">
        <v>0.22639893994973115</v>
      </c>
      <c r="G46" s="58"/>
      <c r="H46" s="362">
        <v>10792.366682076801</v>
      </c>
      <c r="I46" s="58"/>
      <c r="J46" s="130">
        <v>8806.784352873683</v>
      </c>
      <c r="K46" s="115"/>
      <c r="L46" s="60">
        <v>0.22546053697286411</v>
      </c>
      <c r="M46" s="364"/>
      <c r="N46" s="114">
        <v>2936.9579849682341</v>
      </c>
      <c r="O46" s="58"/>
      <c r="P46" s="20">
        <v>2388.0432189829803</v>
      </c>
      <c r="Q46" s="115"/>
      <c r="R46" s="58">
        <v>0.22985964475928772</v>
      </c>
      <c r="S46" s="60"/>
      <c r="T46" s="4"/>
    </row>
    <row r="47" spans="1:20" s="108" customFormat="1" x14ac:dyDescent="0.25">
      <c r="A47" s="12" t="s">
        <v>643</v>
      </c>
      <c r="B47" s="198">
        <v>6962.6265199969075</v>
      </c>
      <c r="C47" s="114"/>
      <c r="D47" s="20">
        <v>4956.4677136655791</v>
      </c>
      <c r="E47" s="20">
        <v>0</v>
      </c>
      <c r="F47" s="58">
        <v>0.40475574990635099</v>
      </c>
      <c r="G47" s="58"/>
      <c r="H47" s="362">
        <v>6135.4568735057128</v>
      </c>
      <c r="I47" s="58"/>
      <c r="J47" s="130">
        <v>4291.6887930063804</v>
      </c>
      <c r="K47" s="115"/>
      <c r="L47" s="60">
        <v>0.42961364847886613</v>
      </c>
      <c r="M47" s="364"/>
      <c r="N47" s="114">
        <v>827.16964649119484</v>
      </c>
      <c r="O47" s="58"/>
      <c r="P47" s="20">
        <v>664.77892065919843</v>
      </c>
      <c r="Q47" s="115"/>
      <c r="R47" s="58">
        <v>0.24427779038325834</v>
      </c>
      <c r="S47" s="60"/>
      <c r="T47" s="4"/>
    </row>
    <row r="48" spans="1:20" s="108" customFormat="1" x14ac:dyDescent="0.25">
      <c r="A48" s="34" t="s">
        <v>198</v>
      </c>
      <c r="B48" s="198">
        <v>4501.9681369918289</v>
      </c>
      <c r="C48" s="114"/>
      <c r="D48" s="20">
        <v>3359.9718734627704</v>
      </c>
      <c r="E48" s="20">
        <v>0</v>
      </c>
      <c r="F48" s="58">
        <v>0.33988268549168621</v>
      </c>
      <c r="G48" s="58"/>
      <c r="H48" s="362">
        <v>3851.0111150832363</v>
      </c>
      <c r="I48" s="58"/>
      <c r="J48" s="130">
        <v>2787.1214265448748</v>
      </c>
      <c r="K48" s="115"/>
      <c r="L48" s="60">
        <v>0.38171630356889014</v>
      </c>
      <c r="M48" s="364"/>
      <c r="N48" s="114">
        <v>650.95702190859288</v>
      </c>
      <c r="O48" s="58"/>
      <c r="P48" s="20">
        <v>572.85044691789551</v>
      </c>
      <c r="Q48" s="115"/>
      <c r="R48" s="58">
        <v>0.1363472358465177</v>
      </c>
      <c r="S48" s="60"/>
      <c r="T48" s="4"/>
    </row>
    <row r="49" spans="1:20" s="108" customFormat="1" x14ac:dyDescent="0.25">
      <c r="A49" s="12" t="s">
        <v>187</v>
      </c>
      <c r="B49" s="198">
        <v>11548.187690936697</v>
      </c>
      <c r="C49" s="114"/>
      <c r="D49" s="20">
        <v>8123.1960965001545</v>
      </c>
      <c r="E49" s="20">
        <v>0</v>
      </c>
      <c r="F49" s="58">
        <v>0.42163103706337773</v>
      </c>
      <c r="G49" s="58"/>
      <c r="H49" s="362">
        <v>10431.541390241855</v>
      </c>
      <c r="I49" s="58"/>
      <c r="J49" s="130">
        <v>7476.1110304214344</v>
      </c>
      <c r="K49" s="115"/>
      <c r="L49" s="60">
        <v>0.3953165419553461</v>
      </c>
      <c r="M49" s="364"/>
      <c r="N49" s="114">
        <v>1116.6463006948409</v>
      </c>
      <c r="O49" s="58"/>
      <c r="P49" s="20">
        <v>647.0850660787205</v>
      </c>
      <c r="Q49" s="115"/>
      <c r="R49" s="58">
        <v>0.72565611421326848</v>
      </c>
      <c r="S49" s="60"/>
      <c r="T49" s="4"/>
    </row>
    <row r="50" spans="1:20" s="108" customFormat="1" x14ac:dyDescent="0.25">
      <c r="A50" s="12" t="s">
        <v>316</v>
      </c>
      <c r="B50" s="198">
        <v>1950.8495363166301</v>
      </c>
      <c r="C50" s="114"/>
      <c r="D50" s="20">
        <v>1136.1760429567921</v>
      </c>
      <c r="E50" s="20">
        <v>0</v>
      </c>
      <c r="F50" s="58">
        <v>0.71703104321732236</v>
      </c>
      <c r="G50" s="58"/>
      <c r="H50" s="362">
        <v>1702.2835426592462</v>
      </c>
      <c r="I50" s="58"/>
      <c r="J50" s="130">
        <v>993.98667214039199</v>
      </c>
      <c r="K50" s="115"/>
      <c r="L50" s="60">
        <v>0.7125818588630064</v>
      </c>
      <c r="M50" s="364"/>
      <c r="N50" s="114">
        <v>248.56599365738381</v>
      </c>
      <c r="O50" s="58"/>
      <c r="P50" s="20">
        <v>142.18937081640001</v>
      </c>
      <c r="Q50" s="115"/>
      <c r="R50" s="58">
        <v>0.74813343803554122</v>
      </c>
      <c r="S50" s="60"/>
      <c r="T50" s="4"/>
    </row>
    <row r="51" spans="1:20" s="108" customFormat="1" x14ac:dyDescent="0.25">
      <c r="A51" s="12" t="s">
        <v>317</v>
      </c>
      <c r="B51" s="198">
        <v>1399.68794502575</v>
      </c>
      <c r="C51" s="114"/>
      <c r="D51" s="20">
        <v>1040.6900757023254</v>
      </c>
      <c r="E51" s="20">
        <v>0</v>
      </c>
      <c r="F51" s="58">
        <v>0.34496136525674986</v>
      </c>
      <c r="G51" s="58"/>
      <c r="H51" s="362">
        <v>1294.038028642465</v>
      </c>
      <c r="I51" s="58"/>
      <c r="J51" s="130">
        <v>814.59230630587285</v>
      </c>
      <c r="K51" s="115"/>
      <c r="L51" s="60">
        <v>0.58857138549570842</v>
      </c>
      <c r="M51" s="364"/>
      <c r="N51" s="114">
        <v>105.64991638328495</v>
      </c>
      <c r="O51" s="58"/>
      <c r="P51" s="20">
        <v>226.09776939645246</v>
      </c>
      <c r="Q51" s="115"/>
      <c r="R51" s="58">
        <v>-0.53272464091393812</v>
      </c>
      <c r="S51" s="60"/>
      <c r="T51" s="4"/>
    </row>
    <row r="52" spans="1:20" s="108" customFormat="1" x14ac:dyDescent="0.25">
      <c r="A52" s="12" t="s">
        <v>318</v>
      </c>
      <c r="B52" s="198">
        <v>6688.4084536215605</v>
      </c>
      <c r="C52" s="114"/>
      <c r="D52" s="20">
        <v>4564.2284412903582</v>
      </c>
      <c r="E52" s="20">
        <v>0</v>
      </c>
      <c r="F52" s="58">
        <v>0.46539739183840523</v>
      </c>
      <c r="G52" s="58"/>
      <c r="H52" s="362">
        <v>6088.9672423807915</v>
      </c>
      <c r="I52" s="58"/>
      <c r="J52" s="130">
        <v>4282.1135073745563</v>
      </c>
      <c r="K52" s="115"/>
      <c r="L52" s="60">
        <v>0.4219537225938812</v>
      </c>
      <c r="M52" s="364"/>
      <c r="N52" s="114">
        <v>599.44121124076878</v>
      </c>
      <c r="O52" s="58"/>
      <c r="P52" s="20">
        <v>282.11493391580223</v>
      </c>
      <c r="Q52" s="115"/>
      <c r="R52" s="58">
        <v>1.124812050607974</v>
      </c>
      <c r="S52" s="60"/>
      <c r="T52" s="4"/>
    </row>
    <row r="53" spans="1:20" x14ac:dyDescent="0.25">
      <c r="A53" s="707" t="s">
        <v>319</v>
      </c>
      <c r="B53" s="458"/>
      <c r="C53" s="474"/>
      <c r="D53" s="708"/>
      <c r="E53" s="708"/>
      <c r="F53" s="474"/>
      <c r="G53" s="474"/>
      <c r="H53" s="458"/>
      <c r="I53" s="474"/>
      <c r="J53" s="710"/>
      <c r="K53" s="474"/>
      <c r="L53" s="475"/>
      <c r="M53" s="458"/>
      <c r="N53" s="474"/>
      <c r="O53" s="713"/>
      <c r="P53" s="710"/>
      <c r="Q53" s="474"/>
      <c r="R53" s="474"/>
      <c r="S53" s="475"/>
    </row>
    <row r="54" spans="1:20" s="108" customFormat="1" x14ac:dyDescent="0.25">
      <c r="A54" s="34" t="s">
        <v>320</v>
      </c>
      <c r="B54" s="198">
        <v>119013.66996576192</v>
      </c>
      <c r="C54" s="114"/>
      <c r="D54" s="20">
        <v>119173.26687853481</v>
      </c>
      <c r="E54" s="20"/>
      <c r="F54" s="58">
        <v>-1.3392006190075811E-3</v>
      </c>
      <c r="G54" s="58"/>
      <c r="H54" s="362">
        <v>66800.388206494172</v>
      </c>
      <c r="I54" s="58"/>
      <c r="J54" s="130">
        <v>53767.129123689396</v>
      </c>
      <c r="K54" s="115"/>
      <c r="L54" s="60">
        <v>0.24240198975143754</v>
      </c>
      <c r="M54" s="364"/>
      <c r="N54" s="132">
        <v>52213.281759267753</v>
      </c>
      <c r="O54" s="58"/>
      <c r="P54" s="20">
        <v>65406.137754845418</v>
      </c>
      <c r="Q54" s="115"/>
      <c r="R54" s="1535">
        <v>-0.20170669677862629</v>
      </c>
      <c r="S54" s="60"/>
      <c r="T54" s="4"/>
    </row>
    <row r="55" spans="1:20" s="108" customFormat="1" x14ac:dyDescent="0.25">
      <c r="A55" s="34" t="s">
        <v>196</v>
      </c>
      <c r="B55" s="198">
        <v>35052.351645209448</v>
      </c>
      <c r="C55" s="114"/>
      <c r="D55" s="20">
        <v>32060.698102517596</v>
      </c>
      <c r="E55" s="20"/>
      <c r="F55" s="58">
        <v>9.3312177206051866E-2</v>
      </c>
      <c r="G55" s="58"/>
      <c r="H55" s="362">
        <v>24957.978877651491</v>
      </c>
      <c r="I55" s="58"/>
      <c r="J55" s="130">
        <v>19867.497491843533</v>
      </c>
      <c r="K55" s="115"/>
      <c r="L55" s="60">
        <v>0.25622156931932777</v>
      </c>
      <c r="M55" s="364"/>
      <c r="N55" s="132">
        <v>10094.372767557961</v>
      </c>
      <c r="O55" s="58"/>
      <c r="P55" s="20">
        <v>12193.200610674063</v>
      </c>
      <c r="Q55" s="115"/>
      <c r="R55" s="1535">
        <v>-0.17213100236198561</v>
      </c>
      <c r="S55" s="60"/>
      <c r="T55" s="4"/>
    </row>
    <row r="56" spans="1:20" s="108" customFormat="1" x14ac:dyDescent="0.25">
      <c r="A56" s="34" t="s">
        <v>197</v>
      </c>
      <c r="B56" s="198">
        <v>51219.163784693184</v>
      </c>
      <c r="C56" s="114"/>
      <c r="D56" s="20">
        <v>52354.830316022446</v>
      </c>
      <c r="E56" s="20"/>
      <c r="F56" s="58">
        <v>-2.1691724039103744E-2</v>
      </c>
      <c r="G56" s="58"/>
      <c r="H56" s="362">
        <v>24896.980383095161</v>
      </c>
      <c r="I56" s="58"/>
      <c r="J56" s="130">
        <v>16382.267027459207</v>
      </c>
      <c r="K56" s="115"/>
      <c r="L56" s="60">
        <v>0.51975183540617298</v>
      </c>
      <c r="M56" s="364"/>
      <c r="N56" s="132">
        <v>26322.183401598028</v>
      </c>
      <c r="O56" s="58"/>
      <c r="P56" s="20">
        <v>35972.563288563237</v>
      </c>
      <c r="Q56" s="115"/>
      <c r="R56" s="1535">
        <v>-0.2682705652514164</v>
      </c>
      <c r="S56" s="60"/>
      <c r="T56" s="4"/>
    </row>
    <row r="57" spans="1:20" s="108" customFormat="1" x14ac:dyDescent="0.25">
      <c r="A57" s="34" t="s">
        <v>667</v>
      </c>
      <c r="B57" s="198">
        <v>119013.66996576192</v>
      </c>
      <c r="C57" s="114"/>
      <c r="D57" s="20">
        <v>119173.26687853481</v>
      </c>
      <c r="E57" s="20"/>
      <c r="F57" s="58">
        <v>-1.3392006190075811E-3</v>
      </c>
      <c r="G57" s="58"/>
      <c r="H57" s="362">
        <v>66800.388206494172</v>
      </c>
      <c r="I57" s="58"/>
      <c r="J57" s="130">
        <v>53767.129123689396</v>
      </c>
      <c r="K57" s="115"/>
      <c r="L57" s="60">
        <v>0.24240198975143754</v>
      </c>
      <c r="M57" s="364"/>
      <c r="N57" s="132">
        <v>52213.281759267753</v>
      </c>
      <c r="O57" s="58"/>
      <c r="P57" s="20">
        <v>65406.137754845418</v>
      </c>
      <c r="Q57" s="115"/>
      <c r="R57" s="1535">
        <v>-0.20170669677862629</v>
      </c>
      <c r="S57" s="60"/>
      <c r="T57" s="4"/>
    </row>
    <row r="58" spans="1:20" s="108" customFormat="1" x14ac:dyDescent="0.25">
      <c r="A58" s="34" t="s">
        <v>250</v>
      </c>
      <c r="B58" s="198">
        <v>6405.5199133096939</v>
      </c>
      <c r="C58" s="114"/>
      <c r="D58" s="20">
        <v>1447.7016649578529</v>
      </c>
      <c r="E58" s="20"/>
      <c r="F58" s="58">
        <v>3.4246132116565455</v>
      </c>
      <c r="G58" s="58"/>
      <c r="H58" s="362">
        <v>5921.6166722911976</v>
      </c>
      <c r="I58" s="58"/>
      <c r="J58" s="130">
        <v>1364.1570533787105</v>
      </c>
      <c r="K58" s="115"/>
      <c r="L58" s="60">
        <v>3.3408613822174531</v>
      </c>
      <c r="M58" s="364"/>
      <c r="N58" s="132">
        <v>483.90324101849683</v>
      </c>
      <c r="O58" s="58"/>
      <c r="P58" s="20">
        <v>83.544611579142426</v>
      </c>
      <c r="Q58" s="115"/>
      <c r="R58" s="1535">
        <v>4.7921538190418387</v>
      </c>
      <c r="S58" s="60"/>
      <c r="T58" s="4"/>
    </row>
    <row r="59" spans="1:20" s="108" customFormat="1" x14ac:dyDescent="0.25">
      <c r="A59" s="34" t="s">
        <v>321</v>
      </c>
      <c r="B59" s="198">
        <v>3178.8887708950383</v>
      </c>
      <c r="C59" s="114"/>
      <c r="D59" s="20">
        <v>950.68308340279737</v>
      </c>
      <c r="E59" s="20"/>
      <c r="F59" s="58">
        <v>2.3437944004607547</v>
      </c>
      <c r="G59" s="58"/>
      <c r="H59" s="362">
        <v>3065.817131157818</v>
      </c>
      <c r="I59" s="58"/>
      <c r="J59" s="130">
        <v>870.51332868028032</v>
      </c>
      <c r="K59" s="115"/>
      <c r="L59" s="60">
        <v>2.5218497295218589</v>
      </c>
      <c r="M59" s="364"/>
      <c r="N59" s="132">
        <v>113.07163973722008</v>
      </c>
      <c r="O59" s="58"/>
      <c r="P59" s="20">
        <v>80.169754722516998</v>
      </c>
      <c r="Q59" s="115"/>
      <c r="R59" s="1535">
        <v>0.41040271519580995</v>
      </c>
      <c r="S59" s="60"/>
      <c r="T59" s="4"/>
    </row>
    <row r="60" spans="1:20" s="108" customFormat="1" x14ac:dyDescent="0.25">
      <c r="A60" s="34" t="s">
        <v>322</v>
      </c>
      <c r="B60" s="198">
        <v>3599.390649593754</v>
      </c>
      <c r="C60" s="114"/>
      <c r="D60" s="20">
        <v>630.58814245723613</v>
      </c>
      <c r="E60" s="20"/>
      <c r="F60" s="58">
        <v>4.707989743619148</v>
      </c>
      <c r="G60" s="58"/>
      <c r="H60" s="362">
        <v>3377.3842607824658</v>
      </c>
      <c r="I60" s="58"/>
      <c r="J60" s="130">
        <v>623.50597450865746</v>
      </c>
      <c r="K60" s="115"/>
      <c r="L60" s="60">
        <v>4.4167632690993095</v>
      </c>
      <c r="M60" s="364"/>
      <c r="N60" s="132">
        <v>222.00638881128799</v>
      </c>
      <c r="O60" s="58"/>
      <c r="P60" s="20">
        <v>7.0821679485787126</v>
      </c>
      <c r="Q60" s="115"/>
      <c r="R60" s="1535">
        <v>30.347235821460778</v>
      </c>
      <c r="S60" s="60"/>
      <c r="T60" s="4"/>
    </row>
    <row r="61" spans="1:20" s="108" customFormat="1" x14ac:dyDescent="0.25">
      <c r="A61" s="34" t="s">
        <v>323</v>
      </c>
      <c r="B61" s="198">
        <v>3878.4818277145955</v>
      </c>
      <c r="C61" s="114"/>
      <c r="D61" s="20">
        <v>651.21559849950097</v>
      </c>
      <c r="E61" s="20"/>
      <c r="F61" s="58">
        <v>4.955756951539863</v>
      </c>
      <c r="G61" s="58"/>
      <c r="H61" s="362">
        <v>3540.5669555588261</v>
      </c>
      <c r="I61" s="58"/>
      <c r="J61" s="130">
        <v>640.75857369429684</v>
      </c>
      <c r="K61" s="115"/>
      <c r="L61" s="60">
        <v>4.5255865483713604</v>
      </c>
      <c r="M61" s="364"/>
      <c r="N61" s="132">
        <v>337.9148721557695</v>
      </c>
      <c r="O61" s="58"/>
      <c r="P61" s="20">
        <v>10.457024805204151</v>
      </c>
      <c r="Q61" s="115"/>
      <c r="R61" s="1535">
        <v>31.314628534456503</v>
      </c>
      <c r="S61" s="60"/>
      <c r="T61" s="4"/>
    </row>
    <row r="62" spans="1:20" s="108" customFormat="1" x14ac:dyDescent="0.25">
      <c r="A62" s="34" t="s">
        <v>243</v>
      </c>
      <c r="B62" s="198">
        <v>8235.7901527014947</v>
      </c>
      <c r="C62" s="114"/>
      <c r="D62" s="20">
        <v>938.10576357761056</v>
      </c>
      <c r="E62" s="20"/>
      <c r="F62" s="58">
        <v>7.7791701879040192</v>
      </c>
      <c r="G62" s="58"/>
      <c r="H62" s="362">
        <v>7936.4762497553447</v>
      </c>
      <c r="I62" s="58"/>
      <c r="J62" s="130">
        <v>937.2538066012138</v>
      </c>
      <c r="K62" s="115"/>
      <c r="L62" s="60">
        <v>7.4677983635356799</v>
      </c>
      <c r="M62" s="364"/>
      <c r="N62" s="132">
        <v>299.31390294615022</v>
      </c>
      <c r="O62" s="58"/>
      <c r="P62" s="20">
        <v>0.85195697639677326</v>
      </c>
      <c r="Q62" s="115"/>
      <c r="R62" s="1535">
        <v>350.32513875530941</v>
      </c>
      <c r="S62" s="60"/>
      <c r="T62" s="4"/>
    </row>
    <row r="63" spans="1:20" s="108" customFormat="1" x14ac:dyDescent="0.25">
      <c r="A63" s="34" t="s">
        <v>267</v>
      </c>
      <c r="B63" s="198">
        <v>8804.9862764955142</v>
      </c>
      <c r="C63" s="114"/>
      <c r="D63" s="20">
        <v>3952.3476005346151</v>
      </c>
      <c r="E63" s="20"/>
      <c r="F63" s="58">
        <v>1.2277864111204455</v>
      </c>
      <c r="G63" s="58"/>
      <c r="H63" s="362">
        <v>8363.4108000646229</v>
      </c>
      <c r="I63" s="58"/>
      <c r="J63" s="130">
        <v>3760.6790554044715</v>
      </c>
      <c r="K63" s="115"/>
      <c r="L63" s="60">
        <v>1.2239097452481531</v>
      </c>
      <c r="M63" s="364"/>
      <c r="N63" s="132">
        <v>441.57547643089083</v>
      </c>
      <c r="O63" s="58"/>
      <c r="P63" s="20">
        <v>191.6685451301436</v>
      </c>
      <c r="Q63" s="115"/>
      <c r="R63" s="1535">
        <v>1.303849471654619</v>
      </c>
      <c r="S63" s="60"/>
      <c r="T63" s="4"/>
    </row>
    <row r="64" spans="1:20" s="108" customFormat="1" x14ac:dyDescent="0.25">
      <c r="A64" s="34" t="s">
        <v>324</v>
      </c>
      <c r="B64" s="198">
        <v>2905.2396138568633</v>
      </c>
      <c r="C64" s="114"/>
      <c r="D64" s="20">
        <v>366.92511965378628</v>
      </c>
      <c r="E64" s="20"/>
      <c r="F64" s="58">
        <v>6.9177997314496054</v>
      </c>
      <c r="G64" s="58"/>
      <c r="H64" s="362">
        <v>2807.9548764771694</v>
      </c>
      <c r="I64" s="58"/>
      <c r="J64" s="130">
        <v>366.07316267738952</v>
      </c>
      <c r="K64" s="115"/>
      <c r="L64" s="60">
        <v>6.670474546509559</v>
      </c>
      <c r="M64" s="364"/>
      <c r="N64" s="156">
        <v>97.28473737969388</v>
      </c>
      <c r="O64" s="58"/>
      <c r="P64" s="20">
        <v>0.85195697639677326</v>
      </c>
      <c r="Q64" s="115"/>
      <c r="R64" s="1535">
        <v>113.18973032082602</v>
      </c>
      <c r="S64" s="60"/>
      <c r="T64" s="4"/>
    </row>
    <row r="65" spans="1:20" s="108" customFormat="1" x14ac:dyDescent="0.25">
      <c r="A65" s="34" t="s">
        <v>325</v>
      </c>
      <c r="B65" s="198">
        <v>3557.7803618692269</v>
      </c>
      <c r="C65" s="114"/>
      <c r="D65" s="20">
        <v>300.71616966263457</v>
      </c>
      <c r="E65" s="20"/>
      <c r="F65" s="58">
        <v>10.83102447021923</v>
      </c>
      <c r="G65" s="58"/>
      <c r="H65" s="362">
        <v>3413.4292283077225</v>
      </c>
      <c r="I65" s="58"/>
      <c r="J65" s="130">
        <v>299.86421268623781</v>
      </c>
      <c r="K65" s="115"/>
      <c r="L65" s="60">
        <v>10.383249764050223</v>
      </c>
      <c r="M65" s="364"/>
      <c r="N65" s="156">
        <v>144.3511335615043</v>
      </c>
      <c r="O65" s="58"/>
      <c r="P65" s="20">
        <v>0.85195697639677326</v>
      </c>
      <c r="Q65" s="115"/>
      <c r="R65" s="1535">
        <v>168.43476907955633</v>
      </c>
      <c r="S65" s="60"/>
      <c r="T65" s="4"/>
    </row>
    <row r="66" spans="1:20" s="10" customFormat="1" x14ac:dyDescent="0.25">
      <c r="A66" s="34" t="s">
        <v>668</v>
      </c>
      <c r="B66" s="198">
        <v>3996.38818152874</v>
      </c>
      <c r="C66" s="114"/>
      <c r="D66" s="20">
        <v>759.92514770699893</v>
      </c>
      <c r="E66" s="20"/>
      <c r="F66" s="58">
        <v>4.258923452641957</v>
      </c>
      <c r="G66" s="60"/>
      <c r="H66" s="362">
        <v>3697.8322914524178</v>
      </c>
      <c r="I66" s="116"/>
      <c r="J66" s="130">
        <v>607.84405454588864</v>
      </c>
      <c r="K66" s="115"/>
      <c r="L66" s="60">
        <v>5.0835213634112355</v>
      </c>
      <c r="M66" s="364"/>
      <c r="N66" s="156">
        <v>298.55589007632227</v>
      </c>
      <c r="O66" s="116"/>
      <c r="P66" s="20">
        <v>152.08109316111032</v>
      </c>
      <c r="Q66" s="115"/>
      <c r="R66" s="1535">
        <v>0.96313613921778418</v>
      </c>
      <c r="S66" s="60"/>
      <c r="T66" s="4"/>
    </row>
    <row r="67" spans="1:20" s="10" customFormat="1" x14ac:dyDescent="0.25">
      <c r="A67" s="230" t="s">
        <v>1092</v>
      </c>
      <c r="B67" s="226">
        <v>38.617190434723874</v>
      </c>
      <c r="C67" s="227"/>
      <c r="D67" s="227">
        <v>37.900963526110793</v>
      </c>
      <c r="E67" s="67"/>
      <c r="F67" s="22">
        <v>1.8897327191158515E-2</v>
      </c>
      <c r="G67" s="22"/>
      <c r="H67" s="202">
        <v>41.367427944262843</v>
      </c>
      <c r="I67" s="201"/>
      <c r="J67" s="238">
        <v>40.477243543350326</v>
      </c>
      <c r="K67" s="174"/>
      <c r="L67" s="98">
        <v>2.199221891083436E-2</v>
      </c>
      <c r="M67" s="201"/>
      <c r="N67" s="238">
        <v>35.098604222420597</v>
      </c>
      <c r="O67" s="201"/>
      <c r="P67" s="227">
        <v>35.783132002945557</v>
      </c>
      <c r="Q67" s="174"/>
      <c r="R67" s="1536">
        <v>-1.9129901219060736E-2</v>
      </c>
      <c r="S67" s="98"/>
      <c r="T67" s="4"/>
    </row>
    <row r="68" spans="1:20" x14ac:dyDescent="0.25">
      <c r="A68" s="30"/>
      <c r="B68" s="141"/>
      <c r="C68" s="142"/>
      <c r="D68" s="141"/>
      <c r="E68" s="143"/>
      <c r="F68" s="143"/>
      <c r="G68" s="143"/>
      <c r="H68" s="158"/>
      <c r="I68" s="143"/>
      <c r="J68" s="144"/>
      <c r="K68" s="143"/>
      <c r="L68" s="143"/>
      <c r="M68" s="143"/>
      <c r="N68" s="159"/>
      <c r="O68" s="21"/>
      <c r="P68" s="353"/>
      <c r="Q68" s="6"/>
      <c r="R68" s="21"/>
      <c r="S68" s="21"/>
    </row>
    <row r="69" spans="1:20" s="10" customFormat="1" x14ac:dyDescent="0.25">
      <c r="A69" s="25" t="s">
        <v>724</v>
      </c>
      <c r="B69" s="141"/>
      <c r="C69" s="142"/>
      <c r="D69" s="141"/>
      <c r="E69" s="143"/>
      <c r="F69" s="143"/>
      <c r="G69" s="143"/>
      <c r="H69" s="731"/>
      <c r="I69" s="143"/>
      <c r="J69" s="144"/>
      <c r="K69" s="143"/>
      <c r="L69" s="143"/>
      <c r="M69" s="143"/>
      <c r="N69" s="141"/>
      <c r="O69" s="21"/>
      <c r="P69" s="353"/>
      <c r="Q69" s="6"/>
      <c r="R69" s="21"/>
      <c r="S69" s="21"/>
      <c r="T69" s="4"/>
    </row>
    <row r="70" spans="1:20" s="10" customFormat="1" x14ac:dyDescent="0.25">
      <c r="A70" s="4"/>
      <c r="B70" s="119"/>
      <c r="D70" s="119"/>
      <c r="E70" s="6"/>
      <c r="F70" s="21"/>
      <c r="G70" s="21"/>
      <c r="H70" s="719"/>
      <c r="I70" s="21"/>
      <c r="J70" s="120"/>
      <c r="K70" s="6"/>
      <c r="L70" s="21"/>
      <c r="M70" s="21"/>
      <c r="N70" s="119"/>
      <c r="O70" s="21"/>
      <c r="P70" s="353"/>
      <c r="Q70" s="6"/>
      <c r="R70" s="21"/>
      <c r="S70" s="21"/>
      <c r="T70" s="4"/>
    </row>
    <row r="71" spans="1:20" s="10" customFormat="1" x14ac:dyDescent="0.25">
      <c r="A71" s="32"/>
      <c r="B71" s="119"/>
      <c r="D71" s="119"/>
      <c r="E71" s="6"/>
      <c r="F71" s="21"/>
      <c r="G71" s="21"/>
      <c r="H71" s="119"/>
      <c r="I71" s="21"/>
      <c r="J71" s="120"/>
      <c r="K71" s="6"/>
      <c r="L71" s="21"/>
      <c r="M71" s="21"/>
      <c r="N71" s="40"/>
      <c r="O71" s="21"/>
      <c r="P71" s="353"/>
      <c r="Q71" s="6"/>
      <c r="R71" s="21"/>
      <c r="S71" s="21"/>
      <c r="T71" s="4"/>
    </row>
    <row r="72" spans="1:20" x14ac:dyDescent="0.25">
      <c r="D72" s="35"/>
      <c r="F72" s="4"/>
      <c r="J72" s="35"/>
      <c r="L72" s="4"/>
      <c r="N72" s="36"/>
      <c r="P72" s="35"/>
    </row>
    <row r="73" spans="1:20" x14ac:dyDescent="0.25">
      <c r="F73" s="36"/>
      <c r="G73" s="36"/>
      <c r="L73" s="36"/>
      <c r="M73" s="36"/>
      <c r="R73" s="36"/>
      <c r="S73" s="36"/>
    </row>
    <row r="74" spans="1:20" x14ac:dyDescent="0.25">
      <c r="B74" s="100"/>
      <c r="D74" s="100"/>
      <c r="F74" s="36"/>
      <c r="G74" s="36"/>
      <c r="L74" s="36"/>
      <c r="M74" s="36"/>
      <c r="R74" s="36"/>
      <c r="S74" s="36"/>
    </row>
    <row r="75" spans="1:20" x14ac:dyDescent="0.25">
      <c r="B75" s="100"/>
      <c r="D75" s="100"/>
      <c r="F75" s="36"/>
      <c r="G75" s="36"/>
      <c r="L75" s="36"/>
      <c r="M75" s="36"/>
      <c r="R75" s="36"/>
      <c r="S75" s="36"/>
    </row>
    <row r="76" spans="1:20" x14ac:dyDescent="0.25">
      <c r="B76" s="354"/>
      <c r="H76" s="82"/>
      <c r="N76" s="82"/>
    </row>
    <row r="77" spans="1:20" x14ac:dyDescent="0.25">
      <c r="B77" s="355"/>
    </row>
    <row r="78" spans="1:20" x14ac:dyDescent="0.25">
      <c r="B78" s="880"/>
    </row>
    <row r="79" spans="1:20" x14ac:dyDescent="0.25">
      <c r="B79" s="356"/>
    </row>
    <row r="80" spans="1:20" x14ac:dyDescent="0.25">
      <c r="B80" s="356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43" type="noConversion"/>
  <printOptions horizontalCentered="1"/>
  <pageMargins left="0.25" right="0.25" top="0.25" bottom="0.5" header="0.3" footer="0.3"/>
  <pageSetup scale="85"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>
    <pageSetUpPr fitToPage="1"/>
  </sheetPr>
  <dimension ref="A1:T80"/>
  <sheetViews>
    <sheetView showGridLines="0" topLeftCell="A19" zoomScaleNormal="100" workbookViewId="0">
      <selection activeCell="B4" sqref="B4:T4"/>
    </sheetView>
  </sheetViews>
  <sheetFormatPr defaultColWidth="9.1796875" defaultRowHeight="11.5" x14ac:dyDescent="0.25"/>
  <cols>
    <col min="1" max="1" width="24.7265625" style="25" customWidth="1"/>
    <col min="2" max="2" width="10.26953125" style="35" customWidth="1"/>
    <col min="3" max="3" width="0.54296875" style="10" customWidth="1"/>
    <col min="4" max="4" width="12.7265625" style="4" customWidth="1"/>
    <col min="5" max="5" width="0.7265625" style="4" customWidth="1"/>
    <col min="6" max="6" width="8.54296875" style="10" customWidth="1"/>
    <col min="7" max="7" width="0.54296875" style="10" customWidth="1"/>
    <col min="8" max="8" width="10.26953125" style="36" customWidth="1"/>
    <col min="9" max="9" width="0.54296875" style="10" customWidth="1"/>
    <col min="10" max="10" width="10.26953125" style="733" customWidth="1"/>
    <col min="11" max="11" width="0.54296875" style="4" customWidth="1"/>
    <col min="12" max="12" width="8.453125" style="10" customWidth="1"/>
    <col min="13" max="13" width="1.54296875" style="10" customWidth="1"/>
    <col min="14" max="14" width="10.26953125" style="76" customWidth="1"/>
    <col min="15" max="15" width="0.54296875" style="10" customWidth="1"/>
    <col min="16" max="16" width="10.26953125" style="733" customWidth="1"/>
    <col min="17" max="17" width="0.54296875" style="4" customWidth="1"/>
    <col min="18" max="18" width="8.26953125" style="10" customWidth="1"/>
    <col min="19" max="19" width="0.54296875" style="10" customWidth="1"/>
    <col min="20" max="16384" width="9.1796875" style="4"/>
  </cols>
  <sheetData>
    <row r="1" spans="1:20" s="2" customFormat="1" ht="15.5" x14ac:dyDescent="0.35">
      <c r="A1" s="1685" t="str">
        <f>CONCATENATE('List of Tables'!A46,":  ",'List of Tables'!C46)</f>
        <v>TABLE 39:  Meetings, Conventions and Incentives Visitor Characteristics: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883"/>
    </row>
    <row r="2" spans="1:20" s="2" customFormat="1" ht="15.5" x14ac:dyDescent="0.35">
      <c r="A2" s="1685" t="s">
        <v>696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  <c r="T2" s="4"/>
    </row>
    <row r="3" spans="1:20" s="2" customFormat="1" ht="14" x14ac:dyDescent="0.3">
      <c r="A3" s="770"/>
      <c r="B3" s="485"/>
      <c r="C3" s="26"/>
      <c r="D3" s="1066"/>
      <c r="E3" s="26"/>
      <c r="F3" s="26"/>
      <c r="G3" s="26"/>
      <c r="H3" s="704"/>
      <c r="I3" s="26"/>
      <c r="J3" s="1066"/>
      <c r="K3" s="26"/>
      <c r="L3" s="26"/>
      <c r="M3" s="26"/>
      <c r="N3" s="704"/>
      <c r="O3" s="26"/>
      <c r="P3" s="1066"/>
      <c r="Q3" s="26"/>
      <c r="R3" s="704"/>
      <c r="S3" s="26"/>
      <c r="T3" s="4"/>
    </row>
    <row r="4" spans="1:20" x14ac:dyDescent="0.25">
      <c r="A4" s="1757" t="s">
        <v>372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</row>
    <row r="5" spans="1:20" ht="23" x14ac:dyDescent="0.25">
      <c r="A5" s="1746" t="s">
        <v>254</v>
      </c>
      <c r="B5" s="71">
        <v>2014</v>
      </c>
      <c r="C5" s="72"/>
      <c r="D5" s="73">
        <v>2013</v>
      </c>
      <c r="E5" s="70"/>
      <c r="F5" s="45" t="s">
        <v>637</v>
      </c>
      <c r="G5" s="70"/>
      <c r="H5" s="71">
        <v>2014</v>
      </c>
      <c r="I5" s="72"/>
      <c r="J5" s="73">
        <v>2013</v>
      </c>
      <c r="K5" s="70"/>
      <c r="L5" s="1018" t="s">
        <v>637</v>
      </c>
      <c r="M5" s="998"/>
      <c r="N5" s="73">
        <v>2014</v>
      </c>
      <c r="O5" s="72"/>
      <c r="P5" s="73">
        <v>2013</v>
      </c>
      <c r="Q5" s="70"/>
      <c r="R5" s="45" t="s">
        <v>637</v>
      </c>
      <c r="S5" s="5"/>
    </row>
    <row r="6" spans="1:20" x14ac:dyDescent="0.25">
      <c r="A6" s="31" t="s">
        <v>517</v>
      </c>
      <c r="B6" s="198">
        <v>3520006.3757520099</v>
      </c>
      <c r="C6" s="133"/>
      <c r="D6" s="114">
        <v>3211014.5742443628</v>
      </c>
      <c r="E6" s="114">
        <v>0</v>
      </c>
      <c r="F6" s="58">
        <v>9.6228713499489846E-2</v>
      </c>
      <c r="G6" s="58"/>
      <c r="H6" s="417">
        <v>2686234.8771508811</v>
      </c>
      <c r="I6" s="58"/>
      <c r="J6" s="20">
        <v>2412827.7530557462</v>
      </c>
      <c r="K6" s="115"/>
      <c r="L6" s="60">
        <v>0.11331398345732559</v>
      </c>
      <c r="M6" s="364"/>
      <c r="N6" s="891">
        <v>833771.49860112893</v>
      </c>
      <c r="O6" s="58"/>
      <c r="P6" s="20">
        <v>798186.82118861668</v>
      </c>
      <c r="Q6" s="115"/>
      <c r="R6" s="58">
        <v>4.4581890439535782E-2</v>
      </c>
      <c r="S6" s="7"/>
    </row>
    <row r="7" spans="1:20" s="14" customFormat="1" x14ac:dyDescent="0.25">
      <c r="A7" s="31" t="s">
        <v>272</v>
      </c>
      <c r="B7" s="198">
        <v>457015.68779339961</v>
      </c>
      <c r="C7" s="114"/>
      <c r="D7" s="114">
        <v>415779.20168669475</v>
      </c>
      <c r="E7" s="114">
        <v>0</v>
      </c>
      <c r="F7" s="58">
        <v>9.9178809183866068E-2</v>
      </c>
      <c r="G7" s="58"/>
      <c r="H7" s="362">
        <v>324335.66870815575</v>
      </c>
      <c r="I7" s="58"/>
      <c r="J7" s="20">
        <v>294487.641193269</v>
      </c>
      <c r="K7" s="115"/>
      <c r="L7" s="60">
        <v>0.10135578998813678</v>
      </c>
      <c r="M7" s="364"/>
      <c r="N7" s="114">
        <v>132680.01908524387</v>
      </c>
      <c r="O7" s="58"/>
      <c r="P7" s="20">
        <v>121291.56049342577</v>
      </c>
      <c r="Q7" s="115"/>
      <c r="R7" s="58">
        <v>9.3893248182220987E-2</v>
      </c>
      <c r="S7" s="7"/>
      <c r="T7" s="4"/>
    </row>
    <row r="8" spans="1:20" s="14" customFormat="1" x14ac:dyDescent="0.25">
      <c r="A8" s="505" t="s">
        <v>273</v>
      </c>
      <c r="B8" s="458"/>
      <c r="C8" s="474"/>
      <c r="D8" s="474"/>
      <c r="E8" s="474"/>
      <c r="F8" s="474"/>
      <c r="G8" s="474"/>
      <c r="H8" s="458"/>
      <c r="I8" s="474"/>
      <c r="J8" s="474"/>
      <c r="K8" s="474"/>
      <c r="L8" s="475"/>
      <c r="M8" s="458"/>
      <c r="N8" s="474"/>
      <c r="O8" s="474"/>
      <c r="P8" s="474"/>
      <c r="Q8" s="474"/>
      <c r="R8" s="474"/>
      <c r="S8" s="475"/>
      <c r="T8" s="4"/>
    </row>
    <row r="9" spans="1:20" s="220" customFormat="1" x14ac:dyDescent="0.25">
      <c r="A9" s="218" t="s">
        <v>274</v>
      </c>
      <c r="B9" s="198">
        <v>106440.90811938397</v>
      </c>
      <c r="C9" s="114"/>
      <c r="D9" s="114">
        <v>100087.21919243857</v>
      </c>
      <c r="E9" s="114"/>
      <c r="F9" s="58">
        <v>6.3481521199316202E-2</v>
      </c>
      <c r="G9" s="58"/>
      <c r="H9" s="362">
        <v>83684.548335129832</v>
      </c>
      <c r="I9" s="58"/>
      <c r="J9" s="130">
        <v>78594.992534174191</v>
      </c>
      <c r="K9" s="115"/>
      <c r="L9" s="60">
        <v>6.4756743869434572E-2</v>
      </c>
      <c r="M9" s="364"/>
      <c r="N9" s="114">
        <v>22756.359784254131</v>
      </c>
      <c r="O9" s="58"/>
      <c r="P9" s="20">
        <v>21492.226658264375</v>
      </c>
      <c r="Q9" s="115"/>
      <c r="R9" s="58">
        <v>5.8818155330762845E-2</v>
      </c>
      <c r="S9" s="60"/>
      <c r="T9" s="4"/>
    </row>
    <row r="10" spans="1:20" s="220" customFormat="1" x14ac:dyDescent="0.25">
      <c r="A10" s="218" t="s">
        <v>275</v>
      </c>
      <c r="B10" s="198">
        <v>183665.53906543073</v>
      </c>
      <c r="C10" s="114"/>
      <c r="D10" s="114">
        <v>170881.483193047</v>
      </c>
      <c r="E10" s="114"/>
      <c r="F10" s="58">
        <v>7.4812411699057058E-2</v>
      </c>
      <c r="G10" s="58"/>
      <c r="H10" s="362">
        <v>149987.58194456139</v>
      </c>
      <c r="I10" s="58"/>
      <c r="J10" s="130">
        <v>139575.05269959988</v>
      </c>
      <c r="K10" s="115"/>
      <c r="L10" s="60">
        <v>7.4601650105566158E-2</v>
      </c>
      <c r="M10" s="364"/>
      <c r="N10" s="114">
        <v>33677.957120869338</v>
      </c>
      <c r="O10" s="58"/>
      <c r="P10" s="20">
        <v>31306.430493447107</v>
      </c>
      <c r="Q10" s="115"/>
      <c r="R10" s="58">
        <v>7.5752060839980637E-2</v>
      </c>
      <c r="S10" s="60"/>
      <c r="T10" s="4"/>
    </row>
    <row r="11" spans="1:20" s="220" customFormat="1" x14ac:dyDescent="0.25">
      <c r="A11" s="218" t="s">
        <v>276</v>
      </c>
      <c r="B11" s="198">
        <v>166909.24060842412</v>
      </c>
      <c r="C11" s="114"/>
      <c r="D11" s="114">
        <v>144810.49930125731</v>
      </c>
      <c r="E11" s="114"/>
      <c r="F11" s="58">
        <v>0.15260455156082001</v>
      </c>
      <c r="G11" s="58"/>
      <c r="H11" s="362">
        <v>90663.538428303669</v>
      </c>
      <c r="I11" s="58"/>
      <c r="J11" s="20">
        <v>76317.595959544633</v>
      </c>
      <c r="K11" s="115"/>
      <c r="L11" s="60">
        <v>0.18797686547102072</v>
      </c>
      <c r="M11" s="364"/>
      <c r="N11" s="114">
        <v>76245.702180120454</v>
      </c>
      <c r="O11" s="58"/>
      <c r="P11" s="20">
        <v>68492.903341712663</v>
      </c>
      <c r="Q11" s="115"/>
      <c r="R11" s="58">
        <v>0.11319127179831902</v>
      </c>
      <c r="S11" s="60"/>
      <c r="T11" s="4"/>
    </row>
    <row r="12" spans="1:20" s="220" customFormat="1" x14ac:dyDescent="0.25">
      <c r="A12" s="218" t="s">
        <v>277</v>
      </c>
      <c r="B12" s="199">
        <v>1.9452019138569145</v>
      </c>
      <c r="C12" s="155"/>
      <c r="D12" s="157">
        <v>1.9173468350418166</v>
      </c>
      <c r="E12" s="157"/>
      <c r="F12" s="58">
        <v>1.4527929066360317E-2</v>
      </c>
      <c r="G12" s="58"/>
      <c r="H12" s="363">
        <v>1.7900788851889824</v>
      </c>
      <c r="I12" s="58"/>
      <c r="J12" s="131">
        <v>1.7543745432928577</v>
      </c>
      <c r="K12" s="115"/>
      <c r="L12" s="60">
        <v>-2.2471910112359571E-2</v>
      </c>
      <c r="M12" s="364"/>
      <c r="N12" s="155">
        <v>2.4680068107488564</v>
      </c>
      <c r="O12" s="58"/>
      <c r="P12" s="97">
        <v>2.4757281887119205</v>
      </c>
      <c r="Q12" s="115"/>
      <c r="R12" s="58">
        <v>-3.1188310567653024E-3</v>
      </c>
      <c r="S12" s="60"/>
      <c r="T12" s="4"/>
    </row>
    <row r="13" spans="1:20" s="14" customFormat="1" x14ac:dyDescent="0.25">
      <c r="A13" s="505" t="s">
        <v>278</v>
      </c>
      <c r="B13" s="458"/>
      <c r="C13" s="474"/>
      <c r="D13" s="474"/>
      <c r="E13" s="474"/>
      <c r="F13" s="474"/>
      <c r="G13" s="474"/>
      <c r="H13" s="458"/>
      <c r="I13" s="474"/>
      <c r="J13" s="474"/>
      <c r="K13" s="474"/>
      <c r="L13" s="475"/>
      <c r="M13" s="458"/>
      <c r="N13" s="474"/>
      <c r="O13" s="474"/>
      <c r="P13" s="474"/>
      <c r="Q13" s="474"/>
      <c r="R13" s="474"/>
      <c r="S13" s="475"/>
      <c r="T13" s="4"/>
    </row>
    <row r="14" spans="1:20" s="108" customFormat="1" x14ac:dyDescent="0.25">
      <c r="A14" s="9" t="s">
        <v>279</v>
      </c>
      <c r="B14" s="198">
        <v>159335.28665908618</v>
      </c>
      <c r="C14" s="114"/>
      <c r="D14" s="114">
        <v>147955.25448993591</v>
      </c>
      <c r="E14" s="114"/>
      <c r="F14" s="58">
        <v>7.6915363421069707E-2</v>
      </c>
      <c r="G14" s="58"/>
      <c r="H14" s="362">
        <v>97688.715644634998</v>
      </c>
      <c r="I14" s="58"/>
      <c r="J14" s="130">
        <v>89613.444955505969</v>
      </c>
      <c r="K14" s="115"/>
      <c r="L14" s="60">
        <v>9.0112267117266692E-2</v>
      </c>
      <c r="M14" s="364"/>
      <c r="N14" s="114">
        <v>61646.57101445119</v>
      </c>
      <c r="O14" s="58"/>
      <c r="P14" s="20">
        <v>58341.809534429929</v>
      </c>
      <c r="Q14" s="115"/>
      <c r="R14" s="58">
        <v>5.6644823093308136E-2</v>
      </c>
      <c r="S14" s="60"/>
      <c r="T14" s="4"/>
    </row>
    <row r="15" spans="1:20" s="108" customFormat="1" x14ac:dyDescent="0.25">
      <c r="A15" s="9" t="s">
        <v>280</v>
      </c>
      <c r="B15" s="198">
        <v>297680.40113431343</v>
      </c>
      <c r="C15" s="114"/>
      <c r="D15" s="114">
        <v>267823.94719675888</v>
      </c>
      <c r="E15" s="114"/>
      <c r="F15" s="58">
        <v>0.1114779102095015</v>
      </c>
      <c r="G15" s="58"/>
      <c r="H15" s="198">
        <v>226646.95306352075</v>
      </c>
      <c r="I15" s="58"/>
      <c r="J15" s="130">
        <v>204874.19623776304</v>
      </c>
      <c r="K15" s="115"/>
      <c r="L15" s="60">
        <v>0.10627378764912751</v>
      </c>
      <c r="M15" s="364"/>
      <c r="N15" s="114">
        <v>71033.448070792685</v>
      </c>
      <c r="O15" s="58"/>
      <c r="P15" s="20">
        <v>62949.750958995843</v>
      </c>
      <c r="Q15" s="115"/>
      <c r="R15" s="58">
        <v>0.12841507692480617</v>
      </c>
      <c r="S15" s="60"/>
      <c r="T15" s="4"/>
    </row>
    <row r="16" spans="1:20" s="108" customFormat="1" x14ac:dyDescent="0.25">
      <c r="A16" s="34" t="s">
        <v>665</v>
      </c>
      <c r="B16" s="199">
        <v>4.3862564305468101</v>
      </c>
      <c r="C16" s="155"/>
      <c r="D16" s="157">
        <v>4.4337731151268382</v>
      </c>
      <c r="E16" s="157"/>
      <c r="F16" s="58">
        <v>-1.0716986040154829E-2</v>
      </c>
      <c r="G16" s="58"/>
      <c r="H16" s="363">
        <v>5.0635107898996816</v>
      </c>
      <c r="I16" s="58"/>
      <c r="J16" s="131">
        <v>5.0414006826434257</v>
      </c>
      <c r="K16" s="115"/>
      <c r="L16" s="60">
        <v>4.3857071968861358E-3</v>
      </c>
      <c r="M16" s="364"/>
      <c r="N16" s="155">
        <v>2.7307114054507404</v>
      </c>
      <c r="O16" s="58"/>
      <c r="P16" s="97">
        <v>2.9584947993559538</v>
      </c>
      <c r="Q16" s="115"/>
      <c r="R16" s="58">
        <v>-7.6993001290656463E-2</v>
      </c>
      <c r="S16" s="60"/>
      <c r="T16" s="4"/>
    </row>
    <row r="17" spans="1:20" x14ac:dyDescent="0.25">
      <c r="A17" s="706" t="s">
        <v>281</v>
      </c>
      <c r="B17" s="458"/>
      <c r="C17" s="474"/>
      <c r="D17" s="474"/>
      <c r="E17" s="474"/>
      <c r="F17" s="474"/>
      <c r="G17" s="474"/>
      <c r="H17" s="458"/>
      <c r="I17" s="474"/>
      <c r="J17" s="474"/>
      <c r="K17" s="474"/>
      <c r="L17" s="475"/>
      <c r="M17" s="458"/>
      <c r="N17" s="474"/>
      <c r="O17" s="474"/>
      <c r="P17" s="474"/>
      <c r="Q17" s="474"/>
      <c r="R17" s="474"/>
      <c r="S17" s="475"/>
    </row>
    <row r="18" spans="1:20" s="108" customFormat="1" x14ac:dyDescent="0.25">
      <c r="A18" s="9" t="s">
        <v>282</v>
      </c>
      <c r="B18" s="198">
        <v>129279.55496756904</v>
      </c>
      <c r="C18" s="114"/>
      <c r="D18" s="114">
        <v>120809.2343816207</v>
      </c>
      <c r="E18" s="114"/>
      <c r="F18" s="58">
        <v>7.0113188195462764E-2</v>
      </c>
      <c r="G18" s="58"/>
      <c r="H18" s="362">
        <v>50390.206029720066</v>
      </c>
      <c r="I18" s="58"/>
      <c r="J18" s="130">
        <v>46783.441141560441</v>
      </c>
      <c r="K18" s="115"/>
      <c r="L18" s="60">
        <v>7.7094903669998036E-2</v>
      </c>
      <c r="M18" s="364"/>
      <c r="N18" s="114">
        <v>78889.348937848976</v>
      </c>
      <c r="O18" s="58"/>
      <c r="P18" s="20">
        <v>74025.793240060259</v>
      </c>
      <c r="Q18" s="115"/>
      <c r="R18" s="58">
        <v>6.5700825143697683E-2</v>
      </c>
      <c r="S18" s="60"/>
      <c r="T18" s="4"/>
    </row>
    <row r="19" spans="1:20" s="108" customFormat="1" x14ac:dyDescent="0.25">
      <c r="A19" s="9" t="s">
        <v>283</v>
      </c>
      <c r="B19" s="198">
        <v>160386.87059481128</v>
      </c>
      <c r="C19" s="114"/>
      <c r="D19" s="114">
        <v>151352.34369924816</v>
      </c>
      <c r="E19" s="114"/>
      <c r="F19" s="58">
        <v>5.9692018469932669E-2</v>
      </c>
      <c r="G19" s="58"/>
      <c r="H19" s="362">
        <v>81224.131273630439</v>
      </c>
      <c r="I19" s="58"/>
      <c r="J19" s="130">
        <v>75471.069756294411</v>
      </c>
      <c r="K19" s="115"/>
      <c r="L19" s="60">
        <v>7.6228699764206168E-2</v>
      </c>
      <c r="M19" s="364"/>
      <c r="N19" s="114">
        <v>79162.739321180852</v>
      </c>
      <c r="O19" s="58"/>
      <c r="P19" s="20">
        <v>75881.273942953732</v>
      </c>
      <c r="Q19" s="115"/>
      <c r="R19" s="58">
        <v>4.324473229975119E-2</v>
      </c>
      <c r="S19" s="60"/>
      <c r="T19" s="4"/>
    </row>
    <row r="20" spans="1:20" s="108" customFormat="1" x14ac:dyDescent="0.25">
      <c r="A20" s="9" t="s">
        <v>284</v>
      </c>
      <c r="B20" s="198">
        <v>92700.188512229535</v>
      </c>
      <c r="C20" s="114"/>
      <c r="D20" s="114">
        <v>88822.059380298597</v>
      </c>
      <c r="E20" s="114"/>
      <c r="F20" s="58">
        <v>4.3661779055655818E-2</v>
      </c>
      <c r="G20" s="58"/>
      <c r="H20" s="362">
        <v>31232.060480050022</v>
      </c>
      <c r="I20" s="58"/>
      <c r="J20" s="130">
        <v>30245.680259851284</v>
      </c>
      <c r="K20" s="115"/>
      <c r="L20" s="60">
        <v>3.261226766018812E-2</v>
      </c>
      <c r="M20" s="364"/>
      <c r="N20" s="114">
        <v>61468.12803217952</v>
      </c>
      <c r="O20" s="58"/>
      <c r="P20" s="20">
        <v>58576.379120447309</v>
      </c>
      <c r="Q20" s="115"/>
      <c r="R20" s="58">
        <v>4.9367150294252066E-2</v>
      </c>
      <c r="S20" s="60"/>
      <c r="T20" s="4"/>
    </row>
    <row r="21" spans="1:20" s="108" customFormat="1" x14ac:dyDescent="0.25">
      <c r="A21" s="9" t="s">
        <v>285</v>
      </c>
      <c r="B21" s="198">
        <v>260049.45074321915</v>
      </c>
      <c r="C21" s="114"/>
      <c r="D21" s="114">
        <v>232439.68298607561</v>
      </c>
      <c r="E21" s="114"/>
      <c r="F21" s="58">
        <v>0.11878250478769371</v>
      </c>
      <c r="G21" s="58"/>
      <c r="H21" s="362">
        <v>223953.39188482467</v>
      </c>
      <c r="I21" s="58"/>
      <c r="J21" s="130">
        <v>202478.81055521779</v>
      </c>
      <c r="K21" s="115"/>
      <c r="L21" s="60">
        <v>0.10605841307898523</v>
      </c>
      <c r="M21" s="364"/>
      <c r="N21" s="114">
        <v>36096.058858394485</v>
      </c>
      <c r="O21" s="58"/>
      <c r="P21" s="20">
        <v>29960.872430857824</v>
      </c>
      <c r="Q21" s="115"/>
      <c r="R21" s="58">
        <v>0.2047732902870279</v>
      </c>
      <c r="S21" s="60"/>
      <c r="T21" s="4"/>
    </row>
    <row r="22" spans="1:20" x14ac:dyDescent="0.25">
      <c r="A22" s="706" t="s">
        <v>286</v>
      </c>
      <c r="B22" s="458"/>
      <c r="C22" s="474"/>
      <c r="D22" s="474"/>
      <c r="E22" s="474"/>
      <c r="F22" s="474"/>
      <c r="G22" s="474"/>
      <c r="H22" s="458"/>
      <c r="I22" s="474"/>
      <c r="J22" s="474"/>
      <c r="K22" s="474"/>
      <c r="L22" s="475"/>
      <c r="M22" s="458"/>
      <c r="N22" s="474"/>
      <c r="O22" s="474"/>
      <c r="P22" s="474"/>
      <c r="Q22" s="474"/>
      <c r="R22" s="474"/>
      <c r="S22" s="475"/>
    </row>
    <row r="23" spans="1:20" s="108" customFormat="1" x14ac:dyDescent="0.25">
      <c r="A23" s="9" t="s">
        <v>583</v>
      </c>
      <c r="B23" s="198">
        <v>276475.35704849748</v>
      </c>
      <c r="C23" s="114"/>
      <c r="D23" s="114">
        <v>250237.25129722196</v>
      </c>
      <c r="E23" s="114"/>
      <c r="F23" s="58">
        <v>0.10485291704275848</v>
      </c>
      <c r="G23" s="58"/>
      <c r="H23" s="362">
        <v>163417.03817024655</v>
      </c>
      <c r="I23" s="58"/>
      <c r="J23" s="130">
        <v>143210.2460371968</v>
      </c>
      <c r="K23" s="115"/>
      <c r="L23" s="60">
        <v>0.14109878791634312</v>
      </c>
      <c r="M23" s="364"/>
      <c r="N23" s="114">
        <v>113058.31887825091</v>
      </c>
      <c r="O23" s="58"/>
      <c r="P23" s="20">
        <v>107027.00526002515</v>
      </c>
      <c r="Q23" s="115"/>
      <c r="R23" s="58">
        <v>5.63531942575849E-2</v>
      </c>
      <c r="S23" s="60"/>
      <c r="T23" s="4"/>
    </row>
    <row r="24" spans="1:20" s="108" customFormat="1" x14ac:dyDescent="0.25">
      <c r="A24" s="9" t="s">
        <v>287</v>
      </c>
      <c r="B24" s="198">
        <v>131517.24552119206</v>
      </c>
      <c r="C24" s="114"/>
      <c r="D24" s="114">
        <v>126247.62201283748</v>
      </c>
      <c r="E24" s="114"/>
      <c r="F24" s="58">
        <v>4.1740378348027296E-2</v>
      </c>
      <c r="G24" s="58"/>
      <c r="H24" s="362">
        <v>112397.55358576955</v>
      </c>
      <c r="I24" s="58"/>
      <c r="J24" s="130">
        <v>107283.88260205027</v>
      </c>
      <c r="K24" s="115"/>
      <c r="L24" s="60">
        <v>4.7664857569402967E-2</v>
      </c>
      <c r="M24" s="364"/>
      <c r="N24" s="114">
        <v>19119.691935422514</v>
      </c>
      <c r="O24" s="58"/>
      <c r="P24" s="20">
        <v>18963.739410787206</v>
      </c>
      <c r="Q24" s="115"/>
      <c r="R24" s="58">
        <v>8.2237221919742691E-3</v>
      </c>
      <c r="S24" s="60"/>
      <c r="T24" s="4"/>
    </row>
    <row r="25" spans="1:20" s="108" customFormat="1" x14ac:dyDescent="0.25">
      <c r="A25" s="9" t="s">
        <v>288</v>
      </c>
      <c r="B25" s="198">
        <v>128988.84443354991</v>
      </c>
      <c r="C25" s="114"/>
      <c r="D25" s="114">
        <v>122792.33251009473</v>
      </c>
      <c r="E25" s="114"/>
      <c r="F25" s="58">
        <v>5.0463345689322814E-2</v>
      </c>
      <c r="G25" s="58"/>
      <c r="H25" s="362">
        <v>110262.40180494708</v>
      </c>
      <c r="I25" s="58"/>
      <c r="J25" s="130">
        <v>103973.95140887338</v>
      </c>
      <c r="K25" s="115"/>
      <c r="L25" s="60">
        <v>6.0481017705527156E-2</v>
      </c>
      <c r="M25" s="364"/>
      <c r="N25" s="114">
        <v>18726.442628602832</v>
      </c>
      <c r="O25" s="58"/>
      <c r="P25" s="20">
        <v>18818.381101221337</v>
      </c>
      <c r="Q25" s="115"/>
      <c r="R25" s="58">
        <v>-4.8855675801218841E-3</v>
      </c>
      <c r="S25" s="60"/>
      <c r="T25" s="4"/>
    </row>
    <row r="26" spans="1:20" s="108" customFormat="1" x14ac:dyDescent="0.25">
      <c r="A26" s="9" t="s">
        <v>584</v>
      </c>
      <c r="B26" s="198">
        <v>2674.6944659872133</v>
      </c>
      <c r="C26" s="114"/>
      <c r="D26" s="114">
        <v>2314.0098599345201</v>
      </c>
      <c r="E26" s="114"/>
      <c r="F26" s="58">
        <v>0.1558699521111373</v>
      </c>
      <c r="G26" s="58"/>
      <c r="H26" s="362">
        <v>2209.326136575753</v>
      </c>
      <c r="I26" s="58"/>
      <c r="J26" s="130">
        <v>1828.0625396203773</v>
      </c>
      <c r="K26" s="115"/>
      <c r="L26" s="60">
        <v>0.20856157198787656</v>
      </c>
      <c r="M26" s="364"/>
      <c r="N26" s="114">
        <v>465.36832941146014</v>
      </c>
      <c r="O26" s="58"/>
      <c r="P26" s="20">
        <v>485.9473203141431</v>
      </c>
      <c r="Q26" s="115"/>
      <c r="R26" s="58">
        <v>-4.2348192988037402E-2</v>
      </c>
      <c r="S26" s="60"/>
      <c r="T26" s="4"/>
    </row>
    <row r="27" spans="1:20" s="108" customFormat="1" x14ac:dyDescent="0.25">
      <c r="A27" s="9" t="s">
        <v>585</v>
      </c>
      <c r="B27" s="198">
        <v>4457.9683850909287</v>
      </c>
      <c r="C27" s="114"/>
      <c r="D27" s="20">
        <v>6535.2960392580126</v>
      </c>
      <c r="E27" s="20"/>
      <c r="F27" s="58">
        <v>-0.31786282391622678</v>
      </c>
      <c r="G27" s="58"/>
      <c r="H27" s="362">
        <v>3893.774388410603</v>
      </c>
      <c r="I27" s="58"/>
      <c r="J27" s="130">
        <v>5810.1378200294803</v>
      </c>
      <c r="K27" s="115"/>
      <c r="L27" s="60">
        <v>-0.32983097664439803</v>
      </c>
      <c r="M27" s="364"/>
      <c r="N27" s="114">
        <v>564.19399668032531</v>
      </c>
      <c r="O27" s="58"/>
      <c r="P27" s="20">
        <v>725.15821922853252</v>
      </c>
      <c r="Q27" s="115"/>
      <c r="R27" s="58">
        <v>-0.22197117577933648</v>
      </c>
      <c r="S27" s="60"/>
      <c r="T27" s="4"/>
    </row>
    <row r="28" spans="1:20" s="108" customFormat="1" x14ac:dyDescent="0.25">
      <c r="A28" s="9" t="s">
        <v>253</v>
      </c>
      <c r="B28" s="198">
        <v>43921.076230782724</v>
      </c>
      <c r="C28" s="114"/>
      <c r="D28" s="20">
        <v>44056.572653192445</v>
      </c>
      <c r="E28" s="20"/>
      <c r="F28" s="58">
        <v>-3.0755098331486271E-3</v>
      </c>
      <c r="G28" s="58"/>
      <c r="H28" s="362">
        <v>39775.743709727445</v>
      </c>
      <c r="I28" s="58"/>
      <c r="J28" s="130">
        <v>40106.176055712371</v>
      </c>
      <c r="K28" s="115"/>
      <c r="L28" s="60">
        <v>-8.2389391979408554E-3</v>
      </c>
      <c r="M28" s="364"/>
      <c r="N28" s="114">
        <v>4145.332521055283</v>
      </c>
      <c r="O28" s="58"/>
      <c r="P28" s="20">
        <v>3950.3965974800731</v>
      </c>
      <c r="Q28" s="115"/>
      <c r="R28" s="58">
        <v>4.9345912179946189E-2</v>
      </c>
      <c r="S28" s="60"/>
      <c r="T28" s="4"/>
    </row>
    <row r="29" spans="1:20" s="108" customFormat="1" x14ac:dyDescent="0.25">
      <c r="A29" s="9" t="s">
        <v>0</v>
      </c>
      <c r="B29" s="198">
        <v>93839.467305024562</v>
      </c>
      <c r="C29" s="114"/>
      <c r="D29" s="20">
        <v>81640.468468307387</v>
      </c>
      <c r="E29" s="20"/>
      <c r="F29" s="58">
        <v>0.1494234301393407</v>
      </c>
      <c r="G29" s="58"/>
      <c r="H29" s="362">
        <v>73318.261479511508</v>
      </c>
      <c r="I29" s="58"/>
      <c r="J29" s="130">
        <v>64204.024678280774</v>
      </c>
      <c r="K29" s="115"/>
      <c r="L29" s="60">
        <v>0.14195740604893792</v>
      </c>
      <c r="M29" s="364"/>
      <c r="N29" s="114">
        <v>20521.205825513047</v>
      </c>
      <c r="O29" s="58"/>
      <c r="P29" s="20">
        <v>17436.443790026609</v>
      </c>
      <c r="Q29" s="115"/>
      <c r="R29" s="58">
        <v>0.17691463194179977</v>
      </c>
      <c r="S29" s="60"/>
      <c r="T29" s="4"/>
    </row>
    <row r="30" spans="1:20" s="108" customFormat="1" x14ac:dyDescent="0.25">
      <c r="A30" s="9" t="s">
        <v>260</v>
      </c>
      <c r="B30" s="198">
        <v>23274.078471706864</v>
      </c>
      <c r="C30" s="114"/>
      <c r="D30" s="20">
        <v>21653.989079645882</v>
      </c>
      <c r="E30" s="20"/>
      <c r="F30" s="58">
        <v>7.4817133513003301E-2</v>
      </c>
      <c r="G30" s="58"/>
      <c r="H30" s="362">
        <v>15801.443188446789</v>
      </c>
      <c r="I30" s="58"/>
      <c r="J30" s="130">
        <v>14099.62914889525</v>
      </c>
      <c r="K30" s="115"/>
      <c r="L30" s="60">
        <v>0.12069920574364049</v>
      </c>
      <c r="M30" s="364"/>
      <c r="N30" s="114">
        <v>7472.6352832600742</v>
      </c>
      <c r="O30" s="58"/>
      <c r="P30" s="20">
        <v>7554.3599307506329</v>
      </c>
      <c r="Q30" s="115"/>
      <c r="R30" s="58">
        <v>-1.081820938368212E-2</v>
      </c>
      <c r="S30" s="60"/>
      <c r="T30" s="4"/>
    </row>
    <row r="31" spans="1:20" s="108" customFormat="1" x14ac:dyDescent="0.25">
      <c r="A31" s="9" t="s">
        <v>269</v>
      </c>
      <c r="B31" s="198">
        <v>80896.350846431669</v>
      </c>
      <c r="C31" s="114"/>
      <c r="D31" s="20">
        <v>69901.578500410484</v>
      </c>
      <c r="E31" s="20"/>
      <c r="F31" s="58">
        <v>0.1572893285372178</v>
      </c>
      <c r="G31" s="58"/>
      <c r="H31" s="362">
        <v>65839.033625286567</v>
      </c>
      <c r="I31" s="58"/>
      <c r="J31" s="130">
        <v>57779.647218399659</v>
      </c>
      <c r="K31" s="115"/>
      <c r="L31" s="60">
        <v>0.13948486698825732</v>
      </c>
      <c r="M31" s="364"/>
      <c r="N31" s="114">
        <v>15057.317221145107</v>
      </c>
      <c r="O31" s="58"/>
      <c r="P31" s="20">
        <v>12121.931282010832</v>
      </c>
      <c r="Q31" s="115"/>
      <c r="R31" s="58">
        <v>0.24215497273858022</v>
      </c>
      <c r="S31" s="60"/>
      <c r="T31" s="4"/>
    </row>
    <row r="32" spans="1:20" x14ac:dyDescent="0.25">
      <c r="A32" s="472" t="s">
        <v>143</v>
      </c>
      <c r="B32" s="458"/>
      <c r="C32" s="474"/>
      <c r="D32" s="474"/>
      <c r="E32" s="474"/>
      <c r="F32" s="474"/>
      <c r="G32" s="474"/>
      <c r="H32" s="458"/>
      <c r="I32" s="474"/>
      <c r="J32" s="474"/>
      <c r="K32" s="474"/>
      <c r="L32" s="475"/>
      <c r="M32" s="458"/>
      <c r="N32" s="474"/>
      <c r="O32" s="474"/>
      <c r="P32" s="474"/>
      <c r="Q32" s="474"/>
      <c r="R32" s="474"/>
      <c r="S32" s="475"/>
    </row>
    <row r="33" spans="1:20" s="108" customFormat="1" x14ac:dyDescent="0.25">
      <c r="A33" s="33" t="s">
        <v>586</v>
      </c>
      <c r="B33" s="200">
        <v>5.9163906255248362</v>
      </c>
      <c r="C33" s="157"/>
      <c r="D33" s="97">
        <v>6.003241919741436</v>
      </c>
      <c r="E33" s="97"/>
      <c r="F33" s="58">
        <v>-1.4467398678536098E-2</v>
      </c>
      <c r="G33" s="58"/>
      <c r="H33" s="363">
        <v>6.2082250467343503</v>
      </c>
      <c r="I33" s="58"/>
      <c r="J33" s="97">
        <v>6.3103630042384289</v>
      </c>
      <c r="K33" s="54"/>
      <c r="L33" s="60">
        <v>-1.61857499220689E-2</v>
      </c>
      <c r="M33" s="364"/>
      <c r="N33" s="157">
        <v>5.494566586185071</v>
      </c>
      <c r="O33" s="58"/>
      <c r="P33" s="97">
        <v>5.5922906278953528</v>
      </c>
      <c r="Q33" s="91"/>
      <c r="R33" s="58">
        <v>-1.7474778800446584E-2</v>
      </c>
      <c r="S33" s="7"/>
      <c r="T33" s="4"/>
    </row>
    <row r="34" spans="1:20" s="108" customFormat="1" x14ac:dyDescent="0.25">
      <c r="A34" s="33" t="s">
        <v>292</v>
      </c>
      <c r="B34" s="200">
        <v>7.2089914772699091</v>
      </c>
      <c r="C34" s="157"/>
      <c r="D34" s="97">
        <v>7.0596725832761074</v>
      </c>
      <c r="E34" s="97"/>
      <c r="F34" s="58">
        <v>2.115096588863458E-2</v>
      </c>
      <c r="G34" s="58"/>
      <c r="H34" s="363">
        <v>7.4261273679895243</v>
      </c>
      <c r="I34" s="58"/>
      <c r="J34" s="97">
        <v>7.1847944163727107</v>
      </c>
      <c r="K34" s="54"/>
      <c r="L34" s="60">
        <v>3.358940251190265E-2</v>
      </c>
      <c r="M34" s="364"/>
      <c r="N34" s="157">
        <v>5.9304825098362128</v>
      </c>
      <c r="O34" s="58"/>
      <c r="P34" s="97">
        <v>6.3683585257809554</v>
      </c>
      <c r="Q34" s="91"/>
      <c r="R34" s="58">
        <v>-6.8758066018440062E-2</v>
      </c>
      <c r="S34" s="7"/>
      <c r="T34" s="4"/>
    </row>
    <row r="35" spans="1:20" s="108" customFormat="1" x14ac:dyDescent="0.25">
      <c r="A35" s="33" t="s">
        <v>587</v>
      </c>
      <c r="B35" s="200">
        <v>3.8407076162985891</v>
      </c>
      <c r="C35" s="157"/>
      <c r="D35" s="97">
        <v>2.997239480801889</v>
      </c>
      <c r="E35" s="97"/>
      <c r="F35" s="58">
        <v>0.28141499566495654</v>
      </c>
      <c r="G35" s="58"/>
      <c r="H35" s="363">
        <v>4.4092741632430004</v>
      </c>
      <c r="I35" s="58"/>
      <c r="J35" s="97">
        <v>3.4126162698215876</v>
      </c>
      <c r="K35" s="54"/>
      <c r="L35" s="60">
        <v>0.2920509704636432</v>
      </c>
      <c r="M35" s="364"/>
      <c r="N35" s="157">
        <v>1.1414501611650756</v>
      </c>
      <c r="O35" s="58"/>
      <c r="P35" s="97">
        <v>1.4346529285315073</v>
      </c>
      <c r="Q35" s="91"/>
      <c r="R35" s="58">
        <v>-0.20437191569848909</v>
      </c>
      <c r="S35" s="7"/>
      <c r="T35" s="4"/>
    </row>
    <row r="36" spans="1:20" s="108" customFormat="1" x14ac:dyDescent="0.25">
      <c r="A36" s="33" t="s">
        <v>588</v>
      </c>
      <c r="B36" s="200">
        <v>3.8682041957180462</v>
      </c>
      <c r="C36" s="157"/>
      <c r="D36" s="97">
        <v>4.0440854403156834</v>
      </c>
      <c r="E36" s="97"/>
      <c r="F36" s="58">
        <v>-4.3490981383397236E-2</v>
      </c>
      <c r="G36" s="58"/>
      <c r="H36" s="363">
        <v>4.2118964785475903</v>
      </c>
      <c r="I36" s="58"/>
      <c r="J36" s="97">
        <v>4.3197629502390118</v>
      </c>
      <c r="K36" s="54"/>
      <c r="L36" s="60">
        <v>-2.4970460864166925E-2</v>
      </c>
      <c r="M36" s="364"/>
      <c r="N36" s="157">
        <v>1.496218289717145</v>
      </c>
      <c r="O36" s="58"/>
      <c r="P36" s="97">
        <v>1.8352925395869351</v>
      </c>
      <c r="Q36" s="91"/>
      <c r="R36" s="58">
        <v>-0.18475215397873557</v>
      </c>
      <c r="S36" s="7"/>
      <c r="T36" s="4"/>
    </row>
    <row r="37" spans="1:20" s="108" customFormat="1" x14ac:dyDescent="0.25">
      <c r="A37" s="824" t="s">
        <v>589</v>
      </c>
      <c r="B37" s="200">
        <v>6.9664474929943649</v>
      </c>
      <c r="C37" s="157"/>
      <c r="D37" s="97">
        <v>6.5075836669069265</v>
      </c>
      <c r="E37" s="97"/>
      <c r="F37" s="58">
        <v>7.0512166969270457E-2</v>
      </c>
      <c r="G37" s="58"/>
      <c r="H37" s="363">
        <v>7.2472040237409816</v>
      </c>
      <c r="I37" s="58"/>
      <c r="J37" s="97">
        <v>6.7738555210182625</v>
      </c>
      <c r="K37" s="54"/>
      <c r="L37" s="60">
        <v>6.9878742062624358E-2</v>
      </c>
      <c r="M37" s="364"/>
      <c r="N37" s="157">
        <v>4.2725020121221116</v>
      </c>
      <c r="O37" s="58"/>
      <c r="P37" s="97">
        <v>3.8042738608782409</v>
      </c>
      <c r="Q37" s="91"/>
      <c r="R37" s="58">
        <v>0.12307950698790575</v>
      </c>
      <c r="S37" s="7"/>
      <c r="T37" s="4"/>
    </row>
    <row r="38" spans="1:20" s="108" customFormat="1" x14ac:dyDescent="0.25">
      <c r="A38" s="824" t="s">
        <v>1</v>
      </c>
      <c r="B38" s="200">
        <v>6.6166164403162187</v>
      </c>
      <c r="C38" s="157"/>
      <c r="D38" s="97">
        <v>6.3919205024032397</v>
      </c>
      <c r="E38" s="97"/>
      <c r="F38" s="58">
        <v>3.5153118351283867E-2</v>
      </c>
      <c r="G38" s="58"/>
      <c r="H38" s="363">
        <v>7.3443893513196787</v>
      </c>
      <c r="I38" s="58"/>
      <c r="J38" s="97">
        <v>7.1502887123778303</v>
      </c>
      <c r="K38" s="54"/>
      <c r="L38" s="60">
        <v>2.7145846377621342E-2</v>
      </c>
      <c r="M38" s="364"/>
      <c r="N38" s="157">
        <v>4.0164259329768219</v>
      </c>
      <c r="O38" s="58"/>
      <c r="P38" s="97">
        <v>3.599476592694864</v>
      </c>
      <c r="Q38" s="91"/>
      <c r="R38" s="58">
        <v>0.11583610270675365</v>
      </c>
      <c r="S38" s="7"/>
      <c r="T38" s="4"/>
    </row>
    <row r="39" spans="1:20" s="108" customFormat="1" x14ac:dyDescent="0.25">
      <c r="A39" s="33" t="s">
        <v>144</v>
      </c>
      <c r="B39" s="200">
        <v>3.7311798077646685</v>
      </c>
      <c r="C39" s="157"/>
      <c r="D39" s="97">
        <v>3.4385019513341573</v>
      </c>
      <c r="E39" s="97"/>
      <c r="F39" s="58">
        <v>8.5117839272114026E-2</v>
      </c>
      <c r="G39" s="58"/>
      <c r="H39" s="363">
        <v>4.584620438146195</v>
      </c>
      <c r="I39" s="58"/>
      <c r="J39" s="97">
        <v>4.1292682743088838</v>
      </c>
      <c r="K39" s="54"/>
      <c r="L39" s="60">
        <v>0.11027429888011421</v>
      </c>
      <c r="M39" s="364"/>
      <c r="N39" s="157">
        <v>1.9265161082133431</v>
      </c>
      <c r="O39" s="58"/>
      <c r="P39" s="97">
        <v>2.1492399792054488</v>
      </c>
      <c r="Q39" s="91"/>
      <c r="R39" s="58">
        <v>-0.10362913083091095</v>
      </c>
      <c r="S39" s="7"/>
      <c r="T39" s="4"/>
    </row>
    <row r="40" spans="1:20" s="108" customFormat="1" x14ac:dyDescent="0.25">
      <c r="A40" s="33" t="s">
        <v>145</v>
      </c>
      <c r="B40" s="200">
        <v>6.6017809814043691</v>
      </c>
      <c r="C40" s="157"/>
      <c r="D40" s="97">
        <v>6.4001716430656748</v>
      </c>
      <c r="E40" s="97"/>
      <c r="F40" s="58">
        <v>3.1500614293232247E-2</v>
      </c>
      <c r="G40" s="58"/>
      <c r="H40" s="363">
        <v>7.0783882115556711</v>
      </c>
      <c r="I40" s="58"/>
      <c r="J40" s="97">
        <v>6.9376706317902554</v>
      </c>
      <c r="K40" s="54"/>
      <c r="L40" s="60">
        <v>2.0283116226447854E-2</v>
      </c>
      <c r="M40" s="364"/>
      <c r="N40" s="157">
        <v>4.5177869344489094</v>
      </c>
      <c r="O40" s="58"/>
      <c r="P40" s="97">
        <v>3.838162238273775</v>
      </c>
      <c r="Q40" s="91"/>
      <c r="R40" s="58">
        <v>0.17707034095588353</v>
      </c>
      <c r="S40" s="7"/>
      <c r="T40" s="4"/>
    </row>
    <row r="41" spans="1:20" s="108" customFormat="1" x14ac:dyDescent="0.25">
      <c r="A41" s="33" t="s">
        <v>308</v>
      </c>
      <c r="B41" s="200">
        <v>7.7021565556044509</v>
      </c>
      <c r="C41" s="157"/>
      <c r="D41" s="97">
        <v>7.7228840721667043</v>
      </c>
      <c r="E41" s="97"/>
      <c r="F41" s="58">
        <v>-2.6839088051257153E-3</v>
      </c>
      <c r="G41" s="58"/>
      <c r="H41" s="363">
        <v>8.2822678364371125</v>
      </c>
      <c r="I41" s="58"/>
      <c r="J41" s="97">
        <v>8.1933073431500443</v>
      </c>
      <c r="K41" s="54"/>
      <c r="L41" s="60">
        <v>1.085770245900064E-2</v>
      </c>
      <c r="M41" s="364"/>
      <c r="N41" s="157">
        <v>6.2840773188723302</v>
      </c>
      <c r="O41" s="58"/>
      <c r="P41" s="97">
        <v>6.5807284360223885</v>
      </c>
      <c r="Q41" s="91"/>
      <c r="R41" s="58">
        <v>-4.5078765980710207E-2</v>
      </c>
      <c r="S41" s="7"/>
      <c r="T41" s="4"/>
    </row>
    <row r="42" spans="1:20" x14ac:dyDescent="0.25">
      <c r="A42" s="707" t="s">
        <v>309</v>
      </c>
      <c r="B42" s="458"/>
      <c r="C42" s="474"/>
      <c r="D42" s="708"/>
      <c r="E42" s="708"/>
      <c r="F42" s="709"/>
      <c r="G42" s="709"/>
      <c r="H42" s="458"/>
      <c r="I42" s="709"/>
      <c r="J42" s="710"/>
      <c r="K42" s="710"/>
      <c r="L42" s="711"/>
      <c r="M42" s="712"/>
      <c r="N42" s="474"/>
      <c r="O42" s="709"/>
      <c r="P42" s="710"/>
      <c r="Q42" s="710"/>
      <c r="R42" s="709"/>
      <c r="S42" s="711"/>
    </row>
    <row r="43" spans="1:20" s="108" customFormat="1" x14ac:dyDescent="0.25">
      <c r="A43" s="12" t="s">
        <v>310</v>
      </c>
      <c r="B43" s="198">
        <v>406658.20315363305</v>
      </c>
      <c r="C43" s="114"/>
      <c r="D43" s="20">
        <v>371153.35339295957</v>
      </c>
      <c r="E43" s="20"/>
      <c r="F43" s="58">
        <v>9.5660862110230283E-2</v>
      </c>
      <c r="G43" s="58"/>
      <c r="H43" s="362">
        <v>281820.89618393854</v>
      </c>
      <c r="I43" s="58"/>
      <c r="J43" s="130">
        <v>259706.99444538698</v>
      </c>
      <c r="K43" s="115"/>
      <c r="L43" s="60">
        <v>8.5149426898480512E-2</v>
      </c>
      <c r="M43" s="364"/>
      <c r="N43" s="114">
        <v>124837.30696969452</v>
      </c>
      <c r="O43" s="58"/>
      <c r="P43" s="20">
        <v>111446.35894757259</v>
      </c>
      <c r="Q43" s="115"/>
      <c r="R43" s="58">
        <v>0.12015599386626345</v>
      </c>
      <c r="S43" s="60"/>
      <c r="T43" s="4"/>
    </row>
    <row r="44" spans="1:20" s="108" customFormat="1" x14ac:dyDescent="0.25">
      <c r="A44" s="12" t="s">
        <v>327</v>
      </c>
      <c r="B44" s="198">
        <v>370863.02128074656</v>
      </c>
      <c r="C44" s="114"/>
      <c r="D44" s="20">
        <v>340557.88412119856</v>
      </c>
      <c r="E44" s="20"/>
      <c r="F44" s="58">
        <v>8.8986743730070095E-2</v>
      </c>
      <c r="G44" s="58"/>
      <c r="H44" s="362">
        <v>251990.43458559574</v>
      </c>
      <c r="I44" s="58"/>
      <c r="J44" s="130">
        <v>233158.01291849569</v>
      </c>
      <c r="K44" s="115"/>
      <c r="L44" s="60">
        <v>8.0771067789479054E-2</v>
      </c>
      <c r="M44" s="364"/>
      <c r="N44" s="114">
        <v>118872.58669515079</v>
      </c>
      <c r="O44" s="58"/>
      <c r="P44" s="20">
        <v>107399.87120270288</v>
      </c>
      <c r="Q44" s="115"/>
      <c r="R44" s="58">
        <v>0.10682243250361721</v>
      </c>
      <c r="S44" s="60"/>
      <c r="T44" s="4"/>
    </row>
    <row r="45" spans="1:20" s="108" customFormat="1" x14ac:dyDescent="0.25">
      <c r="A45" s="12" t="s">
        <v>312</v>
      </c>
      <c r="B45" s="198">
        <v>36733.38170983165</v>
      </c>
      <c r="C45" s="114"/>
      <c r="D45" s="20">
        <v>31135.006184295195</v>
      </c>
      <c r="E45" s="20"/>
      <c r="F45" s="58">
        <v>0.17980968085885052</v>
      </c>
      <c r="G45" s="58"/>
      <c r="H45" s="362">
        <v>28901.008292007366</v>
      </c>
      <c r="I45" s="58"/>
      <c r="J45" s="130">
        <v>24602.007237228667</v>
      </c>
      <c r="K45" s="115"/>
      <c r="L45" s="60">
        <v>0.17474188237264199</v>
      </c>
      <c r="M45" s="364"/>
      <c r="N45" s="114">
        <v>7832.3734178242867</v>
      </c>
      <c r="O45" s="58"/>
      <c r="P45" s="20">
        <v>6532.9989470665278</v>
      </c>
      <c r="Q45" s="115"/>
      <c r="R45" s="58">
        <v>0.19889402727383096</v>
      </c>
      <c r="S45" s="60"/>
      <c r="T45" s="4"/>
    </row>
    <row r="46" spans="1:20" s="108" customFormat="1" x14ac:dyDescent="0.25">
      <c r="A46" s="12" t="s">
        <v>313</v>
      </c>
      <c r="B46" s="106">
        <v>19345.149223491684</v>
      </c>
      <c r="C46" s="114"/>
      <c r="D46" s="20">
        <v>16982.536856679544</v>
      </c>
      <c r="E46" s="20"/>
      <c r="F46" s="58">
        <v>0.13912010830601443</v>
      </c>
      <c r="G46" s="58"/>
      <c r="H46" s="362">
        <v>15559.205181847326</v>
      </c>
      <c r="I46" s="58"/>
      <c r="J46" s="130">
        <v>12914.984447826946</v>
      </c>
      <c r="K46" s="115"/>
      <c r="L46" s="60">
        <v>0.20474052792725528</v>
      </c>
      <c r="M46" s="364"/>
      <c r="N46" s="114">
        <v>3785.9440416443567</v>
      </c>
      <c r="O46" s="58"/>
      <c r="P46" s="20">
        <v>4067.5524088525972</v>
      </c>
      <c r="Q46" s="115"/>
      <c r="R46" s="58">
        <v>-6.9232879850631951E-2</v>
      </c>
      <c r="S46" s="60"/>
      <c r="T46" s="4"/>
    </row>
    <row r="47" spans="1:20" s="108" customFormat="1" x14ac:dyDescent="0.25">
      <c r="A47" s="12" t="s">
        <v>643</v>
      </c>
      <c r="B47" s="198">
        <v>14106.545682996941</v>
      </c>
      <c r="C47" s="114"/>
      <c r="D47" s="20">
        <v>10541.628075766514</v>
      </c>
      <c r="E47" s="20"/>
      <c r="F47" s="58">
        <v>0.33817524025777312</v>
      </c>
      <c r="G47" s="58"/>
      <c r="H47" s="362">
        <v>13025.311714125703</v>
      </c>
      <c r="I47" s="58"/>
      <c r="J47" s="130">
        <v>9923.9282342823135</v>
      </c>
      <c r="K47" s="115"/>
      <c r="L47" s="60">
        <v>0.31251571017307717</v>
      </c>
      <c r="M47" s="364"/>
      <c r="N47" s="114">
        <v>1081.2339688712386</v>
      </c>
      <c r="O47" s="58"/>
      <c r="P47" s="20">
        <v>617.69984148420053</v>
      </c>
      <c r="Q47" s="115"/>
      <c r="R47" s="58">
        <v>0.75041969619623794</v>
      </c>
      <c r="S47" s="60"/>
      <c r="T47" s="4"/>
    </row>
    <row r="48" spans="1:20" s="108" customFormat="1" x14ac:dyDescent="0.25">
      <c r="A48" s="34" t="s">
        <v>198</v>
      </c>
      <c r="B48" s="198">
        <v>7205.0794350201677</v>
      </c>
      <c r="C48" s="114"/>
      <c r="D48" s="20">
        <v>5681.3991919425052</v>
      </c>
      <c r="E48" s="20"/>
      <c r="F48" s="58">
        <v>0.26818749952275522</v>
      </c>
      <c r="G48" s="58"/>
      <c r="H48" s="362">
        <v>6698.886832225262</v>
      </c>
      <c r="I48" s="58"/>
      <c r="J48" s="130">
        <v>5427.9559780884465</v>
      </c>
      <c r="K48" s="115"/>
      <c r="L48" s="60">
        <v>0.23414538718945119</v>
      </c>
      <c r="M48" s="364"/>
      <c r="N48" s="114">
        <v>506.19260279490584</v>
      </c>
      <c r="O48" s="58"/>
      <c r="P48" s="20">
        <v>253.44321385405911</v>
      </c>
      <c r="Q48" s="115"/>
      <c r="R48" s="58">
        <v>0.99726240484934858</v>
      </c>
      <c r="S48" s="60"/>
      <c r="T48" s="4"/>
    </row>
    <row r="49" spans="1:20" s="108" customFormat="1" x14ac:dyDescent="0.25">
      <c r="A49" s="12" t="s">
        <v>187</v>
      </c>
      <c r="B49" s="198">
        <v>16494.941112416225</v>
      </c>
      <c r="C49" s="114"/>
      <c r="D49" s="20">
        <v>11981.892195947847</v>
      </c>
      <c r="E49" s="20"/>
      <c r="F49" s="58">
        <v>0.37665577712296938</v>
      </c>
      <c r="G49" s="58"/>
      <c r="H49" s="362">
        <v>15084.829555134133</v>
      </c>
      <c r="I49" s="58"/>
      <c r="J49" s="130">
        <v>11025.89429215692</v>
      </c>
      <c r="K49" s="115"/>
      <c r="L49" s="60">
        <v>0.36812753282647259</v>
      </c>
      <c r="M49" s="364"/>
      <c r="N49" s="114">
        <v>1410.1115572820918</v>
      </c>
      <c r="O49" s="58"/>
      <c r="P49" s="20">
        <v>955.99790379092792</v>
      </c>
      <c r="Q49" s="115"/>
      <c r="R49" s="58">
        <v>0.47501532345459652</v>
      </c>
      <c r="S49" s="60"/>
      <c r="T49" s="4"/>
    </row>
    <row r="50" spans="1:20" s="108" customFormat="1" x14ac:dyDescent="0.25">
      <c r="A50" s="12" t="s">
        <v>316</v>
      </c>
      <c r="B50" s="198">
        <v>5033.1983288447518</v>
      </c>
      <c r="C50" s="114"/>
      <c r="D50" s="20">
        <v>5432.6776446383137</v>
      </c>
      <c r="E50" s="20"/>
      <c r="F50" s="58">
        <v>-7.3532674295118727E-2</v>
      </c>
      <c r="G50" s="58"/>
      <c r="H50" s="362">
        <v>4436.7827686431801</v>
      </c>
      <c r="I50" s="58"/>
      <c r="J50" s="130">
        <v>3629.8674123709811</v>
      </c>
      <c r="K50" s="115"/>
      <c r="L50" s="60">
        <v>0.22229885133604166</v>
      </c>
      <c r="M50" s="364"/>
      <c r="N50" s="114">
        <v>596.41556020157157</v>
      </c>
      <c r="O50" s="58"/>
      <c r="P50" s="20">
        <v>1802.8102322673326</v>
      </c>
      <c r="Q50" s="115"/>
      <c r="R50" s="58">
        <v>-0.66917452013156131</v>
      </c>
      <c r="S50" s="60"/>
      <c r="T50" s="4"/>
    </row>
    <row r="51" spans="1:20" s="108" customFormat="1" x14ac:dyDescent="0.25">
      <c r="A51" s="12" t="s">
        <v>317</v>
      </c>
      <c r="B51" s="198">
        <v>4463.8904271123483</v>
      </c>
      <c r="C51" s="114"/>
      <c r="D51" s="20">
        <v>2896.445486700708</v>
      </c>
      <c r="E51" s="20"/>
      <c r="F51" s="58">
        <v>0.54116155391451548</v>
      </c>
      <c r="G51" s="58"/>
      <c r="H51" s="362">
        <v>3822.7057924158994</v>
      </c>
      <c r="I51" s="58"/>
      <c r="J51" s="130">
        <v>2585.7808879874947</v>
      </c>
      <c r="K51" s="115"/>
      <c r="L51" s="60">
        <v>0.47835642616691298</v>
      </c>
      <c r="M51" s="364"/>
      <c r="N51" s="114">
        <v>641.18463469644939</v>
      </c>
      <c r="O51" s="58"/>
      <c r="P51" s="20">
        <v>310.66459871321314</v>
      </c>
      <c r="Q51" s="115"/>
      <c r="R51" s="58">
        <v>1.0639127771631054</v>
      </c>
      <c r="S51" s="60"/>
      <c r="T51" s="4"/>
    </row>
    <row r="52" spans="1:20" s="108" customFormat="1" x14ac:dyDescent="0.25">
      <c r="A52" s="12" t="s">
        <v>318</v>
      </c>
      <c r="B52" s="198">
        <v>14896.641161812771</v>
      </c>
      <c r="C52" s="114"/>
      <c r="D52" s="20">
        <v>11393.025795812788</v>
      </c>
      <c r="E52" s="20"/>
      <c r="F52" s="58">
        <v>0.30752281516712154</v>
      </c>
      <c r="G52" s="58"/>
      <c r="H52" s="362">
        <v>13017.908937862587</v>
      </c>
      <c r="I52" s="58"/>
      <c r="J52" s="130">
        <v>9639.8154447994548</v>
      </c>
      <c r="K52" s="115"/>
      <c r="L52" s="60">
        <v>0.35043134512347601</v>
      </c>
      <c r="M52" s="364"/>
      <c r="N52" s="114">
        <v>1878.732223950185</v>
      </c>
      <c r="O52" s="58"/>
      <c r="P52" s="20">
        <v>1753.2103510133338</v>
      </c>
      <c r="Q52" s="115"/>
      <c r="R52" s="58">
        <v>7.1595443675256151E-2</v>
      </c>
      <c r="S52" s="60"/>
      <c r="T52" s="4"/>
    </row>
    <row r="53" spans="1:20" x14ac:dyDescent="0.25">
      <c r="A53" s="707" t="s">
        <v>319</v>
      </c>
      <c r="B53" s="458"/>
      <c r="C53" s="474"/>
      <c r="D53" s="708"/>
      <c r="E53" s="708"/>
      <c r="F53" s="474"/>
      <c r="G53" s="474"/>
      <c r="H53" s="458"/>
      <c r="I53" s="474"/>
      <c r="J53" s="710"/>
      <c r="K53" s="474"/>
      <c r="L53" s="475"/>
      <c r="M53" s="458"/>
      <c r="N53" s="474"/>
      <c r="O53" s="713"/>
      <c r="P53" s="710"/>
      <c r="Q53" s="474"/>
      <c r="R53" s="474"/>
      <c r="S53" s="475"/>
    </row>
    <row r="54" spans="1:20" s="108" customFormat="1" x14ac:dyDescent="0.25">
      <c r="A54" s="34" t="s">
        <v>320</v>
      </c>
      <c r="B54" s="198">
        <v>142432.55672689347</v>
      </c>
      <c r="C54" s="114"/>
      <c r="D54" s="20">
        <v>123458.82513713511</v>
      </c>
      <c r="E54" s="20"/>
      <c r="F54" s="58">
        <v>0.15368469259838488</v>
      </c>
      <c r="G54" s="58"/>
      <c r="H54" s="362">
        <v>119262.68551621243</v>
      </c>
      <c r="I54" s="58"/>
      <c r="J54" s="130">
        <v>101900.03397773721</v>
      </c>
      <c r="K54" s="115"/>
      <c r="L54" s="60">
        <v>0.17038906525064113</v>
      </c>
      <c r="M54" s="364"/>
      <c r="N54" s="132">
        <v>23169.871210681049</v>
      </c>
      <c r="O54" s="58"/>
      <c r="P54" s="20">
        <v>21558.791159397901</v>
      </c>
      <c r="Q54" s="115"/>
      <c r="R54" s="58">
        <v>7.4729609808425967E-2</v>
      </c>
      <c r="S54" s="60"/>
      <c r="T54" s="4"/>
    </row>
    <row r="55" spans="1:20" s="108" customFormat="1" x14ac:dyDescent="0.25">
      <c r="A55" s="34" t="s">
        <v>196</v>
      </c>
      <c r="B55" s="198">
        <v>132669.75270219156</v>
      </c>
      <c r="C55" s="114"/>
      <c r="D55" s="20">
        <v>121676.28643801928</v>
      </c>
      <c r="E55" s="20"/>
      <c r="F55" s="58">
        <v>9.035011328828027E-2</v>
      </c>
      <c r="G55" s="58"/>
      <c r="H55" s="362">
        <v>110694.56689053056</v>
      </c>
      <c r="I55" s="58"/>
      <c r="J55" s="130">
        <v>100529.49150158159</v>
      </c>
      <c r="K55" s="115"/>
      <c r="L55" s="60">
        <v>0.10111535666913274</v>
      </c>
      <c r="M55" s="364"/>
      <c r="N55" s="132">
        <v>21975.185811660987</v>
      </c>
      <c r="O55" s="58"/>
      <c r="P55" s="20">
        <v>21146.79493643768</v>
      </c>
      <c r="Q55" s="115"/>
      <c r="R55" s="58">
        <v>3.9173353584467843E-2</v>
      </c>
      <c r="S55" s="60"/>
      <c r="T55" s="4"/>
    </row>
    <row r="56" spans="1:20" s="108" customFormat="1" x14ac:dyDescent="0.25">
      <c r="A56" s="34" t="s">
        <v>197</v>
      </c>
      <c r="B56" s="198">
        <v>16758.810943107983</v>
      </c>
      <c r="C56" s="114"/>
      <c r="D56" s="20">
        <v>2992.9856433619648</v>
      </c>
      <c r="E56" s="20"/>
      <c r="F56" s="58">
        <v>4.5993622890496475</v>
      </c>
      <c r="G56" s="58"/>
      <c r="H56" s="362">
        <v>15319.217097758677</v>
      </c>
      <c r="I56" s="58"/>
      <c r="J56" s="130">
        <v>2316.166924016999</v>
      </c>
      <c r="K56" s="115"/>
      <c r="L56" s="60">
        <v>5.6140384524575158</v>
      </c>
      <c r="M56" s="364"/>
      <c r="N56" s="132">
        <v>1439.593845349305</v>
      </c>
      <c r="O56" s="58"/>
      <c r="P56" s="20">
        <v>676.81871934496576</v>
      </c>
      <c r="Q56" s="115"/>
      <c r="R56" s="58">
        <v>1.1270006342947536</v>
      </c>
      <c r="S56" s="60"/>
      <c r="T56" s="4"/>
    </row>
    <row r="57" spans="1:20" s="108" customFormat="1" x14ac:dyDescent="0.25">
      <c r="A57" s="34" t="s">
        <v>667</v>
      </c>
      <c r="B57" s="198">
        <v>6405.5199133096939</v>
      </c>
      <c r="C57" s="114"/>
      <c r="D57" s="20">
        <v>1447.7016649578529</v>
      </c>
      <c r="E57" s="20"/>
      <c r="F57" s="58">
        <v>3.4246132116565455</v>
      </c>
      <c r="G57" s="58"/>
      <c r="H57" s="362">
        <v>5921.6166722911976</v>
      </c>
      <c r="I57" s="58"/>
      <c r="J57" s="130">
        <v>1364.1570533787105</v>
      </c>
      <c r="K57" s="115"/>
      <c r="L57" s="60">
        <v>3.3408613822174531</v>
      </c>
      <c r="M57" s="364"/>
      <c r="N57" s="132">
        <v>483.90324101849683</v>
      </c>
      <c r="O57" s="58"/>
      <c r="P57" s="20">
        <v>83.544611579142426</v>
      </c>
      <c r="Q57" s="115"/>
      <c r="R57" s="58">
        <v>4.7921538190418387</v>
      </c>
      <c r="S57" s="60"/>
      <c r="T57" s="4"/>
    </row>
    <row r="58" spans="1:20" s="108" customFormat="1" x14ac:dyDescent="0.25">
      <c r="A58" s="34" t="s">
        <v>250</v>
      </c>
      <c r="B58" s="198">
        <v>457015.68779339961</v>
      </c>
      <c r="C58" s="114"/>
      <c r="D58" s="20">
        <v>415779.20168669475</v>
      </c>
      <c r="E58" s="20"/>
      <c r="F58" s="58">
        <v>9.9178809183866068E-2</v>
      </c>
      <c r="G58" s="58"/>
      <c r="H58" s="362">
        <v>324335.66870815575</v>
      </c>
      <c r="I58" s="58"/>
      <c r="J58" s="130">
        <v>294487.641193269</v>
      </c>
      <c r="K58" s="115"/>
      <c r="L58" s="60">
        <v>0.10135578998813678</v>
      </c>
      <c r="M58" s="364"/>
      <c r="N58" s="132">
        <v>132680.01908524387</v>
      </c>
      <c r="O58" s="58"/>
      <c r="P58" s="20">
        <v>121291.56049342577</v>
      </c>
      <c r="Q58" s="115"/>
      <c r="R58" s="58">
        <v>9.3893248182220987E-2</v>
      </c>
      <c r="S58" s="60"/>
      <c r="T58" s="4"/>
    </row>
    <row r="59" spans="1:20" s="108" customFormat="1" x14ac:dyDescent="0.25">
      <c r="A59" s="34" t="s">
        <v>321</v>
      </c>
      <c r="B59" s="198">
        <v>246896.51060073855</v>
      </c>
      <c r="C59" s="114"/>
      <c r="D59" s="20">
        <v>220425.02512259857</v>
      </c>
      <c r="E59" s="20"/>
      <c r="F59" s="58">
        <v>0.12009292258633862</v>
      </c>
      <c r="G59" s="58"/>
      <c r="H59" s="362">
        <v>198946.49292702135</v>
      </c>
      <c r="I59" s="58"/>
      <c r="J59" s="130">
        <v>177610.21687531029</v>
      </c>
      <c r="K59" s="115"/>
      <c r="L59" s="60">
        <v>0.12012977872038749</v>
      </c>
      <c r="M59" s="364"/>
      <c r="N59" s="132">
        <v>47950.017673717201</v>
      </c>
      <c r="O59" s="58"/>
      <c r="P59" s="20">
        <v>42814.808247288267</v>
      </c>
      <c r="Q59" s="115"/>
      <c r="R59" s="58">
        <v>0.1199400309530565</v>
      </c>
      <c r="S59" s="60"/>
      <c r="T59" s="4"/>
    </row>
    <row r="60" spans="1:20" s="108" customFormat="1" x14ac:dyDescent="0.25">
      <c r="A60" s="34" t="s">
        <v>322</v>
      </c>
      <c r="B60" s="198">
        <v>88275.777809372114</v>
      </c>
      <c r="C60" s="114"/>
      <c r="D60" s="20">
        <v>74003.52285065013</v>
      </c>
      <c r="E60" s="20"/>
      <c r="F60" s="58">
        <v>0.19285912898397378</v>
      </c>
      <c r="G60" s="58"/>
      <c r="H60" s="362">
        <v>76692.228082282803</v>
      </c>
      <c r="I60" s="58"/>
      <c r="J60" s="130">
        <v>65898.539914746201</v>
      </c>
      <c r="K60" s="115"/>
      <c r="L60" s="60">
        <v>0.16379252380250817</v>
      </c>
      <c r="M60" s="364"/>
      <c r="N60" s="132">
        <v>11583.549727089312</v>
      </c>
      <c r="O60" s="58"/>
      <c r="P60" s="20">
        <v>8104.982935903924</v>
      </c>
      <c r="Q60" s="115"/>
      <c r="R60" s="58">
        <v>0.42918866315878729</v>
      </c>
      <c r="S60" s="60"/>
      <c r="T60" s="4"/>
    </row>
    <row r="61" spans="1:20" s="108" customFormat="1" x14ac:dyDescent="0.25">
      <c r="A61" s="34" t="s">
        <v>323</v>
      </c>
      <c r="B61" s="198">
        <v>143469.68252018435</v>
      </c>
      <c r="C61" s="114"/>
      <c r="D61" s="20">
        <v>135791.741518544</v>
      </c>
      <c r="E61" s="20"/>
      <c r="F61" s="58">
        <v>5.6542032054223458E-2</v>
      </c>
      <c r="G61" s="58"/>
      <c r="H61" s="362">
        <v>68694.969055773428</v>
      </c>
      <c r="I61" s="58"/>
      <c r="J61" s="130">
        <v>62944.109685636766</v>
      </c>
      <c r="K61" s="115"/>
      <c r="L61" s="60">
        <v>9.1364535916995462E-2</v>
      </c>
      <c r="M61" s="364"/>
      <c r="N61" s="132">
        <v>74774.713464410917</v>
      </c>
      <c r="O61" s="58"/>
      <c r="P61" s="20">
        <v>72847.631832907238</v>
      </c>
      <c r="Q61" s="115"/>
      <c r="R61" s="58">
        <v>2.645359338411828E-2</v>
      </c>
      <c r="S61" s="60"/>
      <c r="T61" s="4"/>
    </row>
    <row r="62" spans="1:20" s="108" customFormat="1" x14ac:dyDescent="0.25">
      <c r="A62" s="34" t="s">
        <v>243</v>
      </c>
      <c r="B62" s="198">
        <v>21381.946352401068</v>
      </c>
      <c r="C62" s="114"/>
      <c r="D62" s="20">
        <v>8468.6989566786378</v>
      </c>
      <c r="E62" s="20"/>
      <c r="F62" s="58">
        <v>1.5248206910860498</v>
      </c>
      <c r="G62" s="58"/>
      <c r="H62" s="362">
        <v>20145.820879278806</v>
      </c>
      <c r="I62" s="58"/>
      <c r="J62" s="130">
        <v>7420.1097220330021</v>
      </c>
      <c r="K62" s="115"/>
      <c r="L62" s="60">
        <v>1.715030051302145</v>
      </c>
      <c r="M62" s="364"/>
      <c r="N62" s="132">
        <v>1236.12547312226</v>
      </c>
      <c r="O62" s="58"/>
      <c r="P62" s="20">
        <v>1048.5892346456365</v>
      </c>
      <c r="Q62" s="115"/>
      <c r="R62" s="58">
        <v>0.17884623671537134</v>
      </c>
      <c r="S62" s="60"/>
      <c r="T62" s="4"/>
    </row>
    <row r="63" spans="1:20" s="108" customFormat="1" x14ac:dyDescent="0.25">
      <c r="A63" s="34" t="s">
        <v>267</v>
      </c>
      <c r="B63" s="198">
        <v>14901.479561046801</v>
      </c>
      <c r="C63" s="114"/>
      <c r="D63" s="20">
        <v>9634.0147912060256</v>
      </c>
      <c r="E63" s="20"/>
      <c r="F63" s="58">
        <v>0.54675697349447105</v>
      </c>
      <c r="G63" s="58"/>
      <c r="H63" s="362">
        <v>13800.59250939825</v>
      </c>
      <c r="I63" s="58"/>
      <c r="J63" s="130">
        <v>8113.8910267669826</v>
      </c>
      <c r="K63" s="115"/>
      <c r="L63" s="60">
        <v>0.70085997752143336</v>
      </c>
      <c r="M63" s="364"/>
      <c r="N63" s="132">
        <v>1100.8870516485513</v>
      </c>
      <c r="O63" s="58"/>
      <c r="P63" s="20">
        <v>1520.1237644390426</v>
      </c>
      <c r="Q63" s="115"/>
      <c r="R63" s="58">
        <v>-0.27579117082298782</v>
      </c>
      <c r="S63" s="60"/>
      <c r="T63" s="4"/>
    </row>
    <row r="64" spans="1:20" s="108" customFormat="1" x14ac:dyDescent="0.25">
      <c r="A64" s="34" t="s">
        <v>324</v>
      </c>
      <c r="B64" s="198">
        <v>5835.9965916666733</v>
      </c>
      <c r="C64" s="114"/>
      <c r="D64" s="20">
        <v>1992.5213091994915</v>
      </c>
      <c r="E64" s="20"/>
      <c r="F64" s="58">
        <v>1.9289506539889016</v>
      </c>
      <c r="G64" s="58"/>
      <c r="H64" s="362">
        <v>5365.7903374815196</v>
      </c>
      <c r="I64" s="58"/>
      <c r="J64" s="130">
        <v>1987.3238320165553</v>
      </c>
      <c r="K64" s="115"/>
      <c r="L64" s="60">
        <v>1.7000080465179164</v>
      </c>
      <c r="M64" s="364"/>
      <c r="N64" s="156">
        <v>470.20625418515328</v>
      </c>
      <c r="O64" s="58"/>
      <c r="P64" s="20">
        <v>5.1974771829360993</v>
      </c>
      <c r="Q64" s="115"/>
      <c r="R64" s="58">
        <v>89.468170928944758</v>
      </c>
      <c r="S64" s="60"/>
      <c r="T64" s="4"/>
    </row>
    <row r="65" spans="1:20" s="108" customFormat="1" x14ac:dyDescent="0.25">
      <c r="A65" s="34" t="s">
        <v>325</v>
      </c>
      <c r="B65" s="198">
        <v>5591.5310702846882</v>
      </c>
      <c r="C65" s="114"/>
      <c r="D65" s="20">
        <v>645.79982188809765</v>
      </c>
      <c r="E65" s="20"/>
      <c r="F65" s="58">
        <v>7.6583038284788705</v>
      </c>
      <c r="G65" s="58"/>
      <c r="H65" s="362">
        <v>5389.5783608891052</v>
      </c>
      <c r="I65" s="58"/>
      <c r="J65" s="130">
        <v>635.53774586948828</v>
      </c>
      <c r="K65" s="115"/>
      <c r="L65" s="60">
        <v>7.4803434507505857</v>
      </c>
      <c r="M65" s="364"/>
      <c r="N65" s="156">
        <v>201.95270939558347</v>
      </c>
      <c r="O65" s="58"/>
      <c r="P65" s="20">
        <v>10.262076018609431</v>
      </c>
      <c r="Q65" s="115"/>
      <c r="R65" s="58">
        <v>18.679517967841871</v>
      </c>
      <c r="S65" s="60"/>
      <c r="T65" s="4"/>
    </row>
    <row r="66" spans="1:20" s="10" customFormat="1" x14ac:dyDescent="0.25">
      <c r="A66" s="34" t="s">
        <v>668</v>
      </c>
      <c r="B66" s="198">
        <v>6754.787495297267</v>
      </c>
      <c r="C66" s="114"/>
      <c r="D66" s="20">
        <v>1823.0588897868472</v>
      </c>
      <c r="E66" s="20"/>
      <c r="F66" s="58">
        <v>2.7051943484321779</v>
      </c>
      <c r="G66" s="60"/>
      <c r="H66" s="362">
        <v>6270.1547886539665</v>
      </c>
      <c r="I66" s="116"/>
      <c r="J66" s="130">
        <v>1319.0733807681081</v>
      </c>
      <c r="K66" s="115"/>
      <c r="L66" s="60">
        <v>3.7534541141318458</v>
      </c>
      <c r="M66" s="364"/>
      <c r="N66" s="156">
        <v>484.63270664330008</v>
      </c>
      <c r="O66" s="116"/>
      <c r="P66" s="20">
        <v>503.98550901873915</v>
      </c>
      <c r="Q66" s="115"/>
      <c r="R66" s="58">
        <v>-3.8399521472589591E-2</v>
      </c>
      <c r="S66" s="60"/>
      <c r="T66" s="4"/>
    </row>
    <row r="67" spans="1:20" s="10" customFormat="1" x14ac:dyDescent="0.25">
      <c r="A67" s="230" t="s">
        <v>1092</v>
      </c>
      <c r="B67" s="226">
        <v>45.343173498702065</v>
      </c>
      <c r="C67" s="227"/>
      <c r="D67" s="227">
        <v>45.488128235855456</v>
      </c>
      <c r="E67" s="67"/>
      <c r="F67" s="22">
        <v>-3.1866498529418987E-3</v>
      </c>
      <c r="G67" s="22"/>
      <c r="H67" s="202">
        <v>46.663475406106393</v>
      </c>
      <c r="I67" s="201"/>
      <c r="J67" s="238">
        <v>46.66160787702843</v>
      </c>
      <c r="K67" s="174"/>
      <c r="L67" s="98">
        <v>4.0022818821080578E-5</v>
      </c>
      <c r="M67" s="201"/>
      <c r="N67" s="238">
        <v>42.115701834264669</v>
      </c>
      <c r="O67" s="201"/>
      <c r="P67" s="227">
        <v>42.63899965583289</v>
      </c>
      <c r="Q67" s="174"/>
      <c r="R67" s="22">
        <v>-1.2272750903916559E-2</v>
      </c>
      <c r="S67" s="98"/>
      <c r="T67" s="4"/>
    </row>
    <row r="68" spans="1:20" x14ac:dyDescent="0.25">
      <c r="A68" s="30"/>
      <c r="B68" s="141"/>
      <c r="C68" s="142"/>
      <c r="D68" s="141"/>
      <c r="E68" s="143"/>
      <c r="F68" s="143"/>
      <c r="G68" s="143"/>
      <c r="H68" s="158"/>
      <c r="I68" s="143"/>
      <c r="J68" s="144"/>
      <c r="K68" s="143"/>
      <c r="L68" s="143"/>
      <c r="M68" s="143"/>
      <c r="N68" s="159"/>
      <c r="O68" s="21"/>
      <c r="P68" s="353"/>
      <c r="Q68" s="6"/>
      <c r="R68" s="21"/>
      <c r="S68" s="21"/>
    </row>
    <row r="69" spans="1:20" s="10" customFormat="1" x14ac:dyDescent="0.25">
      <c r="A69" s="25" t="s">
        <v>724</v>
      </c>
      <c r="B69" s="141"/>
      <c r="C69" s="142"/>
      <c r="D69" s="141"/>
      <c r="E69" s="143"/>
      <c r="F69" s="143"/>
      <c r="G69" s="143"/>
      <c r="H69" s="731"/>
      <c r="I69" s="143"/>
      <c r="J69" s="144"/>
      <c r="K69" s="143"/>
      <c r="L69" s="143"/>
      <c r="M69" s="143"/>
      <c r="N69" s="141"/>
      <c r="O69" s="21"/>
      <c r="P69" s="353"/>
      <c r="Q69" s="6"/>
      <c r="R69" s="21"/>
      <c r="S69" s="21"/>
      <c r="T69" s="4"/>
    </row>
    <row r="70" spans="1:20" s="10" customFormat="1" x14ac:dyDescent="0.25">
      <c r="A70" s="30"/>
      <c r="B70" s="119"/>
      <c r="D70" s="119"/>
      <c r="E70" s="6"/>
      <c r="F70" s="21"/>
      <c r="G70" s="21"/>
      <c r="H70" s="719"/>
      <c r="I70" s="21"/>
      <c r="J70" s="120"/>
      <c r="K70" s="6"/>
      <c r="L70" s="21"/>
      <c r="M70" s="21"/>
      <c r="N70" s="119"/>
      <c r="O70" s="21"/>
      <c r="P70" s="353"/>
      <c r="Q70" s="6"/>
      <c r="R70" s="21"/>
      <c r="S70" s="21"/>
      <c r="T70" s="4"/>
    </row>
    <row r="71" spans="1:20" s="10" customFormat="1" x14ac:dyDescent="0.25">
      <c r="A71" s="32"/>
      <c r="B71" s="119"/>
      <c r="D71" s="119"/>
      <c r="E71" s="6"/>
      <c r="F71" s="21"/>
      <c r="G71" s="21"/>
      <c r="H71" s="119"/>
      <c r="I71" s="21"/>
      <c r="J71" s="120"/>
      <c r="K71" s="6"/>
      <c r="L71" s="21"/>
      <c r="M71" s="21"/>
      <c r="N71" s="40"/>
      <c r="O71" s="21"/>
      <c r="P71" s="353"/>
      <c r="Q71" s="6"/>
      <c r="R71" s="21"/>
      <c r="S71" s="21"/>
      <c r="T71" s="4"/>
    </row>
    <row r="72" spans="1:20" x14ac:dyDescent="0.25">
      <c r="D72" s="35"/>
      <c r="F72" s="4"/>
      <c r="J72" s="35"/>
      <c r="L72" s="4"/>
      <c r="N72" s="36"/>
      <c r="P72" s="35"/>
    </row>
    <row r="73" spans="1:20" x14ac:dyDescent="0.25">
      <c r="F73" s="36"/>
      <c r="G73" s="36"/>
      <c r="L73" s="36"/>
      <c r="M73" s="36"/>
      <c r="R73" s="36"/>
      <c r="S73" s="36"/>
    </row>
    <row r="74" spans="1:20" x14ac:dyDescent="0.25">
      <c r="B74" s="100"/>
      <c r="D74" s="100"/>
      <c r="F74" s="36"/>
      <c r="G74" s="36"/>
      <c r="L74" s="36"/>
      <c r="M74" s="36"/>
      <c r="R74" s="36"/>
      <c r="S74" s="36"/>
    </row>
    <row r="75" spans="1:20" x14ac:dyDescent="0.25">
      <c r="B75" s="100"/>
      <c r="D75" s="100"/>
      <c r="F75" s="36"/>
      <c r="G75" s="36"/>
      <c r="L75" s="36"/>
      <c r="M75" s="36"/>
      <c r="R75" s="36"/>
      <c r="S75" s="36"/>
    </row>
    <row r="76" spans="1:20" x14ac:dyDescent="0.25">
      <c r="B76" s="354"/>
      <c r="H76" s="82"/>
      <c r="N76" s="82"/>
    </row>
    <row r="77" spans="1:20" x14ac:dyDescent="0.25">
      <c r="B77" s="355"/>
    </row>
    <row r="78" spans="1:20" x14ac:dyDescent="0.25">
      <c r="B78" s="880"/>
    </row>
    <row r="79" spans="1:20" x14ac:dyDescent="0.25">
      <c r="B79" s="356"/>
    </row>
    <row r="80" spans="1:20" x14ac:dyDescent="0.25">
      <c r="B80" s="356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43" type="noConversion"/>
  <printOptions horizontalCentered="1"/>
  <pageMargins left="0.25" right="0.25" top="0.25" bottom="0.5" header="0.3" footer="0.3"/>
  <pageSetup scale="86"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T80"/>
  <sheetViews>
    <sheetView showGridLines="0" topLeftCell="A25" zoomScaleNormal="100" workbookViewId="0">
      <selection activeCell="L39" sqref="L39"/>
    </sheetView>
  </sheetViews>
  <sheetFormatPr defaultColWidth="9.1796875" defaultRowHeight="11.5" x14ac:dyDescent="0.25"/>
  <cols>
    <col min="1" max="1" width="24.7265625" style="25" customWidth="1"/>
    <col min="2" max="2" width="10.26953125" style="35" customWidth="1"/>
    <col min="3" max="3" width="0.54296875" style="10" customWidth="1"/>
    <col min="4" max="4" width="12.7265625" style="4" customWidth="1"/>
    <col min="5" max="5" width="0.7265625" style="4" customWidth="1"/>
    <col min="6" max="6" width="8.54296875" style="10" customWidth="1"/>
    <col min="7" max="7" width="0.54296875" style="10" customWidth="1"/>
    <col min="8" max="8" width="10.26953125" style="36" customWidth="1"/>
    <col min="9" max="9" width="0.54296875" style="10" customWidth="1"/>
    <col min="10" max="10" width="10.26953125" style="733" customWidth="1"/>
    <col min="11" max="11" width="0.54296875" style="4" customWidth="1"/>
    <col min="12" max="12" width="8.453125" style="10" customWidth="1"/>
    <col min="13" max="13" width="1.54296875" style="10" customWidth="1"/>
    <col min="14" max="14" width="10.26953125" style="76" customWidth="1"/>
    <col min="15" max="15" width="0.54296875" style="10" customWidth="1"/>
    <col min="16" max="16" width="10.26953125" style="733" customWidth="1"/>
    <col min="17" max="17" width="0.54296875" style="4" customWidth="1"/>
    <col min="18" max="18" width="8.26953125" style="10" customWidth="1"/>
    <col min="19" max="19" width="0.54296875" style="10" customWidth="1"/>
    <col min="20" max="16384" width="9.1796875" style="4"/>
  </cols>
  <sheetData>
    <row r="1" spans="1:20" s="2" customFormat="1" ht="15.5" x14ac:dyDescent="0.35">
      <c r="A1" s="1685" t="str">
        <f>CONCATENATE('List of Tables'!A47,":  ",'List of Tables'!C47)</f>
        <v>TABLE 40:  Visiting Friends or Relatives Visitor Characteristics: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883"/>
    </row>
    <row r="2" spans="1:20" s="2" customFormat="1" ht="15.5" x14ac:dyDescent="0.35">
      <c r="A2" s="1685" t="s">
        <v>696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  <c r="T2" s="4"/>
    </row>
    <row r="3" spans="1:20" s="2" customFormat="1" ht="14" x14ac:dyDescent="0.3">
      <c r="A3" s="770"/>
      <c r="B3" s="485"/>
      <c r="C3" s="26"/>
      <c r="D3" s="1066"/>
      <c r="E3" s="26"/>
      <c r="F3" s="26"/>
      <c r="G3" s="26"/>
      <c r="H3" s="704"/>
      <c r="I3" s="26"/>
      <c r="J3" s="1066"/>
      <c r="K3" s="26"/>
      <c r="L3" s="26"/>
      <c r="M3" s="26"/>
      <c r="N3" s="704"/>
      <c r="O3" s="26"/>
      <c r="P3" s="1066"/>
      <c r="Q3" s="26"/>
      <c r="R3" s="704"/>
      <c r="S3" s="26"/>
      <c r="T3" s="4"/>
    </row>
    <row r="4" spans="1:20" x14ac:dyDescent="0.25">
      <c r="A4" s="1757" t="s">
        <v>24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</row>
    <row r="5" spans="1:20" ht="23" x14ac:dyDescent="0.25">
      <c r="A5" s="1746" t="s">
        <v>254</v>
      </c>
      <c r="B5" s="71">
        <v>2014</v>
      </c>
      <c r="C5" s="72"/>
      <c r="D5" s="73">
        <v>2013</v>
      </c>
      <c r="E5" s="70"/>
      <c r="F5" s="45" t="s">
        <v>637</v>
      </c>
      <c r="G5" s="70"/>
      <c r="H5" s="71">
        <v>2014</v>
      </c>
      <c r="I5" s="72"/>
      <c r="J5" s="73">
        <v>2013</v>
      </c>
      <c r="K5" s="70"/>
      <c r="L5" s="1018" t="s">
        <v>637</v>
      </c>
      <c r="M5" s="998"/>
      <c r="N5" s="73">
        <v>2014</v>
      </c>
      <c r="O5" s="72"/>
      <c r="P5" s="73">
        <v>2013</v>
      </c>
      <c r="Q5" s="70"/>
      <c r="R5" s="45" t="s">
        <v>637</v>
      </c>
      <c r="S5" s="5"/>
    </row>
    <row r="6" spans="1:20" x14ac:dyDescent="0.25">
      <c r="A6" s="31" t="s">
        <v>517</v>
      </c>
      <c r="B6" s="198">
        <v>7971534.9072764227</v>
      </c>
      <c r="C6" s="133"/>
      <c r="D6" s="114">
        <v>8030848.0458318368</v>
      </c>
      <c r="E6" s="114"/>
      <c r="F6" s="58">
        <v>-7.385663159969599E-3</v>
      </c>
      <c r="G6" s="58"/>
      <c r="H6" s="417">
        <v>7181064.4475702932</v>
      </c>
      <c r="I6" s="58"/>
      <c r="J6" s="20">
        <v>7148600.3898862787</v>
      </c>
      <c r="K6" s="115"/>
      <c r="L6" s="60">
        <v>4.5413166093245553E-3</v>
      </c>
      <c r="M6" s="364"/>
      <c r="N6" s="891">
        <v>790470.45970612974</v>
      </c>
      <c r="O6" s="58"/>
      <c r="P6" s="20">
        <v>882247.65594555822</v>
      </c>
      <c r="Q6" s="115"/>
      <c r="R6" s="58">
        <v>-0.10402656852747917</v>
      </c>
      <c r="S6" s="7"/>
    </row>
    <row r="7" spans="1:20" s="14" customFormat="1" x14ac:dyDescent="0.25">
      <c r="A7" s="31" t="s">
        <v>272</v>
      </c>
      <c r="B7" s="198">
        <v>678695.08636494365</v>
      </c>
      <c r="C7" s="114"/>
      <c r="D7" s="114">
        <v>671718.13967054209</v>
      </c>
      <c r="E7" s="114"/>
      <c r="F7" s="58">
        <v>1.038671770547025E-2</v>
      </c>
      <c r="G7" s="58"/>
      <c r="H7" s="362">
        <v>603375.05415022129</v>
      </c>
      <c r="I7" s="58"/>
      <c r="J7" s="20">
        <v>596182.29013181233</v>
      </c>
      <c r="K7" s="115"/>
      <c r="L7" s="60">
        <v>1.2064705942235682E-2</v>
      </c>
      <c r="M7" s="364"/>
      <c r="N7" s="114">
        <v>75320.032214722392</v>
      </c>
      <c r="O7" s="58"/>
      <c r="P7" s="20">
        <v>75535.849538729803</v>
      </c>
      <c r="Q7" s="115"/>
      <c r="R7" s="58">
        <v>-2.857150946541659E-3</v>
      </c>
      <c r="S7" s="7"/>
      <c r="T7" s="4"/>
    </row>
    <row r="8" spans="1:20" s="14" customFormat="1" x14ac:dyDescent="0.25">
      <c r="A8" s="505" t="s">
        <v>273</v>
      </c>
      <c r="B8" s="458"/>
      <c r="C8" s="474"/>
      <c r="D8" s="474"/>
      <c r="E8" s="474"/>
      <c r="F8" s="474"/>
      <c r="G8" s="474"/>
      <c r="H8" s="458"/>
      <c r="I8" s="474"/>
      <c r="J8" s="474"/>
      <c r="K8" s="474"/>
      <c r="L8" s="475"/>
      <c r="M8" s="458"/>
      <c r="N8" s="474"/>
      <c r="O8" s="474"/>
      <c r="P8" s="474"/>
      <c r="Q8" s="474"/>
      <c r="R8" s="474"/>
      <c r="S8" s="475"/>
      <c r="T8" s="4"/>
    </row>
    <row r="9" spans="1:20" s="220" customFormat="1" x14ac:dyDescent="0.25">
      <c r="A9" s="218" t="s">
        <v>274</v>
      </c>
      <c r="B9" s="198">
        <v>206977.85636227933</v>
      </c>
      <c r="C9" s="114"/>
      <c r="D9" s="114">
        <v>208387.52082070883</v>
      </c>
      <c r="E9" s="114"/>
      <c r="F9" s="58">
        <v>-6.76462992062916E-3</v>
      </c>
      <c r="G9" s="58"/>
      <c r="H9" s="362">
        <v>185769.10220657225</v>
      </c>
      <c r="I9" s="58"/>
      <c r="J9" s="130">
        <v>186910.60442338057</v>
      </c>
      <c r="K9" s="115"/>
      <c r="L9" s="60">
        <v>-6.1072094883533167E-3</v>
      </c>
      <c r="M9" s="364"/>
      <c r="N9" s="114">
        <v>21208.754155707073</v>
      </c>
      <c r="O9" s="58"/>
      <c r="P9" s="20">
        <v>21476.916397328245</v>
      </c>
      <c r="Q9" s="115"/>
      <c r="R9" s="58">
        <v>-1.2486068142190648E-2</v>
      </c>
      <c r="S9" s="60"/>
      <c r="T9" s="4"/>
    </row>
    <row r="10" spans="1:20" s="220" customFormat="1" x14ac:dyDescent="0.25">
      <c r="A10" s="218" t="s">
        <v>275</v>
      </c>
      <c r="B10" s="198">
        <v>253990.23736186585</v>
      </c>
      <c r="C10" s="114"/>
      <c r="D10" s="114">
        <v>248214.5012637492</v>
      </c>
      <c r="E10" s="114"/>
      <c r="F10" s="58">
        <v>2.3269132418574638E-2</v>
      </c>
      <c r="G10" s="58"/>
      <c r="H10" s="362">
        <v>225616.67431827381</v>
      </c>
      <c r="I10" s="58"/>
      <c r="J10" s="130">
        <v>222541.09526326801</v>
      </c>
      <c r="K10" s="115"/>
      <c r="L10" s="60">
        <v>1.3820274639016064E-2</v>
      </c>
      <c r="M10" s="364"/>
      <c r="N10" s="114">
        <v>28373.563043592043</v>
      </c>
      <c r="O10" s="58"/>
      <c r="P10" s="20">
        <v>25673.406000481187</v>
      </c>
      <c r="Q10" s="115"/>
      <c r="R10" s="58">
        <v>0.10517330824979933</v>
      </c>
      <c r="S10" s="60"/>
      <c r="T10" s="4"/>
    </row>
    <row r="11" spans="1:20" s="220" customFormat="1" x14ac:dyDescent="0.25">
      <c r="A11" s="218" t="s">
        <v>276</v>
      </c>
      <c r="B11" s="198">
        <v>217726.99264054868</v>
      </c>
      <c r="C11" s="114"/>
      <c r="D11" s="114">
        <v>215116.11758564968</v>
      </c>
      <c r="E11" s="114"/>
      <c r="F11" s="58">
        <v>1.21370499068228E-2</v>
      </c>
      <c r="G11" s="58"/>
      <c r="H11" s="362">
        <v>191989.27762512592</v>
      </c>
      <c r="I11" s="58"/>
      <c r="J11" s="20">
        <v>186730.59044472905</v>
      </c>
      <c r="K11" s="115"/>
      <c r="L11" s="60">
        <v>2.8161894459137388E-2</v>
      </c>
      <c r="M11" s="364"/>
      <c r="N11" s="114">
        <v>25737.715015422753</v>
      </c>
      <c r="O11" s="58"/>
      <c r="P11" s="20">
        <v>28385.52714092064</v>
      </c>
      <c r="Q11" s="115"/>
      <c r="R11" s="58">
        <v>-9.3280357710207706E-2</v>
      </c>
      <c r="S11" s="60"/>
      <c r="T11" s="4"/>
    </row>
    <row r="12" spans="1:20" s="220" customFormat="1" x14ac:dyDescent="0.25">
      <c r="A12" s="218" t="s">
        <v>277</v>
      </c>
      <c r="B12" s="199">
        <v>1.7398577017205263</v>
      </c>
      <c r="C12" s="155"/>
      <c r="D12" s="157">
        <v>1.7281901536413287</v>
      </c>
      <c r="E12" s="157"/>
      <c r="F12" s="58">
        <v>6.7513103547164272E-3</v>
      </c>
      <c r="G12" s="58"/>
      <c r="H12" s="363">
        <v>1.7326765709800642</v>
      </c>
      <c r="I12" s="58"/>
      <c r="J12" s="131">
        <v>1.7168269582906874</v>
      </c>
      <c r="K12" s="115"/>
      <c r="L12" s="60">
        <v>9.2319220716087953E-3</v>
      </c>
      <c r="M12" s="364"/>
      <c r="N12" s="155">
        <v>1.7996065800712158</v>
      </c>
      <c r="O12" s="58"/>
      <c r="P12" s="97">
        <v>1.8234462703399508</v>
      </c>
      <c r="Q12" s="115"/>
      <c r="R12" s="58">
        <v>-1.3073974625142365E-2</v>
      </c>
      <c r="S12" s="60"/>
      <c r="T12" s="4"/>
    </row>
    <row r="13" spans="1:20" s="14" customFormat="1" x14ac:dyDescent="0.25">
      <c r="A13" s="505" t="s">
        <v>278</v>
      </c>
      <c r="B13" s="458"/>
      <c r="C13" s="474"/>
      <c r="D13" s="474"/>
      <c r="E13" s="474"/>
      <c r="F13" s="474"/>
      <c r="G13" s="474"/>
      <c r="H13" s="458"/>
      <c r="I13" s="474"/>
      <c r="J13" s="474"/>
      <c r="K13" s="474"/>
      <c r="L13" s="475"/>
      <c r="M13" s="458"/>
      <c r="N13" s="474"/>
      <c r="O13" s="474"/>
      <c r="P13" s="474"/>
      <c r="Q13" s="474"/>
      <c r="R13" s="474"/>
      <c r="S13" s="475"/>
      <c r="T13" s="4"/>
    </row>
    <row r="14" spans="1:20" s="108" customFormat="1" x14ac:dyDescent="0.25">
      <c r="A14" s="9" t="s">
        <v>279</v>
      </c>
      <c r="B14" s="198">
        <v>140782.70388056166</v>
      </c>
      <c r="C14" s="114"/>
      <c r="D14" s="114">
        <v>136209.91758270003</v>
      </c>
      <c r="E14" s="114"/>
      <c r="F14" s="58">
        <v>3.3571610489267489E-2</v>
      </c>
      <c r="G14" s="58"/>
      <c r="H14" s="362">
        <v>117290.91143955021</v>
      </c>
      <c r="I14" s="58"/>
      <c r="J14" s="130">
        <v>115478.09111970222</v>
      </c>
      <c r="K14" s="115"/>
      <c r="L14" s="60">
        <v>1.5698391809827003E-2</v>
      </c>
      <c r="M14" s="364"/>
      <c r="N14" s="114">
        <v>23491.79244101145</v>
      </c>
      <c r="O14" s="58"/>
      <c r="P14" s="20">
        <v>20731.826462997804</v>
      </c>
      <c r="Q14" s="115"/>
      <c r="R14" s="58">
        <v>0.13312700561813198</v>
      </c>
      <c r="S14" s="60"/>
      <c r="T14" s="4"/>
    </row>
    <row r="15" spans="1:20" s="108" customFormat="1" x14ac:dyDescent="0.25">
      <c r="A15" s="9" t="s">
        <v>280</v>
      </c>
      <c r="B15" s="198">
        <v>537912.38248438202</v>
      </c>
      <c r="C15" s="114"/>
      <c r="D15" s="114">
        <v>535508.22208784218</v>
      </c>
      <c r="E15" s="114"/>
      <c r="F15" s="58">
        <v>4.4894929664506108E-3</v>
      </c>
      <c r="G15" s="58"/>
      <c r="H15" s="198">
        <v>486084.14271067106</v>
      </c>
      <c r="I15" s="58"/>
      <c r="J15" s="130">
        <v>480704.19901211013</v>
      </c>
      <c r="K15" s="115"/>
      <c r="L15" s="60">
        <v>1.119179676320115E-2</v>
      </c>
      <c r="M15" s="364"/>
      <c r="N15" s="114">
        <v>51828.239773710942</v>
      </c>
      <c r="O15" s="58"/>
      <c r="P15" s="20">
        <v>54804.023075731995</v>
      </c>
      <c r="Q15" s="115"/>
      <c r="R15" s="58">
        <v>-5.429862873221751E-2</v>
      </c>
      <c r="S15" s="60"/>
      <c r="T15" s="4"/>
    </row>
    <row r="16" spans="1:20" s="108" customFormat="1" x14ac:dyDescent="0.25">
      <c r="A16" s="34" t="s">
        <v>665</v>
      </c>
      <c r="B16" s="199">
        <v>8.024809362773734</v>
      </c>
      <c r="C16" s="155"/>
      <c r="D16" s="157">
        <v>8.1314046605337111</v>
      </c>
      <c r="E16" s="157"/>
      <c r="F16" s="58">
        <v>-1.3109087815705958E-2</v>
      </c>
      <c r="G16" s="58"/>
      <c r="H16" s="363">
        <v>8.3260166853738138</v>
      </c>
      <c r="I16" s="58"/>
      <c r="J16" s="131">
        <v>8.3231746559141264</v>
      </c>
      <c r="K16" s="115"/>
      <c r="L16" s="60">
        <v>3.414597887439417E-4</v>
      </c>
      <c r="M16" s="364"/>
      <c r="N16" s="155">
        <v>5.6118923838462855</v>
      </c>
      <c r="O16" s="58"/>
      <c r="P16" s="97">
        <v>6.6178203727732079</v>
      </c>
      <c r="Q16" s="115"/>
      <c r="R16" s="58">
        <v>-0.15200291519931156</v>
      </c>
      <c r="S16" s="60"/>
      <c r="T16" s="4"/>
    </row>
    <row r="17" spans="1:20" x14ac:dyDescent="0.25">
      <c r="A17" s="706" t="s">
        <v>281</v>
      </c>
      <c r="B17" s="458"/>
      <c r="C17" s="474"/>
      <c r="D17" s="474"/>
      <c r="E17" s="474"/>
      <c r="F17" s="474"/>
      <c r="G17" s="474"/>
      <c r="H17" s="458"/>
      <c r="I17" s="474"/>
      <c r="J17" s="474"/>
      <c r="K17" s="474"/>
      <c r="L17" s="475"/>
      <c r="M17" s="458"/>
      <c r="N17" s="474"/>
      <c r="O17" s="474"/>
      <c r="P17" s="474"/>
      <c r="Q17" s="474"/>
      <c r="R17" s="474"/>
      <c r="S17" s="475"/>
    </row>
    <row r="18" spans="1:20" s="108" customFormat="1" x14ac:dyDescent="0.25">
      <c r="A18" s="9" t="s">
        <v>282</v>
      </c>
      <c r="B18" s="198">
        <v>8848.5664291012126</v>
      </c>
      <c r="C18" s="114"/>
      <c r="D18" s="114">
        <v>8686.1578470829318</v>
      </c>
      <c r="E18" s="114"/>
      <c r="F18" s="58">
        <v>1.8697401644942761E-2</v>
      </c>
      <c r="G18" s="58"/>
      <c r="H18" s="362">
        <v>5178.2311279950163</v>
      </c>
      <c r="I18" s="58"/>
      <c r="J18" s="130">
        <v>4221.630176440658</v>
      </c>
      <c r="K18" s="115"/>
      <c r="L18" s="60">
        <v>0.22659515674603406</v>
      </c>
      <c r="M18" s="364"/>
      <c r="N18" s="114">
        <v>3670.3353011061963</v>
      </c>
      <c r="O18" s="58"/>
      <c r="P18" s="20">
        <v>4464.5276706422737</v>
      </c>
      <c r="Q18" s="115"/>
      <c r="R18" s="58">
        <v>-0.17788944948387422</v>
      </c>
      <c r="S18" s="60"/>
      <c r="T18" s="4"/>
    </row>
    <row r="19" spans="1:20" s="108" customFormat="1" x14ac:dyDescent="0.25">
      <c r="A19" s="9" t="s">
        <v>283</v>
      </c>
      <c r="B19" s="198">
        <v>61773.702056326307</v>
      </c>
      <c r="C19" s="114"/>
      <c r="D19" s="114">
        <v>64479.614191504828</v>
      </c>
      <c r="E19" s="114"/>
      <c r="F19" s="58">
        <v>-4.1965389667840552E-2</v>
      </c>
      <c r="G19" s="58"/>
      <c r="H19" s="362">
        <v>47348.068337048942</v>
      </c>
      <c r="I19" s="58"/>
      <c r="J19" s="130">
        <v>48581.645072745472</v>
      </c>
      <c r="K19" s="115"/>
      <c r="L19" s="60">
        <v>-2.5391827177720913E-2</v>
      </c>
      <c r="M19" s="364"/>
      <c r="N19" s="114">
        <v>14425.633719277364</v>
      </c>
      <c r="O19" s="58"/>
      <c r="P19" s="20">
        <v>15897.969118759356</v>
      </c>
      <c r="Q19" s="115"/>
      <c r="R19" s="58">
        <v>-9.2611539781182417E-2</v>
      </c>
      <c r="S19" s="60"/>
      <c r="T19" s="4"/>
    </row>
    <row r="20" spans="1:20" s="108" customFormat="1" x14ac:dyDescent="0.25">
      <c r="A20" s="9" t="s">
        <v>284</v>
      </c>
      <c r="B20" s="198">
        <v>5202.1418057753926</v>
      </c>
      <c r="C20" s="114"/>
      <c r="D20" s="114">
        <v>5507.5965827128839</v>
      </c>
      <c r="E20" s="114"/>
      <c r="F20" s="58">
        <v>-5.5460630122446807E-2</v>
      </c>
      <c r="G20" s="58"/>
      <c r="H20" s="362">
        <v>2090.5645169916447</v>
      </c>
      <c r="I20" s="58"/>
      <c r="J20" s="130">
        <v>1803.8435071095917</v>
      </c>
      <c r="K20" s="115"/>
      <c r="L20" s="60">
        <v>0.15895004680394012</v>
      </c>
      <c r="M20" s="364"/>
      <c r="N20" s="114">
        <v>3111.5772887837475</v>
      </c>
      <c r="O20" s="58"/>
      <c r="P20" s="20">
        <v>3703.753075603292</v>
      </c>
      <c r="Q20" s="115"/>
      <c r="R20" s="58">
        <v>-0.15988533110379854</v>
      </c>
      <c r="S20" s="60"/>
      <c r="T20" s="4"/>
    </row>
    <row r="21" spans="1:20" s="108" customFormat="1" x14ac:dyDescent="0.25">
      <c r="A21" s="9" t="s">
        <v>285</v>
      </c>
      <c r="B21" s="198">
        <v>613274.95968524995</v>
      </c>
      <c r="C21" s="114"/>
      <c r="D21" s="114">
        <v>604059.96421436849</v>
      </c>
      <c r="E21" s="114"/>
      <c r="F21" s="58">
        <v>1.5255100514509928E-2</v>
      </c>
      <c r="G21" s="58"/>
      <c r="H21" s="362">
        <v>552939.31920212775</v>
      </c>
      <c r="I21" s="58"/>
      <c r="J21" s="130">
        <v>545182.85838943708</v>
      </c>
      <c r="K21" s="115"/>
      <c r="L21" s="60">
        <v>1.4227264656861319E-2</v>
      </c>
      <c r="M21" s="364"/>
      <c r="N21" s="114">
        <v>60335.640483122224</v>
      </c>
      <c r="O21" s="58"/>
      <c r="P21" s="20">
        <v>58877.105824931445</v>
      </c>
      <c r="Q21" s="115"/>
      <c r="R21" s="58">
        <v>2.4772526396383512E-2</v>
      </c>
      <c r="S21" s="60"/>
      <c r="T21" s="4"/>
    </row>
    <row r="22" spans="1:20" x14ac:dyDescent="0.25">
      <c r="A22" s="706" t="s">
        <v>286</v>
      </c>
      <c r="B22" s="458"/>
      <c r="C22" s="474"/>
      <c r="D22" s="474"/>
      <c r="E22" s="474"/>
      <c r="F22" s="474"/>
      <c r="G22" s="474"/>
      <c r="H22" s="458"/>
      <c r="I22" s="474"/>
      <c r="J22" s="474"/>
      <c r="K22" s="474"/>
      <c r="L22" s="475"/>
      <c r="M22" s="458"/>
      <c r="N22" s="474"/>
      <c r="O22" s="474"/>
      <c r="P22" s="474"/>
      <c r="Q22" s="474"/>
      <c r="R22" s="474"/>
      <c r="S22" s="475"/>
    </row>
    <row r="23" spans="1:20" s="108" customFormat="1" x14ac:dyDescent="0.25">
      <c r="A23" s="9" t="s">
        <v>583</v>
      </c>
      <c r="B23" s="198">
        <v>478128.75490303914</v>
      </c>
      <c r="C23" s="114"/>
      <c r="D23" s="114">
        <v>477203.46209239936</v>
      </c>
      <c r="E23" s="114"/>
      <c r="F23" s="58">
        <v>1.9389901460115822E-3</v>
      </c>
      <c r="G23" s="58"/>
      <c r="H23" s="362">
        <v>414248.64552156394</v>
      </c>
      <c r="I23" s="58"/>
      <c r="J23" s="130">
        <v>412750.78542877664</v>
      </c>
      <c r="K23" s="115"/>
      <c r="L23" s="60">
        <v>3.6289696971291948E-3</v>
      </c>
      <c r="M23" s="364"/>
      <c r="N23" s="114">
        <v>63880.109381475195</v>
      </c>
      <c r="O23" s="58"/>
      <c r="P23" s="20">
        <v>64452.676663622748</v>
      </c>
      <c r="Q23" s="115"/>
      <c r="R23" s="58">
        <v>-8.8835299290325846E-3</v>
      </c>
      <c r="S23" s="60"/>
      <c r="T23" s="4"/>
    </row>
    <row r="24" spans="1:20" s="108" customFormat="1" x14ac:dyDescent="0.25">
      <c r="A24" s="9" t="s">
        <v>287</v>
      </c>
      <c r="B24" s="198">
        <v>138986.71927447125</v>
      </c>
      <c r="C24" s="114"/>
      <c r="D24" s="114">
        <v>136163.24000860474</v>
      </c>
      <c r="E24" s="114"/>
      <c r="F24" s="58">
        <v>2.0735987669565459E-2</v>
      </c>
      <c r="G24" s="58"/>
      <c r="H24" s="362">
        <v>125237.00183439627</v>
      </c>
      <c r="I24" s="58"/>
      <c r="J24" s="130">
        <v>121196.79678851076</v>
      </c>
      <c r="K24" s="115"/>
      <c r="L24" s="60">
        <v>3.3335906170323081E-2</v>
      </c>
      <c r="M24" s="364"/>
      <c r="N24" s="114">
        <v>13749.717440074968</v>
      </c>
      <c r="O24" s="58"/>
      <c r="P24" s="20">
        <v>14966.443220093983</v>
      </c>
      <c r="Q24" s="115"/>
      <c r="R24" s="58">
        <v>-8.1296922864440874E-2</v>
      </c>
      <c r="S24" s="60"/>
      <c r="T24" s="4"/>
    </row>
    <row r="25" spans="1:20" s="108" customFormat="1" x14ac:dyDescent="0.25">
      <c r="A25" s="9" t="s">
        <v>288</v>
      </c>
      <c r="B25" s="198">
        <v>133383.97309510325</v>
      </c>
      <c r="C25" s="114"/>
      <c r="D25" s="114">
        <v>130282.62686903302</v>
      </c>
      <c r="E25" s="114"/>
      <c r="F25" s="58">
        <v>2.3804756632577521E-2</v>
      </c>
      <c r="G25" s="58"/>
      <c r="H25" s="362">
        <v>120007.55474530117</v>
      </c>
      <c r="I25" s="58"/>
      <c r="J25" s="130">
        <v>115904.57392284948</v>
      </c>
      <c r="K25" s="115"/>
      <c r="L25" s="60">
        <v>3.5399645446113195E-2</v>
      </c>
      <c r="M25" s="364"/>
      <c r="N25" s="114">
        <v>13376.41834980209</v>
      </c>
      <c r="O25" s="58"/>
      <c r="P25" s="20">
        <v>14378.052946183534</v>
      </c>
      <c r="Q25" s="115"/>
      <c r="R25" s="58">
        <v>-6.9664133254378827E-2</v>
      </c>
      <c r="S25" s="60"/>
      <c r="T25" s="4"/>
    </row>
    <row r="26" spans="1:20" s="108" customFormat="1" x14ac:dyDescent="0.25">
      <c r="A26" s="9" t="s">
        <v>584</v>
      </c>
      <c r="B26" s="198">
        <v>7384.8545665563888</v>
      </c>
      <c r="C26" s="114"/>
      <c r="D26" s="114">
        <v>6602.910476524874</v>
      </c>
      <c r="E26" s="114"/>
      <c r="F26" s="58">
        <v>0.11842415444091463</v>
      </c>
      <c r="G26" s="58"/>
      <c r="H26" s="362">
        <v>6423.9494369530003</v>
      </c>
      <c r="I26" s="58"/>
      <c r="J26" s="130">
        <v>5898.8949522909388</v>
      </c>
      <c r="K26" s="115"/>
      <c r="L26" s="60">
        <v>8.9008956577222548E-2</v>
      </c>
      <c r="M26" s="364"/>
      <c r="N26" s="114">
        <v>960.90512960338833</v>
      </c>
      <c r="O26" s="58"/>
      <c r="P26" s="20">
        <v>704.01552423393537</v>
      </c>
      <c r="Q26" s="115"/>
      <c r="R26" s="58">
        <v>0.36489196122341733</v>
      </c>
      <c r="S26" s="60"/>
      <c r="T26" s="4"/>
    </row>
    <row r="27" spans="1:20" s="108" customFormat="1" x14ac:dyDescent="0.25">
      <c r="A27" s="9" t="s">
        <v>585</v>
      </c>
      <c r="B27" s="198">
        <v>5721.0833714862447</v>
      </c>
      <c r="C27" s="114"/>
      <c r="D27" s="20">
        <v>5752.5746870083021</v>
      </c>
      <c r="E27" s="20"/>
      <c r="F27" s="58">
        <v>-5.4742992895299367E-3</v>
      </c>
      <c r="G27" s="58"/>
      <c r="H27" s="362">
        <v>5003.5197328834183</v>
      </c>
      <c r="I27" s="58"/>
      <c r="J27" s="130">
        <v>5275.9248227483358</v>
      </c>
      <c r="K27" s="115"/>
      <c r="L27" s="60">
        <v>-5.1631723160720885E-2</v>
      </c>
      <c r="M27" s="364"/>
      <c r="N27" s="114">
        <v>717.56363860282647</v>
      </c>
      <c r="O27" s="58"/>
      <c r="P27" s="20">
        <v>476.64986425996608</v>
      </c>
      <c r="Q27" s="115"/>
      <c r="R27" s="58">
        <v>0.50543132896281573</v>
      </c>
      <c r="S27" s="60"/>
      <c r="T27" s="4"/>
    </row>
    <row r="28" spans="1:20" s="108" customFormat="1" x14ac:dyDescent="0.25">
      <c r="A28" s="9" t="s">
        <v>253</v>
      </c>
      <c r="B28" s="198">
        <v>74259.117532334465</v>
      </c>
      <c r="C28" s="114"/>
      <c r="D28" s="20">
        <v>69701.597975975965</v>
      </c>
      <c r="E28" s="20"/>
      <c r="F28" s="58">
        <v>6.538615596631428E-2</v>
      </c>
      <c r="G28" s="58"/>
      <c r="H28" s="362">
        <v>67564.132267258392</v>
      </c>
      <c r="I28" s="58"/>
      <c r="J28" s="130">
        <v>64693.441507345247</v>
      </c>
      <c r="K28" s="115"/>
      <c r="L28" s="60">
        <v>4.43737524705222E-2</v>
      </c>
      <c r="M28" s="364"/>
      <c r="N28" s="114">
        <v>6694.9852650760722</v>
      </c>
      <c r="O28" s="58"/>
      <c r="P28" s="20">
        <v>5008.1564686307192</v>
      </c>
      <c r="Q28" s="115"/>
      <c r="R28" s="58">
        <v>0.33681631295089093</v>
      </c>
      <c r="S28" s="60"/>
      <c r="T28" s="4"/>
    </row>
    <row r="29" spans="1:20" s="108" customFormat="1" x14ac:dyDescent="0.25">
      <c r="A29" s="9" t="s">
        <v>0</v>
      </c>
      <c r="B29" s="198">
        <v>124023.24514544681</v>
      </c>
      <c r="C29" s="114"/>
      <c r="D29" s="20">
        <v>121288.63776954186</v>
      </c>
      <c r="E29" s="20"/>
      <c r="F29" s="58">
        <v>2.2546278251561535E-2</v>
      </c>
      <c r="G29" s="58"/>
      <c r="H29" s="362">
        <v>111542.56024337604</v>
      </c>
      <c r="I29" s="58"/>
      <c r="J29" s="130">
        <v>110185.97072679095</v>
      </c>
      <c r="K29" s="115"/>
      <c r="L29" s="60">
        <v>1.2311817081947587E-2</v>
      </c>
      <c r="M29" s="364"/>
      <c r="N29" s="114">
        <v>12480.684902070774</v>
      </c>
      <c r="O29" s="58"/>
      <c r="P29" s="20">
        <v>11102.667042750914</v>
      </c>
      <c r="Q29" s="115"/>
      <c r="R29" s="58">
        <v>0.12411593124550978</v>
      </c>
      <c r="S29" s="60"/>
      <c r="T29" s="4"/>
    </row>
    <row r="30" spans="1:20" s="108" customFormat="1" x14ac:dyDescent="0.25">
      <c r="A30" s="9" t="s">
        <v>260</v>
      </c>
      <c r="B30" s="198">
        <v>57373.410913610904</v>
      </c>
      <c r="C30" s="114"/>
      <c r="D30" s="20">
        <v>56069.523166878869</v>
      </c>
      <c r="E30" s="20"/>
      <c r="F30" s="58">
        <v>2.3254839226138826E-2</v>
      </c>
      <c r="G30" s="58"/>
      <c r="H30" s="362">
        <v>50294.897143303184</v>
      </c>
      <c r="I30" s="58"/>
      <c r="J30" s="130">
        <v>49948.278769118289</v>
      </c>
      <c r="K30" s="115"/>
      <c r="L30" s="60">
        <v>6.939545920833603E-3</v>
      </c>
      <c r="M30" s="364"/>
      <c r="N30" s="114">
        <v>7078.5137703077226</v>
      </c>
      <c r="O30" s="58"/>
      <c r="P30" s="20">
        <v>6121.2443977605808</v>
      </c>
      <c r="Q30" s="115"/>
      <c r="R30" s="58">
        <v>0.15638476596316803</v>
      </c>
      <c r="S30" s="60"/>
      <c r="T30" s="4"/>
    </row>
    <row r="31" spans="1:20" s="108" customFormat="1" x14ac:dyDescent="0.25">
      <c r="A31" s="9" t="s">
        <v>269</v>
      </c>
      <c r="B31" s="198">
        <v>94846.213078598914</v>
      </c>
      <c r="C31" s="114"/>
      <c r="D31" s="20">
        <v>91633.396294245074</v>
      </c>
      <c r="E31" s="20"/>
      <c r="F31" s="58">
        <v>3.5061635978624273E-2</v>
      </c>
      <c r="G31" s="58"/>
      <c r="H31" s="362">
        <v>84611.930390296315</v>
      </c>
      <c r="I31" s="58"/>
      <c r="J31" s="130">
        <v>82959.184497316412</v>
      </c>
      <c r="K31" s="115"/>
      <c r="L31" s="60">
        <v>1.9922398020117551E-2</v>
      </c>
      <c r="M31" s="364"/>
      <c r="N31" s="114">
        <v>10234.282688302595</v>
      </c>
      <c r="O31" s="58"/>
      <c r="P31" s="20">
        <v>8674.2117969286592</v>
      </c>
      <c r="Q31" s="115"/>
      <c r="R31" s="58">
        <v>0.17985160241606296</v>
      </c>
      <c r="S31" s="60"/>
      <c r="T31" s="4"/>
    </row>
    <row r="32" spans="1:20" x14ac:dyDescent="0.25">
      <c r="A32" s="472" t="s">
        <v>143</v>
      </c>
      <c r="B32" s="458"/>
      <c r="C32" s="474"/>
      <c r="D32" s="474"/>
      <c r="E32" s="474"/>
      <c r="F32" s="474"/>
      <c r="G32" s="474"/>
      <c r="H32" s="458"/>
      <c r="I32" s="474"/>
      <c r="J32" s="474"/>
      <c r="K32" s="474"/>
      <c r="L32" s="475"/>
      <c r="M32" s="458"/>
      <c r="N32" s="474"/>
      <c r="O32" s="474"/>
      <c r="P32" s="474"/>
      <c r="Q32" s="474"/>
      <c r="R32" s="474"/>
      <c r="S32" s="475"/>
    </row>
    <row r="33" spans="1:20" s="108" customFormat="1" x14ac:dyDescent="0.25">
      <c r="A33" s="33" t="s">
        <v>586</v>
      </c>
      <c r="B33" s="200">
        <v>9.5060588081777908</v>
      </c>
      <c r="C33" s="157"/>
      <c r="D33" s="97">
        <v>9.8651390370540515</v>
      </c>
      <c r="E33" s="97"/>
      <c r="F33" s="58">
        <v>-3.6398901984810744E-2</v>
      </c>
      <c r="G33" s="58"/>
      <c r="H33" s="363">
        <v>9.6740487448846437</v>
      </c>
      <c r="I33" s="58"/>
      <c r="J33" s="97">
        <v>9.8982361539956436</v>
      </c>
      <c r="K33" s="54"/>
      <c r="L33" s="60">
        <v>-2.2649228167838938E-2</v>
      </c>
      <c r="M33" s="364"/>
      <c r="N33" s="157">
        <v>8.4166805272719696</v>
      </c>
      <c r="O33" s="58"/>
      <c r="P33" s="97">
        <v>9.6531872342706571</v>
      </c>
      <c r="Q33" s="91"/>
      <c r="R33" s="58">
        <v>-0.12809310303325028</v>
      </c>
      <c r="S33" s="7"/>
      <c r="T33" s="4"/>
    </row>
    <row r="34" spans="1:20" s="108" customFormat="1" x14ac:dyDescent="0.25">
      <c r="A34" s="33" t="s">
        <v>292</v>
      </c>
      <c r="B34" s="200">
        <v>9.934614588887186</v>
      </c>
      <c r="C34" s="157"/>
      <c r="D34" s="97">
        <v>9.9695516312867003</v>
      </c>
      <c r="E34" s="97"/>
      <c r="F34" s="58">
        <v>-3.5043744886052875E-3</v>
      </c>
      <c r="G34" s="58"/>
      <c r="H34" s="363">
        <v>10.199127141661631</v>
      </c>
      <c r="I34" s="58"/>
      <c r="J34" s="97">
        <v>10.163416483768151</v>
      </c>
      <c r="K34" s="54"/>
      <c r="L34" s="60">
        <v>3.5136470054644552E-3</v>
      </c>
      <c r="M34" s="364"/>
      <c r="N34" s="157">
        <v>7.5615201006777797</v>
      </c>
      <c r="O34" s="58"/>
      <c r="P34" s="97">
        <v>8.4067654035838171</v>
      </c>
      <c r="Q34" s="91"/>
      <c r="R34" s="58">
        <v>-0.10054346259569799</v>
      </c>
      <c r="S34" s="7"/>
      <c r="T34" s="4"/>
    </row>
    <row r="35" spans="1:20" s="108" customFormat="1" x14ac:dyDescent="0.25">
      <c r="A35" s="33" t="s">
        <v>587</v>
      </c>
      <c r="B35" s="200">
        <v>6.224937477870502</v>
      </c>
      <c r="C35" s="157"/>
      <c r="D35" s="97">
        <v>7.0502286445211197</v>
      </c>
      <c r="E35" s="97"/>
      <c r="F35" s="58">
        <v>-0.11705878039742283</v>
      </c>
      <c r="G35" s="58"/>
      <c r="H35" s="363">
        <v>6.8453342730246955</v>
      </c>
      <c r="I35" s="58"/>
      <c r="J35" s="97">
        <v>7.1388685291648706</v>
      </c>
      <c r="K35" s="54"/>
      <c r="L35" s="60">
        <v>-4.1117756258009376E-2</v>
      </c>
      <c r="M35" s="364"/>
      <c r="N35" s="157">
        <v>2.077392085368341</v>
      </c>
      <c r="O35" s="58"/>
      <c r="P35" s="97">
        <v>6.3075214880764703</v>
      </c>
      <c r="Q35" s="91"/>
      <c r="R35" s="58">
        <v>-0.67064843309763211</v>
      </c>
      <c r="S35" s="7"/>
      <c r="T35" s="4"/>
    </row>
    <row r="36" spans="1:20" s="108" customFormat="1" x14ac:dyDescent="0.25">
      <c r="A36" s="33" t="s">
        <v>588</v>
      </c>
      <c r="B36" s="200">
        <v>4.779578836976726</v>
      </c>
      <c r="C36" s="157"/>
      <c r="D36" s="97">
        <v>4.7617159389040395</v>
      </c>
      <c r="E36" s="97"/>
      <c r="F36" s="58">
        <v>3.7513573471998885E-3</v>
      </c>
      <c r="G36" s="58"/>
      <c r="H36" s="363">
        <v>4.7939823443160163</v>
      </c>
      <c r="I36" s="58"/>
      <c r="J36" s="97">
        <v>4.8972652695594752</v>
      </c>
      <c r="K36" s="54"/>
      <c r="L36" s="60">
        <v>-2.1089918466423909E-2</v>
      </c>
      <c r="M36" s="364"/>
      <c r="N36" s="157">
        <v>4.6791442144320401</v>
      </c>
      <c r="O36" s="58"/>
      <c r="P36" s="97">
        <v>3.2613523975816192</v>
      </c>
      <c r="Q36" s="91"/>
      <c r="R36" s="58">
        <v>0.43472512136430019</v>
      </c>
      <c r="S36" s="7"/>
      <c r="T36" s="4"/>
    </row>
    <row r="37" spans="1:20" s="108" customFormat="1" x14ac:dyDescent="0.25">
      <c r="A37" s="824" t="s">
        <v>589</v>
      </c>
      <c r="B37" s="200">
        <v>9.3801997564863573</v>
      </c>
      <c r="C37" s="157"/>
      <c r="D37" s="97">
        <v>9.4256621901992954</v>
      </c>
      <c r="E37" s="97"/>
      <c r="F37" s="58">
        <v>-4.8232615168629193E-3</v>
      </c>
      <c r="G37" s="58"/>
      <c r="H37" s="363">
        <v>9.7659163840091505</v>
      </c>
      <c r="I37" s="58"/>
      <c r="J37" s="97">
        <v>9.7103257180793872</v>
      </c>
      <c r="K37" s="54"/>
      <c r="L37" s="60">
        <v>5.7249022889377067E-3</v>
      </c>
      <c r="M37" s="364"/>
      <c r="N37" s="157">
        <v>5.4876431327138979</v>
      </c>
      <c r="O37" s="58"/>
      <c r="P37" s="97">
        <v>5.7484880832129148</v>
      </c>
      <c r="Q37" s="91"/>
      <c r="R37" s="58">
        <v>-4.5376270546815992E-2</v>
      </c>
      <c r="S37" s="7"/>
      <c r="T37" s="4"/>
    </row>
    <row r="38" spans="1:20" s="108" customFormat="1" x14ac:dyDescent="0.25">
      <c r="A38" s="824" t="s">
        <v>1</v>
      </c>
      <c r="B38" s="200">
        <v>10.735217382262288</v>
      </c>
      <c r="C38" s="157"/>
      <c r="D38" s="97">
        <v>10.66367237760195</v>
      </c>
      <c r="E38" s="97"/>
      <c r="F38" s="58">
        <v>6.7092275650377188E-3</v>
      </c>
      <c r="G38" s="58"/>
      <c r="H38" s="363">
        <v>10.954061068964746</v>
      </c>
      <c r="I38" s="58"/>
      <c r="J38" s="97">
        <v>10.790536673391202</v>
      </c>
      <c r="K38" s="54"/>
      <c r="L38" s="60">
        <v>1.5154426561265061E-2</v>
      </c>
      <c r="M38" s="364"/>
      <c r="N38" s="157">
        <v>8.7793643742401706</v>
      </c>
      <c r="O38" s="58"/>
      <c r="P38" s="97">
        <v>9.4046356499144146</v>
      </c>
      <c r="Q38" s="91"/>
      <c r="R38" s="58">
        <v>-6.6485433242693903E-2</v>
      </c>
      <c r="S38" s="7"/>
      <c r="T38" s="4"/>
    </row>
    <row r="39" spans="1:20" s="108" customFormat="1" x14ac:dyDescent="0.25">
      <c r="A39" s="33" t="s">
        <v>144</v>
      </c>
      <c r="B39" s="200">
        <v>7.9430977013939073</v>
      </c>
      <c r="C39" s="157"/>
      <c r="D39" s="97">
        <v>8.1147444762803715</v>
      </c>
      <c r="E39" s="97"/>
      <c r="F39" s="58">
        <v>-2.1152455926146865E-2</v>
      </c>
      <c r="G39" s="58"/>
      <c r="H39" s="363">
        <v>8.1619703501987413</v>
      </c>
      <c r="I39" s="58"/>
      <c r="J39" s="97">
        <v>8.2179889462720901</v>
      </c>
      <c r="K39" s="54"/>
      <c r="L39" s="60">
        <v>-6.8165820664385784E-3</v>
      </c>
      <c r="M39" s="364"/>
      <c r="N39" s="157">
        <v>6.387943933762978</v>
      </c>
      <c r="O39" s="58"/>
      <c r="P39" s="97">
        <v>7.272287741436898</v>
      </c>
      <c r="Q39" s="91"/>
      <c r="R39" s="58">
        <v>-0.12160462279772041</v>
      </c>
      <c r="S39" s="7"/>
      <c r="T39" s="4"/>
    </row>
    <row r="40" spans="1:20" s="108" customFormat="1" x14ac:dyDescent="0.25">
      <c r="A40" s="33" t="s">
        <v>145</v>
      </c>
      <c r="B40" s="200">
        <v>9.232776515972553</v>
      </c>
      <c r="C40" s="157"/>
      <c r="D40" s="97">
        <v>9.1494201546553473</v>
      </c>
      <c r="E40" s="97"/>
      <c r="F40" s="58">
        <v>9.1105621895386305E-3</v>
      </c>
      <c r="G40" s="58"/>
      <c r="H40" s="363">
        <v>9.5889380339418704</v>
      </c>
      <c r="I40" s="58"/>
      <c r="J40" s="97">
        <v>9.3840285428077923</v>
      </c>
      <c r="K40" s="54"/>
      <c r="L40" s="60">
        <v>2.1835983362510872E-2</v>
      </c>
      <c r="M40" s="364"/>
      <c r="N40" s="157">
        <v>6.2882112265492003</v>
      </c>
      <c r="O40" s="58"/>
      <c r="P40" s="97">
        <v>6.9056519584201537</v>
      </c>
      <c r="Q40" s="91"/>
      <c r="R40" s="58">
        <v>-8.9410925367893704E-2</v>
      </c>
      <c r="S40" s="7"/>
      <c r="T40" s="4"/>
    </row>
    <row r="41" spans="1:20" s="108" customFormat="1" x14ac:dyDescent="0.25">
      <c r="A41" s="33" t="s">
        <v>308</v>
      </c>
      <c r="B41" s="200">
        <v>11.745384735244745</v>
      </c>
      <c r="C41" s="157"/>
      <c r="D41" s="97">
        <v>11.955681366250925</v>
      </c>
      <c r="E41" s="97"/>
      <c r="F41" s="58">
        <v>-1.7589681805991898E-2</v>
      </c>
      <c r="G41" s="58"/>
      <c r="H41" s="363">
        <v>11.901493769383505</v>
      </c>
      <c r="I41" s="58"/>
      <c r="J41" s="97">
        <v>11.990628551387807</v>
      </c>
      <c r="K41" s="54"/>
      <c r="L41" s="60">
        <v>-7.4337038815188838E-3</v>
      </c>
      <c r="M41" s="364"/>
      <c r="N41" s="157">
        <v>10.494823707093699</v>
      </c>
      <c r="O41" s="58"/>
      <c r="P41" s="97">
        <v>11.679853491198239</v>
      </c>
      <c r="Q41" s="91"/>
      <c r="R41" s="58">
        <v>-0.10145930212203091</v>
      </c>
      <c r="S41" s="7"/>
      <c r="T41" s="4"/>
    </row>
    <row r="42" spans="1:20" x14ac:dyDescent="0.25">
      <c r="A42" s="707" t="s">
        <v>309</v>
      </c>
      <c r="B42" s="458"/>
      <c r="C42" s="474"/>
      <c r="D42" s="708"/>
      <c r="E42" s="708"/>
      <c r="F42" s="709"/>
      <c r="G42" s="709"/>
      <c r="H42" s="458"/>
      <c r="I42" s="709"/>
      <c r="J42" s="710"/>
      <c r="K42" s="710"/>
      <c r="L42" s="711"/>
      <c r="M42" s="712"/>
      <c r="N42" s="474"/>
      <c r="O42" s="709"/>
      <c r="P42" s="710"/>
      <c r="Q42" s="710"/>
      <c r="R42" s="709"/>
      <c r="S42" s="711"/>
    </row>
    <row r="43" spans="1:20" s="108" customFormat="1" x14ac:dyDescent="0.25">
      <c r="A43" s="12" t="s">
        <v>310</v>
      </c>
      <c r="B43" s="198">
        <v>196702.64907118233</v>
      </c>
      <c r="C43" s="114"/>
      <c r="D43" s="20">
        <v>186995.73333295583</v>
      </c>
      <c r="E43" s="20"/>
      <c r="F43" s="58">
        <v>5.1909824706763856E-2</v>
      </c>
      <c r="G43" s="58"/>
      <c r="H43" s="362">
        <v>162597.47138561818</v>
      </c>
      <c r="I43" s="58"/>
      <c r="J43" s="130">
        <v>158737.64854078548</v>
      </c>
      <c r="K43" s="115"/>
      <c r="L43" s="60">
        <v>2.4315736564794646E-2</v>
      </c>
      <c r="M43" s="364"/>
      <c r="N43" s="114">
        <v>34105.177685564151</v>
      </c>
      <c r="O43" s="58"/>
      <c r="P43" s="20">
        <v>28258.084792170343</v>
      </c>
      <c r="Q43" s="115"/>
      <c r="R43" s="58">
        <v>0.2069175224151745</v>
      </c>
      <c r="S43" s="60"/>
      <c r="T43" s="4"/>
    </row>
    <row r="44" spans="1:20" s="108" customFormat="1" x14ac:dyDescent="0.25">
      <c r="A44" s="12" t="s">
        <v>327</v>
      </c>
      <c r="B44" s="198">
        <v>125980.83942663291</v>
      </c>
      <c r="C44" s="114"/>
      <c r="D44" s="20">
        <v>117711.41991647275</v>
      </c>
      <c r="E44" s="20"/>
      <c r="F44" s="58">
        <v>7.0251633325195559E-2</v>
      </c>
      <c r="G44" s="58"/>
      <c r="H44" s="362">
        <v>100035.12255238327</v>
      </c>
      <c r="I44" s="58"/>
      <c r="J44" s="130">
        <v>97053.386141384239</v>
      </c>
      <c r="K44" s="115"/>
      <c r="L44" s="60">
        <v>3.0722641728907152E-2</v>
      </c>
      <c r="M44" s="364"/>
      <c r="N44" s="114">
        <v>25945.716874249643</v>
      </c>
      <c r="O44" s="58"/>
      <c r="P44" s="20">
        <v>20658.033775088508</v>
      </c>
      <c r="Q44" s="115"/>
      <c r="R44" s="58">
        <v>0.25596255465210555</v>
      </c>
      <c r="S44" s="60"/>
      <c r="T44" s="4"/>
    </row>
    <row r="45" spans="1:20" s="108" customFormat="1" x14ac:dyDescent="0.25">
      <c r="A45" s="12" t="s">
        <v>312</v>
      </c>
      <c r="B45" s="198">
        <v>76861.796506291794</v>
      </c>
      <c r="C45" s="114"/>
      <c r="D45" s="20">
        <v>78333.51102994362</v>
      </c>
      <c r="E45" s="20"/>
      <c r="F45" s="58">
        <v>-1.8787802363272744E-2</v>
      </c>
      <c r="G45" s="58"/>
      <c r="H45" s="362">
        <v>66446.932723925755</v>
      </c>
      <c r="I45" s="58"/>
      <c r="J45" s="130">
        <v>64203.819063012605</v>
      </c>
      <c r="K45" s="115"/>
      <c r="L45" s="60">
        <v>3.4937386804228178E-2</v>
      </c>
      <c r="M45" s="364"/>
      <c r="N45" s="114">
        <v>10414.863782366045</v>
      </c>
      <c r="O45" s="58"/>
      <c r="P45" s="20">
        <v>14129.691966931015</v>
      </c>
      <c r="Q45" s="115"/>
      <c r="R45" s="58">
        <v>-0.26290935381033897</v>
      </c>
      <c r="S45" s="60"/>
      <c r="T45" s="4"/>
    </row>
    <row r="46" spans="1:20" s="108" customFormat="1" x14ac:dyDescent="0.25">
      <c r="A46" s="12" t="s">
        <v>313</v>
      </c>
      <c r="B46" s="106">
        <v>49490.60478753916</v>
      </c>
      <c r="C46" s="114"/>
      <c r="D46" s="20">
        <v>49889.208757957429</v>
      </c>
      <c r="E46" s="20"/>
      <c r="F46" s="58">
        <v>-7.9897833688270577E-3</v>
      </c>
      <c r="G46" s="58"/>
      <c r="H46" s="362">
        <v>41912.184793055858</v>
      </c>
      <c r="I46" s="58"/>
      <c r="J46" s="130">
        <v>40872.710269685551</v>
      </c>
      <c r="K46" s="115"/>
      <c r="L46" s="60">
        <v>2.5431994025149438E-2</v>
      </c>
      <c r="M46" s="364"/>
      <c r="N46" s="114">
        <v>7578.419994483299</v>
      </c>
      <c r="O46" s="58"/>
      <c r="P46" s="20">
        <v>9016.4984882718763</v>
      </c>
      <c r="Q46" s="115"/>
      <c r="R46" s="58">
        <v>-0.15949412021297893</v>
      </c>
      <c r="S46" s="60"/>
      <c r="T46" s="4"/>
    </row>
    <row r="47" spans="1:20" s="108" customFormat="1" x14ac:dyDescent="0.25">
      <c r="A47" s="12" t="s">
        <v>643</v>
      </c>
      <c r="B47" s="198">
        <v>32651.119958226864</v>
      </c>
      <c r="C47" s="114"/>
      <c r="D47" s="20">
        <v>32208.86608770091</v>
      </c>
      <c r="E47" s="20"/>
      <c r="F47" s="58">
        <v>1.3730811551134687E-2</v>
      </c>
      <c r="G47" s="58"/>
      <c r="H47" s="362">
        <v>30554.990428509223</v>
      </c>
      <c r="I47" s="58"/>
      <c r="J47" s="130">
        <v>29046.055963453095</v>
      </c>
      <c r="K47" s="115"/>
      <c r="L47" s="60">
        <v>5.1949719678111558E-2</v>
      </c>
      <c r="M47" s="364"/>
      <c r="N47" s="114">
        <v>2096.1295297176403</v>
      </c>
      <c r="O47" s="58"/>
      <c r="P47" s="20">
        <v>3162.8101242478151</v>
      </c>
      <c r="Q47" s="115"/>
      <c r="R47" s="58">
        <v>-0.33725723411355735</v>
      </c>
      <c r="S47" s="60"/>
      <c r="T47" s="4"/>
    </row>
    <row r="48" spans="1:20" s="108" customFormat="1" x14ac:dyDescent="0.25">
      <c r="A48" s="34" t="s">
        <v>198</v>
      </c>
      <c r="B48" s="198">
        <v>17553.373461101415</v>
      </c>
      <c r="C48" s="114"/>
      <c r="D48" s="20">
        <v>17472.34730706393</v>
      </c>
      <c r="E48" s="20"/>
      <c r="F48" s="58">
        <v>4.6373937407211867E-3</v>
      </c>
      <c r="G48" s="58"/>
      <c r="H48" s="362">
        <v>16259.37893555084</v>
      </c>
      <c r="I48" s="58"/>
      <c r="J48" s="130">
        <v>15833.362072861939</v>
      </c>
      <c r="K48" s="115"/>
      <c r="L48" s="60">
        <v>2.6906279331481028E-2</v>
      </c>
      <c r="M48" s="364"/>
      <c r="N48" s="114">
        <v>1293.9945255505754</v>
      </c>
      <c r="O48" s="58"/>
      <c r="P48" s="20">
        <v>1638.985234201991</v>
      </c>
      <c r="Q48" s="115"/>
      <c r="R48" s="58">
        <v>-0.21049043118401789</v>
      </c>
      <c r="S48" s="60"/>
      <c r="T48" s="4"/>
    </row>
    <row r="49" spans="1:20" s="108" customFormat="1" x14ac:dyDescent="0.25">
      <c r="A49" s="12" t="s">
        <v>187</v>
      </c>
      <c r="B49" s="198">
        <v>51795.63544075306</v>
      </c>
      <c r="C49" s="114"/>
      <c r="D49" s="20">
        <v>45624.326160862634</v>
      </c>
      <c r="E49" s="20"/>
      <c r="F49" s="58">
        <v>0.13526357097596511</v>
      </c>
      <c r="G49" s="58"/>
      <c r="H49" s="362">
        <v>47993.789649610182</v>
      </c>
      <c r="I49" s="58"/>
      <c r="J49" s="130">
        <v>42201.039323669058</v>
      </c>
      <c r="K49" s="115"/>
      <c r="L49" s="60">
        <v>0.13726558442109688</v>
      </c>
      <c r="M49" s="364"/>
      <c r="N49" s="114">
        <v>3801.8457911428795</v>
      </c>
      <c r="O49" s="58"/>
      <c r="P49" s="20">
        <v>3423.2868371935783</v>
      </c>
      <c r="Q49" s="115"/>
      <c r="R49" s="58">
        <v>0.11058347487458722</v>
      </c>
      <c r="S49" s="60"/>
      <c r="T49" s="4"/>
    </row>
    <row r="50" spans="1:20" s="108" customFormat="1" x14ac:dyDescent="0.25">
      <c r="A50" s="12" t="s">
        <v>316</v>
      </c>
      <c r="B50" s="198">
        <v>7755.403686578964</v>
      </c>
      <c r="C50" s="114"/>
      <c r="D50" s="20">
        <v>7574.7514332353167</v>
      </c>
      <c r="E50" s="20"/>
      <c r="F50" s="58">
        <v>2.3849264881618353E-2</v>
      </c>
      <c r="G50" s="58"/>
      <c r="H50" s="362">
        <v>6950.4817374734585</v>
      </c>
      <c r="I50" s="58"/>
      <c r="J50" s="130">
        <v>6738.0806571730627</v>
      </c>
      <c r="K50" s="115"/>
      <c r="L50" s="60">
        <v>3.1522490024556614E-2</v>
      </c>
      <c r="M50" s="364"/>
      <c r="N50" s="114">
        <v>804.92194910550575</v>
      </c>
      <c r="O50" s="58"/>
      <c r="P50" s="20">
        <v>836.67077606225428</v>
      </c>
      <c r="Q50" s="115"/>
      <c r="R50" s="58">
        <v>-3.794661874790544E-2</v>
      </c>
      <c r="S50" s="60"/>
      <c r="T50" s="4"/>
    </row>
    <row r="51" spans="1:20" s="108" customFormat="1" x14ac:dyDescent="0.25">
      <c r="A51" s="12" t="s">
        <v>317</v>
      </c>
      <c r="B51" s="198">
        <v>4844.4150858200846</v>
      </c>
      <c r="C51" s="114"/>
      <c r="D51" s="20">
        <v>2768.4987101862143</v>
      </c>
      <c r="E51" s="20"/>
      <c r="F51" s="58">
        <v>0.74983469126999891</v>
      </c>
      <c r="G51" s="58"/>
      <c r="H51" s="362">
        <v>4341.0257142192959</v>
      </c>
      <c r="I51" s="58"/>
      <c r="J51" s="130">
        <v>2731.4316471068523</v>
      </c>
      <c r="K51" s="115"/>
      <c r="L51" s="60">
        <v>0.58928586729136512</v>
      </c>
      <c r="M51" s="364"/>
      <c r="N51" s="114">
        <v>503.38937160078899</v>
      </c>
      <c r="O51" s="58"/>
      <c r="P51" s="20">
        <v>37.067063079361958</v>
      </c>
      <c r="Q51" s="115"/>
      <c r="R51" s="58">
        <v>12.580503276534579</v>
      </c>
      <c r="S51" s="60"/>
      <c r="T51" s="4"/>
    </row>
    <row r="52" spans="1:20" s="108" customFormat="1" x14ac:dyDescent="0.25">
      <c r="A52" s="12" t="s">
        <v>318</v>
      </c>
      <c r="B52" s="198">
        <v>405674.99998450599</v>
      </c>
      <c r="C52" s="114"/>
      <c r="D52" s="20">
        <v>411673.87454046769</v>
      </c>
      <c r="E52" s="20"/>
      <c r="F52" s="58">
        <v>-1.4571909773623498E-2</v>
      </c>
      <c r="G52" s="58"/>
      <c r="H52" s="362">
        <v>372079.81306661258</v>
      </c>
      <c r="I52" s="58"/>
      <c r="J52" s="130">
        <v>374450.86157642881</v>
      </c>
      <c r="K52" s="115"/>
      <c r="L52" s="60">
        <v>-6.3320685118313695E-3</v>
      </c>
      <c r="M52" s="364"/>
      <c r="N52" s="114">
        <v>33595.186917893421</v>
      </c>
      <c r="O52" s="58"/>
      <c r="P52" s="20">
        <v>37223.012964038877</v>
      </c>
      <c r="Q52" s="115"/>
      <c r="R52" s="58">
        <v>-9.7461912866921754E-2</v>
      </c>
      <c r="S52" s="60"/>
      <c r="T52" s="4"/>
    </row>
    <row r="53" spans="1:20" x14ac:dyDescent="0.25">
      <c r="A53" s="707" t="s">
        <v>319</v>
      </c>
      <c r="B53" s="458"/>
      <c r="C53" s="474"/>
      <c r="D53" s="708"/>
      <c r="E53" s="708"/>
      <c r="F53" s="474"/>
      <c r="G53" s="474"/>
      <c r="H53" s="458"/>
      <c r="I53" s="474"/>
      <c r="J53" s="710"/>
      <c r="K53" s="474"/>
      <c r="L53" s="475"/>
      <c r="M53" s="458"/>
      <c r="N53" s="474"/>
      <c r="O53" s="713"/>
      <c r="P53" s="710"/>
      <c r="Q53" s="474"/>
      <c r="R53" s="474"/>
      <c r="S53" s="475"/>
    </row>
    <row r="54" spans="1:20" s="108" customFormat="1" x14ac:dyDescent="0.25">
      <c r="A54" s="34" t="s">
        <v>320</v>
      </c>
      <c r="B54" s="198">
        <v>255441.00315943718</v>
      </c>
      <c r="C54" s="114"/>
      <c r="D54" s="20">
        <v>251062.43347595527</v>
      </c>
      <c r="E54" s="20"/>
      <c r="F54" s="58">
        <v>1.7440162683284331E-2</v>
      </c>
      <c r="G54" s="58"/>
      <c r="H54" s="362">
        <v>229626.10374177602</v>
      </c>
      <c r="I54" s="58"/>
      <c r="J54" s="130">
        <v>224319.33315044804</v>
      </c>
      <c r="K54" s="115"/>
      <c r="L54" s="60">
        <v>2.3657214546767565E-2</v>
      </c>
      <c r="M54" s="364"/>
      <c r="N54" s="132">
        <v>25814.899417661167</v>
      </c>
      <c r="O54" s="58"/>
      <c r="P54" s="20">
        <v>26743.100325507232</v>
      </c>
      <c r="Q54" s="115"/>
      <c r="R54" s="58">
        <v>-3.4708051667470985E-2</v>
      </c>
      <c r="S54" s="60"/>
      <c r="T54" s="4"/>
    </row>
    <row r="55" spans="1:20" s="108" customFormat="1" x14ac:dyDescent="0.25">
      <c r="A55" s="34" t="s">
        <v>196</v>
      </c>
      <c r="B55" s="198">
        <v>245751.43489478427</v>
      </c>
      <c r="C55" s="114"/>
      <c r="D55" s="20">
        <v>247861.31672093592</v>
      </c>
      <c r="E55" s="20"/>
      <c r="F55" s="58">
        <v>-8.5123481714056565E-3</v>
      </c>
      <c r="G55" s="58"/>
      <c r="H55" s="362">
        <v>220593.79750575536</v>
      </c>
      <c r="I55" s="58"/>
      <c r="J55" s="130">
        <v>221729.58343524192</v>
      </c>
      <c r="K55" s="115"/>
      <c r="L55" s="60">
        <v>-5.1223923839566459E-3</v>
      </c>
      <c r="M55" s="364"/>
      <c r="N55" s="132">
        <v>25157.6373890289</v>
      </c>
      <c r="O55" s="58"/>
      <c r="P55" s="20">
        <v>26131.733285694008</v>
      </c>
      <c r="Q55" s="115"/>
      <c r="R55" s="58">
        <v>-3.7276359972584903E-2</v>
      </c>
      <c r="S55" s="60"/>
      <c r="T55" s="4"/>
    </row>
    <row r="56" spans="1:20" s="108" customFormat="1" x14ac:dyDescent="0.25">
      <c r="A56" s="34" t="s">
        <v>197</v>
      </c>
      <c r="B56" s="198">
        <v>16732.477170776914</v>
      </c>
      <c r="C56" s="114"/>
      <c r="D56" s="20">
        <v>6244.7973454296334</v>
      </c>
      <c r="E56" s="20"/>
      <c r="F56" s="58">
        <v>1.6794267684319455</v>
      </c>
      <c r="G56" s="58"/>
      <c r="H56" s="362">
        <v>15717.721064658632</v>
      </c>
      <c r="I56" s="58"/>
      <c r="J56" s="130">
        <v>5482.6702545543549</v>
      </c>
      <c r="K56" s="115"/>
      <c r="L56" s="60">
        <v>1.8668003609376662</v>
      </c>
      <c r="M56" s="364"/>
      <c r="N56" s="132">
        <v>1014.7561061182838</v>
      </c>
      <c r="O56" s="58"/>
      <c r="P56" s="20">
        <v>762.12709087527855</v>
      </c>
      <c r="Q56" s="115"/>
      <c r="R56" s="58">
        <v>0.33147885473126132</v>
      </c>
      <c r="S56" s="60"/>
      <c r="T56" s="4"/>
    </row>
    <row r="57" spans="1:20" s="108" customFormat="1" x14ac:dyDescent="0.25">
      <c r="A57" s="34" t="s">
        <v>667</v>
      </c>
      <c r="B57" s="198">
        <v>8804.9862764955142</v>
      </c>
      <c r="C57" s="114"/>
      <c r="D57" s="20">
        <v>3952.3476005346151</v>
      </c>
      <c r="E57" s="20"/>
      <c r="F57" s="58">
        <v>1.2277864111204455</v>
      </c>
      <c r="G57" s="58"/>
      <c r="H57" s="362">
        <v>8363.4108000646229</v>
      </c>
      <c r="I57" s="58"/>
      <c r="J57" s="130">
        <v>3760.6790554044715</v>
      </c>
      <c r="K57" s="115"/>
      <c r="L57" s="60">
        <v>1.2239097452481531</v>
      </c>
      <c r="M57" s="364"/>
      <c r="N57" s="132">
        <v>441.57547643089083</v>
      </c>
      <c r="O57" s="58"/>
      <c r="P57" s="20">
        <v>191.6685451301436</v>
      </c>
      <c r="Q57" s="115"/>
      <c r="R57" s="58">
        <v>1.303849471654619</v>
      </c>
      <c r="S57" s="60"/>
      <c r="T57" s="4"/>
    </row>
    <row r="58" spans="1:20" s="108" customFormat="1" x14ac:dyDescent="0.25">
      <c r="A58" s="34" t="s">
        <v>250</v>
      </c>
      <c r="B58" s="198">
        <v>14901.479561046801</v>
      </c>
      <c r="C58" s="114"/>
      <c r="D58" s="20">
        <v>9634.0147912060256</v>
      </c>
      <c r="E58" s="20"/>
      <c r="F58" s="58">
        <v>0.54675697349447105</v>
      </c>
      <c r="G58" s="58"/>
      <c r="H58" s="362">
        <v>13800.59250939825</v>
      </c>
      <c r="I58" s="58"/>
      <c r="J58" s="130">
        <v>8113.8910267669826</v>
      </c>
      <c r="K58" s="115"/>
      <c r="L58" s="60">
        <v>0.70085997752143336</v>
      </c>
      <c r="M58" s="364"/>
      <c r="N58" s="132">
        <v>1100.8870516485513</v>
      </c>
      <c r="O58" s="58"/>
      <c r="P58" s="20">
        <v>1520.1237644390426</v>
      </c>
      <c r="Q58" s="115"/>
      <c r="R58" s="58">
        <v>-0.27579117082298782</v>
      </c>
      <c r="S58" s="60"/>
      <c r="T58" s="4"/>
    </row>
    <row r="59" spans="1:20" s="108" customFormat="1" x14ac:dyDescent="0.25">
      <c r="A59" s="34" t="s">
        <v>321</v>
      </c>
      <c r="B59" s="198">
        <v>8933.3252393368439</v>
      </c>
      <c r="C59" s="114"/>
      <c r="D59" s="20">
        <v>6418.9511045656764</v>
      </c>
      <c r="E59" s="20"/>
      <c r="F59" s="58">
        <v>0.39171105898948844</v>
      </c>
      <c r="G59" s="58"/>
      <c r="H59" s="362">
        <v>8121.7541588609256</v>
      </c>
      <c r="I59" s="58"/>
      <c r="J59" s="130">
        <v>5284.9533162658281</v>
      </c>
      <c r="K59" s="115"/>
      <c r="L59" s="60">
        <v>0.53676932847525827</v>
      </c>
      <c r="M59" s="364"/>
      <c r="N59" s="132">
        <v>811.57108047591851</v>
      </c>
      <c r="O59" s="58"/>
      <c r="P59" s="20">
        <v>1133.9977882998487</v>
      </c>
      <c r="Q59" s="115"/>
      <c r="R59" s="58">
        <v>-0.28432745738184367</v>
      </c>
      <c r="S59" s="60"/>
      <c r="T59" s="4"/>
    </row>
    <row r="60" spans="1:20" s="108" customFormat="1" x14ac:dyDescent="0.25">
      <c r="A60" s="34" t="s">
        <v>322</v>
      </c>
      <c r="B60" s="198">
        <v>5553.291857932717</v>
      </c>
      <c r="C60" s="114"/>
      <c r="D60" s="20">
        <v>2236.2192941731819</v>
      </c>
      <c r="E60" s="20"/>
      <c r="F60" s="58">
        <v>1.4833395688887423</v>
      </c>
      <c r="G60" s="58"/>
      <c r="H60" s="362">
        <v>5216.9993389446963</v>
      </c>
      <c r="I60" s="58"/>
      <c r="J60" s="130">
        <v>2165.258332544056</v>
      </c>
      <c r="K60" s="115"/>
      <c r="L60" s="60">
        <v>1.4094119674002212</v>
      </c>
      <c r="M60" s="364"/>
      <c r="N60" s="132">
        <v>336.29251898802073</v>
      </c>
      <c r="O60" s="58"/>
      <c r="P60" s="20">
        <v>70.960961629125947</v>
      </c>
      <c r="Q60" s="115"/>
      <c r="R60" s="58">
        <v>3.7391200917715488</v>
      </c>
      <c r="S60" s="60"/>
      <c r="T60" s="4"/>
    </row>
    <row r="61" spans="1:20" s="108" customFormat="1" x14ac:dyDescent="0.25">
      <c r="A61" s="34" t="s">
        <v>323</v>
      </c>
      <c r="B61" s="198">
        <v>4976.0795668288474</v>
      </c>
      <c r="C61" s="114"/>
      <c r="D61" s="20">
        <v>2343.4036188671198</v>
      </c>
      <c r="E61" s="20"/>
      <c r="F61" s="58">
        <v>1.1234411036859506</v>
      </c>
      <c r="G61" s="58"/>
      <c r="H61" s="362">
        <v>4783.7499284238866</v>
      </c>
      <c r="I61" s="58"/>
      <c r="J61" s="130">
        <v>1699.5668354778495</v>
      </c>
      <c r="K61" s="115"/>
      <c r="L61" s="60">
        <v>1.8146877360541631</v>
      </c>
      <c r="M61" s="364"/>
      <c r="N61" s="132">
        <v>192.32963840496092</v>
      </c>
      <c r="O61" s="58"/>
      <c r="P61" s="20">
        <v>643.83678338927007</v>
      </c>
      <c r="Q61" s="115"/>
      <c r="R61" s="58">
        <v>-0.7012757839145134</v>
      </c>
      <c r="S61" s="60"/>
      <c r="T61" s="4"/>
    </row>
    <row r="62" spans="1:20" s="108" customFormat="1" x14ac:dyDescent="0.25">
      <c r="A62" s="34" t="s">
        <v>243</v>
      </c>
      <c r="B62" s="198">
        <v>26304.929339818984</v>
      </c>
      <c r="C62" s="114"/>
      <c r="D62" s="20">
        <v>16128.922924689594</v>
      </c>
      <c r="E62" s="20"/>
      <c r="F62" s="58">
        <v>0.63091667451347999</v>
      </c>
      <c r="G62" s="58"/>
      <c r="H62" s="362">
        <v>25437.519660176782</v>
      </c>
      <c r="I62" s="58"/>
      <c r="J62" s="130">
        <v>14940.134509251557</v>
      </c>
      <c r="K62" s="115"/>
      <c r="L62" s="60">
        <v>0.70262989562944067</v>
      </c>
      <c r="M62" s="364"/>
      <c r="N62" s="132">
        <v>867.4096796422034</v>
      </c>
      <c r="O62" s="58"/>
      <c r="P62" s="20">
        <v>1188.7884154380376</v>
      </c>
      <c r="Q62" s="115"/>
      <c r="R62" s="58">
        <v>-0.27034140947395968</v>
      </c>
      <c r="S62" s="60"/>
      <c r="T62" s="4"/>
    </row>
    <row r="63" spans="1:20" s="108" customFormat="1" x14ac:dyDescent="0.25">
      <c r="A63" s="34" t="s">
        <v>267</v>
      </c>
      <c r="B63" s="198">
        <v>678695.08636494365</v>
      </c>
      <c r="C63" s="114"/>
      <c r="D63" s="20">
        <v>671718.13967054209</v>
      </c>
      <c r="E63" s="20"/>
      <c r="F63" s="58">
        <v>1.038671770547025E-2</v>
      </c>
      <c r="G63" s="58"/>
      <c r="H63" s="362">
        <v>603375.05415022129</v>
      </c>
      <c r="I63" s="58"/>
      <c r="J63" s="130">
        <v>596182.29013181233</v>
      </c>
      <c r="K63" s="115"/>
      <c r="L63" s="60">
        <v>1.2064705942235682E-2</v>
      </c>
      <c r="M63" s="364"/>
      <c r="N63" s="132">
        <v>75320.032214722392</v>
      </c>
      <c r="O63" s="58"/>
      <c r="P63" s="20">
        <v>75535.849538729803</v>
      </c>
      <c r="Q63" s="115"/>
      <c r="R63" s="58">
        <v>-2.857150946541659E-3</v>
      </c>
      <c r="S63" s="60"/>
      <c r="T63" s="4"/>
    </row>
    <row r="64" spans="1:20" s="108" customFormat="1" x14ac:dyDescent="0.25">
      <c r="A64" s="34" t="s">
        <v>324</v>
      </c>
      <c r="B64" s="198">
        <v>7003.1364804991035</v>
      </c>
      <c r="C64" s="114"/>
      <c r="D64" s="20">
        <v>2979.7463202855783</v>
      </c>
      <c r="E64" s="20"/>
      <c r="F64" s="58">
        <v>1.3502458691946382</v>
      </c>
      <c r="G64" s="58"/>
      <c r="H64" s="362">
        <v>6632.5130245694972</v>
      </c>
      <c r="I64" s="58"/>
      <c r="J64" s="130">
        <v>2849.1776694081314</v>
      </c>
      <c r="K64" s="115"/>
      <c r="L64" s="60">
        <v>1.327869229000131</v>
      </c>
      <c r="M64" s="364"/>
      <c r="N64" s="156">
        <v>370.62345592960656</v>
      </c>
      <c r="O64" s="58"/>
      <c r="P64" s="20">
        <v>130.56865087744691</v>
      </c>
      <c r="Q64" s="115"/>
      <c r="R64" s="58">
        <v>1.8385332423896881</v>
      </c>
      <c r="S64" s="60"/>
      <c r="T64" s="4"/>
    </row>
    <row r="65" spans="1:20" s="108" customFormat="1" x14ac:dyDescent="0.25">
      <c r="A65" s="34" t="s">
        <v>325</v>
      </c>
      <c r="B65" s="198">
        <v>5704.3859443299507</v>
      </c>
      <c r="C65" s="114"/>
      <c r="D65" s="20">
        <v>1656.8326349572017</v>
      </c>
      <c r="E65" s="20"/>
      <c r="F65" s="58">
        <v>2.4429463929996182</v>
      </c>
      <c r="G65" s="58"/>
      <c r="H65" s="362">
        <v>5446.352119284029</v>
      </c>
      <c r="I65" s="58"/>
      <c r="J65" s="130">
        <v>1369.110772206338</v>
      </c>
      <c r="K65" s="115"/>
      <c r="L65" s="60">
        <v>2.9780215230555589</v>
      </c>
      <c r="M65" s="364"/>
      <c r="N65" s="156">
        <v>258.03382504592173</v>
      </c>
      <c r="O65" s="58"/>
      <c r="P65" s="20">
        <v>287.72186275086369</v>
      </c>
      <c r="Q65" s="115"/>
      <c r="R65" s="58">
        <v>-0.10318311379295018</v>
      </c>
      <c r="S65" s="60"/>
      <c r="T65" s="4"/>
    </row>
    <row r="66" spans="1:20" s="10" customFormat="1" x14ac:dyDescent="0.25">
      <c r="A66" s="34" t="s">
        <v>668</v>
      </c>
      <c r="B66" s="198">
        <v>9048.7567736784385</v>
      </c>
      <c r="C66" s="114"/>
      <c r="D66" s="20">
        <v>5382.8542579524101</v>
      </c>
      <c r="E66" s="20"/>
      <c r="F66" s="58">
        <v>0.68103321027318786</v>
      </c>
      <c r="G66" s="60"/>
      <c r="H66" s="362">
        <v>8459.2292073479603</v>
      </c>
      <c r="I66" s="116"/>
      <c r="J66" s="130">
        <v>4506.4695335537572</v>
      </c>
      <c r="K66" s="115"/>
      <c r="L66" s="60">
        <v>0.87713001150084247</v>
      </c>
      <c r="M66" s="364"/>
      <c r="N66" s="156">
        <v>589.52756633047841</v>
      </c>
      <c r="O66" s="116"/>
      <c r="P66" s="20">
        <v>876.38472439865257</v>
      </c>
      <c r="Q66" s="115"/>
      <c r="R66" s="58">
        <v>-0.327318756343005</v>
      </c>
      <c r="S66" s="60"/>
      <c r="T66" s="4"/>
    </row>
    <row r="67" spans="1:20" s="10" customFormat="1" x14ac:dyDescent="0.25">
      <c r="A67" s="230" t="s">
        <v>1092</v>
      </c>
      <c r="B67" s="226">
        <v>46.512934723228689</v>
      </c>
      <c r="C67" s="227"/>
      <c r="D67" s="227">
        <v>46.254637658996316</v>
      </c>
      <c r="E67" s="67"/>
      <c r="F67" s="22">
        <v>5.5842414362127293E-3</v>
      </c>
      <c r="G67" s="22"/>
      <c r="H67" s="202">
        <v>46.376721288124102</v>
      </c>
      <c r="I67" s="201"/>
      <c r="J67" s="238">
        <v>46.241704262799018</v>
      </c>
      <c r="K67" s="174"/>
      <c r="L67" s="98">
        <v>2.9198107526003012E-3</v>
      </c>
      <c r="M67" s="201"/>
      <c r="N67" s="238">
        <v>47.342233661150715</v>
      </c>
      <c r="O67" s="201"/>
      <c r="P67" s="227">
        <v>46.356717159143194</v>
      </c>
      <c r="Q67" s="174"/>
      <c r="R67" s="22">
        <v>2.1259410985127139E-2</v>
      </c>
      <c r="S67" s="98"/>
      <c r="T67" s="4"/>
    </row>
    <row r="68" spans="1:20" x14ac:dyDescent="0.25">
      <c r="A68" s="30"/>
      <c r="B68" s="141"/>
      <c r="C68" s="142"/>
      <c r="D68" s="141"/>
      <c r="E68" s="143"/>
      <c r="F68" s="143"/>
      <c r="G68" s="143"/>
      <c r="H68" s="158"/>
      <c r="I68" s="143"/>
      <c r="J68" s="144"/>
      <c r="K68" s="143"/>
      <c r="L68" s="143"/>
      <c r="M68" s="143"/>
      <c r="N68" s="159"/>
      <c r="O68" s="21"/>
      <c r="P68" s="353"/>
      <c r="Q68" s="6"/>
      <c r="R68" s="21"/>
      <c r="S68" s="21"/>
    </row>
    <row r="69" spans="1:20" s="10" customFormat="1" x14ac:dyDescent="0.25">
      <c r="A69" s="25" t="s">
        <v>724</v>
      </c>
      <c r="B69" s="141"/>
      <c r="C69" s="142"/>
      <c r="D69" s="141"/>
      <c r="E69" s="143"/>
      <c r="F69" s="143"/>
      <c r="G69" s="143"/>
      <c r="H69" s="731"/>
      <c r="I69" s="143"/>
      <c r="J69" s="144"/>
      <c r="K69" s="143"/>
      <c r="L69" s="143"/>
      <c r="M69" s="143"/>
      <c r="N69" s="141"/>
      <c r="O69" s="21"/>
      <c r="P69" s="353"/>
      <c r="Q69" s="6"/>
      <c r="R69" s="21"/>
      <c r="S69" s="21"/>
      <c r="T69" s="4"/>
    </row>
    <row r="70" spans="1:20" s="10" customFormat="1" x14ac:dyDescent="0.25">
      <c r="A70" s="30"/>
      <c r="B70" s="119"/>
      <c r="D70" s="119"/>
      <c r="E70" s="6"/>
      <c r="F70" s="21"/>
      <c r="G70" s="21"/>
      <c r="H70" s="719"/>
      <c r="I70" s="21"/>
      <c r="J70" s="120"/>
      <c r="K70" s="6"/>
      <c r="L70" s="21"/>
      <c r="M70" s="21"/>
      <c r="N70" s="119"/>
      <c r="O70" s="21"/>
      <c r="P70" s="353"/>
      <c r="Q70" s="6"/>
      <c r="R70" s="21"/>
      <c r="S70" s="21"/>
      <c r="T70" s="4"/>
    </row>
    <row r="71" spans="1:20" s="10" customFormat="1" x14ac:dyDescent="0.25">
      <c r="A71" s="32"/>
      <c r="B71" s="119"/>
      <c r="D71" s="119"/>
      <c r="E71" s="6"/>
      <c r="F71" s="21"/>
      <c r="G71" s="21"/>
      <c r="H71" s="119"/>
      <c r="I71" s="21"/>
      <c r="J71" s="120"/>
      <c r="K71" s="6"/>
      <c r="L71" s="21"/>
      <c r="M71" s="21"/>
      <c r="N71" s="40"/>
      <c r="O71" s="21"/>
      <c r="P71" s="353"/>
      <c r="Q71" s="6"/>
      <c r="R71" s="21"/>
      <c r="S71" s="21"/>
      <c r="T71" s="4"/>
    </row>
    <row r="72" spans="1:20" x14ac:dyDescent="0.25">
      <c r="D72" s="35"/>
      <c r="F72" s="4"/>
      <c r="J72" s="35"/>
      <c r="L72" s="4"/>
      <c r="N72" s="36"/>
      <c r="P72" s="35"/>
    </row>
    <row r="73" spans="1:20" x14ac:dyDescent="0.25">
      <c r="F73" s="36"/>
      <c r="G73" s="36"/>
      <c r="L73" s="36"/>
      <c r="M73" s="36"/>
      <c r="R73" s="36"/>
      <c r="S73" s="36"/>
    </row>
    <row r="74" spans="1:20" x14ac:dyDescent="0.25">
      <c r="B74" s="100"/>
      <c r="D74" s="100"/>
      <c r="F74" s="36"/>
      <c r="G74" s="36"/>
      <c r="L74" s="36"/>
      <c r="M74" s="36"/>
      <c r="R74" s="36"/>
      <c r="S74" s="36"/>
    </row>
    <row r="75" spans="1:20" x14ac:dyDescent="0.25">
      <c r="B75" s="100"/>
      <c r="D75" s="100"/>
      <c r="F75" s="36"/>
      <c r="G75" s="36"/>
      <c r="L75" s="36"/>
      <c r="M75" s="36"/>
      <c r="R75" s="36"/>
      <c r="S75" s="36"/>
    </row>
    <row r="76" spans="1:20" x14ac:dyDescent="0.25">
      <c r="B76" s="354"/>
      <c r="H76" s="82"/>
      <c r="N76" s="82"/>
    </row>
    <row r="77" spans="1:20" x14ac:dyDescent="0.25">
      <c r="B77" s="355"/>
    </row>
    <row r="78" spans="1:20" x14ac:dyDescent="0.25">
      <c r="B78" s="880"/>
    </row>
    <row r="79" spans="1:20" x14ac:dyDescent="0.25">
      <c r="B79" s="356"/>
    </row>
    <row r="80" spans="1:20" x14ac:dyDescent="0.25">
      <c r="B80" s="356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43" type="noConversion"/>
  <printOptions horizontalCentered="1"/>
  <pageMargins left="0.25" right="0.25" top="0.25" bottom="0.5" header="0.3" footer="0.3"/>
  <pageSetup scale="86"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T80"/>
  <sheetViews>
    <sheetView showGridLines="0" topLeftCell="A25" zoomScaleNormal="100" workbookViewId="0">
      <selection activeCell="B4" sqref="B4:T4"/>
    </sheetView>
  </sheetViews>
  <sheetFormatPr defaultColWidth="8.26953125" defaultRowHeight="12.5" x14ac:dyDescent="0.25"/>
  <cols>
    <col min="1" max="1" width="24.7265625" style="25" customWidth="1"/>
    <col min="2" max="2" width="10.26953125" style="35" customWidth="1"/>
    <col min="3" max="3" width="0.54296875" style="10" customWidth="1"/>
    <col min="4" max="4" width="12.7265625" style="4" customWidth="1"/>
    <col min="5" max="5" width="0.7265625" style="4" customWidth="1"/>
    <col min="6" max="6" width="8.54296875" style="10" customWidth="1"/>
    <col min="7" max="7" width="0.54296875" style="10" customWidth="1"/>
    <col min="8" max="8" width="10.26953125" style="36" customWidth="1"/>
    <col min="9" max="9" width="0.54296875" style="10" customWidth="1"/>
    <col min="10" max="10" width="10.26953125" style="733" customWidth="1"/>
    <col min="11" max="11" width="0.54296875" style="4" customWidth="1"/>
    <col min="12" max="12" width="8.453125" style="10" customWidth="1"/>
    <col min="13" max="13" width="1.54296875" style="10" customWidth="1"/>
    <col min="14" max="14" width="10.26953125" style="76" customWidth="1"/>
    <col min="15" max="15" width="0.54296875" style="10" customWidth="1"/>
    <col min="16" max="16" width="10.26953125" style="733" customWidth="1"/>
    <col min="17" max="17" width="0.54296875" style="4" customWidth="1"/>
    <col min="18" max="18" width="8.26953125" style="10" customWidth="1"/>
    <col min="19" max="19" width="0.54296875" style="10" customWidth="1"/>
    <col min="20" max="20" width="8.26953125" style="4"/>
    <col min="21" max="16384" width="8.26953125" style="427"/>
  </cols>
  <sheetData>
    <row r="1" spans="1:20" ht="15.5" x14ac:dyDescent="0.35">
      <c r="A1" s="1685" t="str">
        <f>CONCATENATE('List of Tables'!A48,":  ",'List of Tables'!C48)</f>
        <v>TABLE 41:  Family Visitor Characteristics: 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883"/>
    </row>
    <row r="2" spans="1:20" ht="15.5" x14ac:dyDescent="0.35">
      <c r="A2" s="1685" t="s">
        <v>696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</row>
    <row r="3" spans="1:20" x14ac:dyDescent="0.25">
      <c r="A3" s="770"/>
      <c r="B3" s="485"/>
      <c r="C3" s="26"/>
      <c r="D3" s="1066"/>
      <c r="E3" s="26"/>
      <c r="F3" s="26"/>
      <c r="G3" s="26"/>
      <c r="H3" s="704"/>
      <c r="I3" s="26"/>
      <c r="J3" s="1066"/>
      <c r="K3" s="26"/>
      <c r="L3" s="26"/>
      <c r="M3" s="26"/>
      <c r="N3" s="704"/>
      <c r="O3" s="26"/>
      <c r="P3" s="1066"/>
      <c r="Q3" s="26"/>
      <c r="R3" s="704"/>
      <c r="S3" s="26"/>
    </row>
    <row r="4" spans="1:20" x14ac:dyDescent="0.25">
      <c r="A4" s="1757" t="s">
        <v>1163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</row>
    <row r="5" spans="1:20" ht="23" x14ac:dyDescent="0.25">
      <c r="A5" s="1758"/>
      <c r="B5" s="71">
        <v>2014</v>
      </c>
      <c r="C5" s="72"/>
      <c r="D5" s="73">
        <v>2013</v>
      </c>
      <c r="E5" s="70"/>
      <c r="F5" s="45" t="s">
        <v>637</v>
      </c>
      <c r="G5" s="70"/>
      <c r="H5" s="71">
        <v>2014</v>
      </c>
      <c r="I5" s="72"/>
      <c r="J5" s="73">
        <v>2013</v>
      </c>
      <c r="K5" s="70"/>
      <c r="L5" s="1018" t="s">
        <v>637</v>
      </c>
      <c r="M5" s="998"/>
      <c r="N5" s="73">
        <v>2014</v>
      </c>
      <c r="O5" s="72"/>
      <c r="P5" s="73">
        <v>2013</v>
      </c>
      <c r="Q5" s="70"/>
      <c r="R5" s="45" t="s">
        <v>637</v>
      </c>
      <c r="S5" s="5"/>
    </row>
    <row r="6" spans="1:20" x14ac:dyDescent="0.25">
      <c r="A6" s="31" t="s">
        <v>517</v>
      </c>
      <c r="B6" s="198">
        <v>17078143.346526843</v>
      </c>
      <c r="C6" s="133"/>
      <c r="D6" s="114">
        <v>17558465.51732713</v>
      </c>
      <c r="E6" s="114"/>
      <c r="F6" s="58">
        <v>-2.7355589264124101E-2</v>
      </c>
      <c r="G6" s="58"/>
      <c r="H6" s="417">
        <v>12573971.632725596</v>
      </c>
      <c r="I6" s="58"/>
      <c r="J6" s="20">
        <v>12928787.346471025</v>
      </c>
      <c r="K6" s="115"/>
      <c r="L6" s="60">
        <v>-2.7443851015329517E-2</v>
      </c>
      <c r="M6" s="364"/>
      <c r="N6" s="891">
        <v>4504171.7138117896</v>
      </c>
      <c r="O6" s="58"/>
      <c r="P6" s="20">
        <v>4629678.1708756024</v>
      </c>
      <c r="Q6" s="115"/>
      <c r="R6" s="58">
        <v>-2.710911048922348E-2</v>
      </c>
      <c r="S6" s="7"/>
    </row>
    <row r="7" spans="1:20" x14ac:dyDescent="0.25">
      <c r="A7" s="31" t="s">
        <v>272</v>
      </c>
      <c r="B7" s="198">
        <v>1953106.2284540283</v>
      </c>
      <c r="C7" s="114"/>
      <c r="D7" s="114">
        <v>1989775.4133195851</v>
      </c>
      <c r="E7" s="114"/>
      <c r="F7" s="58">
        <v>-1.8428805894420468E-2</v>
      </c>
      <c r="G7" s="58"/>
      <c r="H7" s="362">
        <v>1333899.7002526361</v>
      </c>
      <c r="I7" s="58"/>
      <c r="J7" s="20">
        <v>1360890.4075166776</v>
      </c>
      <c r="K7" s="115"/>
      <c r="L7" s="60">
        <v>-1.9833123310269755E-2</v>
      </c>
      <c r="M7" s="364"/>
      <c r="N7" s="114">
        <v>619206.52820247912</v>
      </c>
      <c r="O7" s="58"/>
      <c r="P7" s="20">
        <v>628885.00580505375</v>
      </c>
      <c r="Q7" s="115"/>
      <c r="R7" s="58">
        <v>-1.5389900400288488E-2</v>
      </c>
      <c r="S7" s="7"/>
    </row>
    <row r="8" spans="1:20" x14ac:dyDescent="0.25">
      <c r="A8" s="505" t="s">
        <v>273</v>
      </c>
      <c r="B8" s="458"/>
      <c r="C8" s="474"/>
      <c r="D8" s="474"/>
      <c r="E8" s="474"/>
      <c r="F8" s="474"/>
      <c r="G8" s="474"/>
      <c r="H8" s="458"/>
      <c r="I8" s="474"/>
      <c r="J8" s="474"/>
      <c r="K8" s="474"/>
      <c r="L8" s="475"/>
      <c r="M8" s="458"/>
      <c r="N8" s="474"/>
      <c r="O8" s="474"/>
      <c r="P8" s="474"/>
      <c r="Q8" s="474"/>
      <c r="R8" s="474"/>
      <c r="S8" s="475"/>
    </row>
    <row r="9" spans="1:20" x14ac:dyDescent="0.25">
      <c r="A9" s="218" t="s">
        <v>274</v>
      </c>
      <c r="B9" s="198">
        <v>12480.53395595552</v>
      </c>
      <c r="C9" s="114"/>
      <c r="D9" s="114">
        <v>11763.899924757627</v>
      </c>
      <c r="E9" s="114"/>
      <c r="F9" s="58">
        <v>6.091806592894472E-2</v>
      </c>
      <c r="G9" s="58"/>
      <c r="H9" s="362">
        <v>12256.558678436264</v>
      </c>
      <c r="I9" s="58"/>
      <c r="J9" s="130">
        <v>11480.843973408431</v>
      </c>
      <c r="K9" s="115"/>
      <c r="L9" s="60">
        <v>6.7566000097598972E-2</v>
      </c>
      <c r="M9" s="364"/>
      <c r="N9" s="114">
        <v>223.97527751940501</v>
      </c>
      <c r="O9" s="58"/>
      <c r="P9" s="20">
        <v>283.05595134907873</v>
      </c>
      <c r="Q9" s="115"/>
      <c r="R9" s="58">
        <v>-0.20872436544113668</v>
      </c>
      <c r="S9" s="60"/>
    </row>
    <row r="10" spans="1:20" x14ac:dyDescent="0.25">
      <c r="A10" s="218" t="s">
        <v>275</v>
      </c>
      <c r="B10" s="198">
        <v>117817.29295467128</v>
      </c>
      <c r="C10" s="114"/>
      <c r="D10" s="114">
        <v>118273.70246670993</v>
      </c>
      <c r="E10" s="114"/>
      <c r="F10" s="58">
        <v>-3.8589263929326317E-3</v>
      </c>
      <c r="G10" s="58"/>
      <c r="H10" s="362">
        <v>93319.964680670848</v>
      </c>
      <c r="I10" s="58"/>
      <c r="J10" s="130">
        <v>96096.629832693332</v>
      </c>
      <c r="K10" s="115"/>
      <c r="L10" s="60">
        <v>-2.8894511252441718E-2</v>
      </c>
      <c r="M10" s="364"/>
      <c r="N10" s="114">
        <v>24497.328274028794</v>
      </c>
      <c r="O10" s="58"/>
      <c r="P10" s="20">
        <v>22177.072633984844</v>
      </c>
      <c r="Q10" s="115"/>
      <c r="R10" s="58">
        <v>0.10462407182128795</v>
      </c>
      <c r="S10" s="60"/>
    </row>
    <row r="11" spans="1:20" x14ac:dyDescent="0.25">
      <c r="A11" s="218" t="s">
        <v>276</v>
      </c>
      <c r="B11" s="198">
        <v>1822808.4015432417</v>
      </c>
      <c r="C11" s="114"/>
      <c r="D11" s="114">
        <v>1859737.8109277969</v>
      </c>
      <c r="E11" s="114"/>
      <c r="F11" s="58">
        <v>-1.9857320299430607E-2</v>
      </c>
      <c r="G11" s="58"/>
      <c r="H11" s="362">
        <v>1228323.1768934513</v>
      </c>
      <c r="I11" s="58"/>
      <c r="J11" s="20">
        <v>1253312.9337109015</v>
      </c>
      <c r="K11" s="115"/>
      <c r="L11" s="60">
        <v>-1.9938960290993537E-2</v>
      </c>
      <c r="M11" s="364"/>
      <c r="N11" s="114">
        <v>594485.22465093026</v>
      </c>
      <c r="O11" s="58"/>
      <c r="P11" s="20">
        <v>606424.87721972354</v>
      </c>
      <c r="Q11" s="115"/>
      <c r="R11" s="58">
        <v>-1.9688592960653273E-2</v>
      </c>
      <c r="S11" s="60"/>
    </row>
    <row r="12" spans="1:20" x14ac:dyDescent="0.25">
      <c r="A12" s="218" t="s">
        <v>277</v>
      </c>
      <c r="B12" s="199">
        <v>3.8271797971878052</v>
      </c>
      <c r="C12" s="155"/>
      <c r="D12" s="157">
        <v>3.8452068969309638</v>
      </c>
      <c r="E12" s="157"/>
      <c r="F12" s="58">
        <v>-4.6882001999806284E-3</v>
      </c>
      <c r="G12" s="58"/>
      <c r="H12" s="363">
        <v>3.6892027852406373</v>
      </c>
      <c r="I12" s="58"/>
      <c r="J12" s="131">
        <v>3.6699810952035574</v>
      </c>
      <c r="K12" s="115"/>
      <c r="L12" s="60">
        <v>5.2375447007619287E-3</v>
      </c>
      <c r="M12" s="364"/>
      <c r="N12" s="155">
        <v>4.1625473510062774</v>
      </c>
      <c r="O12" s="58"/>
      <c r="P12" s="97">
        <v>4.288273047191387</v>
      </c>
      <c r="Q12" s="115"/>
      <c r="R12" s="58">
        <v>-2.9318491337078909E-2</v>
      </c>
      <c r="S12" s="60"/>
    </row>
    <row r="13" spans="1:20" x14ac:dyDescent="0.25">
      <c r="A13" s="505" t="s">
        <v>278</v>
      </c>
      <c r="B13" s="458"/>
      <c r="C13" s="474"/>
      <c r="D13" s="474"/>
      <c r="E13" s="474"/>
      <c r="F13" s="474"/>
      <c r="G13" s="474"/>
      <c r="H13" s="458"/>
      <c r="I13" s="474"/>
      <c r="J13" s="474"/>
      <c r="K13" s="474"/>
      <c r="L13" s="475"/>
      <c r="M13" s="458"/>
      <c r="N13" s="474"/>
      <c r="O13" s="474"/>
      <c r="P13" s="474"/>
      <c r="Q13" s="474"/>
      <c r="R13" s="474"/>
      <c r="S13" s="475"/>
    </row>
    <row r="14" spans="1:20" x14ac:dyDescent="0.25">
      <c r="A14" s="9" t="s">
        <v>279</v>
      </c>
      <c r="B14" s="198">
        <v>571482.05889107776</v>
      </c>
      <c r="C14" s="114"/>
      <c r="D14" s="114">
        <v>562225.42991079832</v>
      </c>
      <c r="E14" s="114"/>
      <c r="F14" s="58">
        <v>1.646426591153672E-2</v>
      </c>
      <c r="G14" s="58"/>
      <c r="H14" s="362">
        <v>327373.01801975677</v>
      </c>
      <c r="I14" s="58"/>
      <c r="J14" s="130">
        <v>329670.90799490293</v>
      </c>
      <c r="K14" s="115"/>
      <c r="L14" s="60">
        <v>-6.9702540303668093E-3</v>
      </c>
      <c r="M14" s="364"/>
      <c r="N14" s="114">
        <v>244109.04087113158</v>
      </c>
      <c r="O14" s="58"/>
      <c r="P14" s="20">
        <v>232554.52191596766</v>
      </c>
      <c r="Q14" s="115"/>
      <c r="R14" s="58">
        <v>4.9685204398386557E-2</v>
      </c>
      <c r="S14" s="60"/>
    </row>
    <row r="15" spans="1:20" x14ac:dyDescent="0.25">
      <c r="A15" s="9" t="s">
        <v>280</v>
      </c>
      <c r="B15" s="198">
        <v>1381624.1695629505</v>
      </c>
      <c r="C15" s="114"/>
      <c r="D15" s="114">
        <v>1427549.9834087868</v>
      </c>
      <c r="E15" s="114"/>
      <c r="F15" s="58">
        <v>-3.2171072382468878E-2</v>
      </c>
      <c r="G15" s="58"/>
      <c r="H15" s="198">
        <v>1006526.6822328793</v>
      </c>
      <c r="I15" s="58"/>
      <c r="J15" s="130">
        <v>1031219.4995217747</v>
      </c>
      <c r="K15" s="115"/>
      <c r="L15" s="60">
        <v>-2.3945258308581827E-2</v>
      </c>
      <c r="M15" s="364"/>
      <c r="N15" s="114">
        <v>375097.48733134754</v>
      </c>
      <c r="O15" s="58"/>
      <c r="P15" s="20">
        <v>396330.48388908606</v>
      </c>
      <c r="Q15" s="115"/>
      <c r="R15" s="58">
        <v>-5.3573967738703175E-2</v>
      </c>
      <c r="S15" s="60"/>
    </row>
    <row r="16" spans="1:20" x14ac:dyDescent="0.25">
      <c r="A16" s="34" t="s">
        <v>665</v>
      </c>
      <c r="B16" s="199">
        <v>4.9296219177912297</v>
      </c>
      <c r="C16" s="155"/>
      <c r="D16" s="157">
        <v>4.9783250136611201</v>
      </c>
      <c r="E16" s="157"/>
      <c r="F16" s="58">
        <v>-9.7830285761261633E-3</v>
      </c>
      <c r="G16" s="58"/>
      <c r="H16" s="363">
        <v>5.5899869959136037</v>
      </c>
      <c r="I16" s="58"/>
      <c r="J16" s="131">
        <v>5.5727613958534672</v>
      </c>
      <c r="K16" s="115"/>
      <c r="L16" s="60">
        <v>3.0910349172590793E-3</v>
      </c>
      <c r="M16" s="364"/>
      <c r="N16" s="155">
        <v>3.5070581371383023</v>
      </c>
      <c r="O16" s="58"/>
      <c r="P16" s="97">
        <v>3.6919805103934173</v>
      </c>
      <c r="Q16" s="115"/>
      <c r="R16" s="58">
        <v>-5.0087581105732797E-2</v>
      </c>
      <c r="S16" s="60"/>
    </row>
    <row r="17" spans="1:19" x14ac:dyDescent="0.25">
      <c r="A17" s="706" t="s">
        <v>281</v>
      </c>
      <c r="B17" s="458"/>
      <c r="C17" s="474"/>
      <c r="D17" s="474"/>
      <c r="E17" s="474"/>
      <c r="F17" s="474"/>
      <c r="G17" s="474"/>
      <c r="H17" s="458"/>
      <c r="I17" s="474"/>
      <c r="J17" s="474"/>
      <c r="K17" s="474"/>
      <c r="L17" s="475"/>
      <c r="M17" s="458"/>
      <c r="N17" s="474"/>
      <c r="O17" s="474"/>
      <c r="P17" s="474"/>
      <c r="Q17" s="474"/>
      <c r="R17" s="474"/>
      <c r="S17" s="475"/>
    </row>
    <row r="18" spans="1:19" x14ac:dyDescent="0.25">
      <c r="A18" s="9" t="s">
        <v>282</v>
      </c>
      <c r="B18" s="198">
        <v>126410.4146753543</v>
      </c>
      <c r="C18" s="114"/>
      <c r="D18" s="114">
        <v>137495.66721040042</v>
      </c>
      <c r="E18" s="114"/>
      <c r="F18" s="58">
        <v>-8.0622558950043874E-2</v>
      </c>
      <c r="G18" s="58"/>
      <c r="H18" s="362">
        <v>26102.150611818121</v>
      </c>
      <c r="I18" s="58"/>
      <c r="J18" s="130">
        <v>23985.684336585266</v>
      </c>
      <c r="K18" s="115"/>
      <c r="L18" s="60">
        <v>8.8238727965106151E-2</v>
      </c>
      <c r="M18" s="364"/>
      <c r="N18" s="114">
        <v>100308.26406353651</v>
      </c>
      <c r="O18" s="58"/>
      <c r="P18" s="20">
        <v>113509.98287381908</v>
      </c>
      <c r="Q18" s="115"/>
      <c r="R18" s="58">
        <v>-0.11630447363345989</v>
      </c>
      <c r="S18" s="60"/>
    </row>
    <row r="19" spans="1:19" x14ac:dyDescent="0.25">
      <c r="A19" s="9" t="s">
        <v>283</v>
      </c>
      <c r="B19" s="198">
        <v>615185.80290699215</v>
      </c>
      <c r="C19" s="114"/>
      <c r="D19" s="114">
        <v>636566.96334984212</v>
      </c>
      <c r="E19" s="114"/>
      <c r="F19" s="58">
        <v>-3.3588234504559722E-2</v>
      </c>
      <c r="G19" s="58"/>
      <c r="H19" s="362">
        <v>285124.85635742033</v>
      </c>
      <c r="I19" s="58"/>
      <c r="J19" s="130">
        <v>290292.60609934648</v>
      </c>
      <c r="K19" s="115"/>
      <c r="L19" s="60">
        <v>-1.7801864854103781E-2</v>
      </c>
      <c r="M19" s="364"/>
      <c r="N19" s="114">
        <v>330060.94654931937</v>
      </c>
      <c r="O19" s="58"/>
      <c r="P19" s="20">
        <v>346274.35725056037</v>
      </c>
      <c r="Q19" s="115"/>
      <c r="R19" s="58">
        <v>-4.682244111281144E-2</v>
      </c>
      <c r="S19" s="60"/>
    </row>
    <row r="20" spans="1:19" x14ac:dyDescent="0.25">
      <c r="A20" s="9" t="s">
        <v>284</v>
      </c>
      <c r="B20" s="198">
        <v>104186.22040126934</v>
      </c>
      <c r="C20" s="114"/>
      <c r="D20" s="114">
        <v>115840.66829954267</v>
      </c>
      <c r="E20" s="114"/>
      <c r="F20" s="58">
        <v>-0.10060756787190719</v>
      </c>
      <c r="G20" s="58"/>
      <c r="H20" s="362">
        <v>16594.466946582623</v>
      </c>
      <c r="I20" s="58"/>
      <c r="J20" s="130">
        <v>15037.389649912013</v>
      </c>
      <c r="K20" s="115"/>
      <c r="L20" s="60">
        <v>0.10354704725495496</v>
      </c>
      <c r="M20" s="364"/>
      <c r="N20" s="114">
        <v>87591.753454687016</v>
      </c>
      <c r="O20" s="58"/>
      <c r="P20" s="20">
        <v>100803.27864963164</v>
      </c>
      <c r="Q20" s="115"/>
      <c r="R20" s="58">
        <v>-0.13106245522890939</v>
      </c>
      <c r="S20" s="60"/>
    </row>
    <row r="21" spans="1:19" x14ac:dyDescent="0.25">
      <c r="A21" s="9" t="s">
        <v>285</v>
      </c>
      <c r="B21" s="198">
        <v>1315696.2312739401</v>
      </c>
      <c r="C21" s="114"/>
      <c r="D21" s="114">
        <v>1331553.4510608139</v>
      </c>
      <c r="E21" s="114"/>
      <c r="F21" s="58">
        <v>0.10138076358742446</v>
      </c>
      <c r="G21" s="58"/>
      <c r="H21" s="362">
        <v>1039267.1602294811</v>
      </c>
      <c r="I21" s="58"/>
      <c r="J21" s="130">
        <v>1061649.5067292512</v>
      </c>
      <c r="K21" s="115"/>
      <c r="L21" s="60">
        <v>0.10138076358742446</v>
      </c>
      <c r="M21" s="364"/>
      <c r="N21" s="114">
        <v>276429.07104430592</v>
      </c>
      <c r="O21" s="58"/>
      <c r="P21" s="20">
        <v>269903.9443303062</v>
      </c>
      <c r="Q21" s="115"/>
      <c r="R21" s="58">
        <v>9.3523872609666783E-2</v>
      </c>
      <c r="S21" s="60"/>
    </row>
    <row r="22" spans="1:19" x14ac:dyDescent="0.25">
      <c r="A22" s="706" t="s">
        <v>286</v>
      </c>
      <c r="B22" s="458"/>
      <c r="C22" s="474"/>
      <c r="D22" s="474"/>
      <c r="E22" s="474"/>
      <c r="F22" s="474"/>
      <c r="G22" s="474"/>
      <c r="H22" s="458"/>
      <c r="I22" s="474"/>
      <c r="J22" s="474"/>
      <c r="K22" s="474"/>
      <c r="L22" s="475"/>
      <c r="M22" s="458"/>
      <c r="N22" s="474"/>
      <c r="O22" s="474"/>
      <c r="P22" s="474"/>
      <c r="Q22" s="474"/>
      <c r="R22" s="474"/>
      <c r="S22" s="475"/>
    </row>
    <row r="23" spans="1:19" x14ac:dyDescent="0.25">
      <c r="A23" s="9" t="s">
        <v>583</v>
      </c>
      <c r="B23" s="198">
        <v>1224647.7084009838</v>
      </c>
      <c r="C23" s="114"/>
      <c r="D23" s="114">
        <v>1231419.2442142533</v>
      </c>
      <c r="E23" s="114">
        <v>0</v>
      </c>
      <c r="F23" s="58">
        <v>-5.4989686453943924E-3</v>
      </c>
      <c r="G23" s="58"/>
      <c r="H23" s="362">
        <v>635091.21565893281</v>
      </c>
      <c r="I23" s="58"/>
      <c r="J23" s="130">
        <v>640808.42780157307</v>
      </c>
      <c r="K23" s="115"/>
      <c r="L23" s="60">
        <v>-8.9218741430326497E-3</v>
      </c>
      <c r="M23" s="364"/>
      <c r="N23" s="114">
        <v>589556.49274142622</v>
      </c>
      <c r="O23" s="58"/>
      <c r="P23" s="20">
        <v>590610.81641132466</v>
      </c>
      <c r="Q23" s="115"/>
      <c r="R23" s="58">
        <v>-1.7851411464231762E-3</v>
      </c>
      <c r="S23" s="60"/>
    </row>
    <row r="24" spans="1:19" x14ac:dyDescent="0.25">
      <c r="A24" s="9" t="s">
        <v>287</v>
      </c>
      <c r="B24" s="198">
        <v>567323.34080107138</v>
      </c>
      <c r="C24" s="114"/>
      <c r="D24" s="114">
        <v>576223.54119217477</v>
      </c>
      <c r="E24" s="114">
        <v>0</v>
      </c>
      <c r="F24" s="58">
        <v>-1.5445742415676688E-2</v>
      </c>
      <c r="G24" s="58"/>
      <c r="H24" s="362">
        <v>497212.03379695001</v>
      </c>
      <c r="I24" s="58"/>
      <c r="J24" s="130">
        <v>503891.85232451762</v>
      </c>
      <c r="K24" s="115"/>
      <c r="L24" s="60">
        <v>-1.3256452742295297E-2</v>
      </c>
      <c r="M24" s="364"/>
      <c r="N24" s="114">
        <v>70111.30700377647</v>
      </c>
      <c r="O24" s="58"/>
      <c r="P24" s="20">
        <v>72331.688867441189</v>
      </c>
      <c r="Q24" s="115"/>
      <c r="R24" s="58">
        <v>-3.0697221348362353E-2</v>
      </c>
      <c r="S24" s="60"/>
    </row>
    <row r="25" spans="1:19" x14ac:dyDescent="0.25">
      <c r="A25" s="9" t="s">
        <v>288</v>
      </c>
      <c r="B25" s="198">
        <v>560407.29994397971</v>
      </c>
      <c r="C25" s="114"/>
      <c r="D25" s="114">
        <v>568812.10367074434</v>
      </c>
      <c r="E25" s="114">
        <v>0</v>
      </c>
      <c r="F25" s="58">
        <v>-1.4776063435580005E-2</v>
      </c>
      <c r="G25" s="58"/>
      <c r="H25" s="362">
        <v>491435.57690379187</v>
      </c>
      <c r="I25" s="58"/>
      <c r="J25" s="130">
        <v>497154.02594177431</v>
      </c>
      <c r="K25" s="115"/>
      <c r="L25" s="60">
        <v>-1.1502368963320384E-2</v>
      </c>
      <c r="M25" s="364"/>
      <c r="N25" s="114">
        <v>68971.723039863995</v>
      </c>
      <c r="O25" s="58"/>
      <c r="P25" s="20">
        <v>71658.077728734061</v>
      </c>
      <c r="Q25" s="115"/>
      <c r="R25" s="58">
        <v>-3.748851174935814E-2</v>
      </c>
      <c r="S25" s="60"/>
    </row>
    <row r="26" spans="1:19" x14ac:dyDescent="0.25">
      <c r="A26" s="9" t="s">
        <v>584</v>
      </c>
      <c r="B26" s="198">
        <v>9819.8281835671442</v>
      </c>
      <c r="C26" s="114"/>
      <c r="D26" s="114">
        <v>8781.6778090256284</v>
      </c>
      <c r="E26" s="114">
        <v>0</v>
      </c>
      <c r="F26" s="58">
        <v>0.11821777080850382</v>
      </c>
      <c r="G26" s="58"/>
      <c r="H26" s="362">
        <v>8050.5655604237108</v>
      </c>
      <c r="I26" s="58"/>
      <c r="J26" s="130">
        <v>7090.0112046307358</v>
      </c>
      <c r="K26" s="115"/>
      <c r="L26" s="60">
        <v>0.13547994891257761</v>
      </c>
      <c r="M26" s="364"/>
      <c r="N26" s="114">
        <v>1769.2626231435245</v>
      </c>
      <c r="O26" s="58"/>
      <c r="P26" s="20">
        <v>1691.6666043948833</v>
      </c>
      <c r="Q26" s="115"/>
      <c r="R26" s="58">
        <v>4.5869569421687344E-2</v>
      </c>
      <c r="S26" s="60"/>
    </row>
    <row r="27" spans="1:19" x14ac:dyDescent="0.25">
      <c r="A27" s="9" t="s">
        <v>585</v>
      </c>
      <c r="B27" s="198">
        <v>11594.662059693015</v>
      </c>
      <c r="C27" s="114"/>
      <c r="D27" s="20">
        <v>13881.503726628898</v>
      </c>
      <c r="E27" s="20">
        <v>0</v>
      </c>
      <c r="F27" s="58">
        <v>-0.16474019760186592</v>
      </c>
      <c r="G27" s="58"/>
      <c r="H27" s="362">
        <v>10162.959098340794</v>
      </c>
      <c r="I27" s="58"/>
      <c r="J27" s="130">
        <v>11231.175642856322</v>
      </c>
      <c r="K27" s="115"/>
      <c r="L27" s="60">
        <v>-9.5111729927843794E-2</v>
      </c>
      <c r="M27" s="364"/>
      <c r="N27" s="114">
        <v>1431.7029613521659</v>
      </c>
      <c r="O27" s="58"/>
      <c r="P27" s="20">
        <v>2650.3280837725633</v>
      </c>
      <c r="Q27" s="115"/>
      <c r="R27" s="58">
        <v>-0.45980161093330257</v>
      </c>
      <c r="S27" s="60"/>
    </row>
    <row r="28" spans="1:19" x14ac:dyDescent="0.25">
      <c r="A28" s="9" t="s">
        <v>253</v>
      </c>
      <c r="B28" s="198">
        <v>242661.64268819962</v>
      </c>
      <c r="C28" s="114"/>
      <c r="D28" s="20">
        <v>245421.16460934578</v>
      </c>
      <c r="E28" s="20">
        <v>0</v>
      </c>
      <c r="F28" s="58">
        <v>-1.1244025858726131E-2</v>
      </c>
      <c r="G28" s="58"/>
      <c r="H28" s="362">
        <v>219291.58921422766</v>
      </c>
      <c r="I28" s="58"/>
      <c r="J28" s="130">
        <v>224248.31592459531</v>
      </c>
      <c r="K28" s="115"/>
      <c r="L28" s="60">
        <v>-2.2103741069049467E-2</v>
      </c>
      <c r="M28" s="364"/>
      <c r="N28" s="114">
        <v>23370.053473991797</v>
      </c>
      <c r="O28" s="58"/>
      <c r="P28" s="20">
        <v>21172.848684739769</v>
      </c>
      <c r="Q28" s="115"/>
      <c r="R28" s="58">
        <v>0.10377464185231025</v>
      </c>
      <c r="S28" s="60"/>
    </row>
    <row r="29" spans="1:19" x14ac:dyDescent="0.25">
      <c r="A29" s="9" t="s">
        <v>0</v>
      </c>
      <c r="B29" s="198">
        <v>314699.35981898144</v>
      </c>
      <c r="C29" s="114"/>
      <c r="D29" s="20">
        <v>321959.27293285937</v>
      </c>
      <c r="E29" s="20">
        <v>0</v>
      </c>
      <c r="F29" s="58">
        <v>-2.2549166072293559E-2</v>
      </c>
      <c r="G29" s="58"/>
      <c r="H29" s="362">
        <v>238615.97200119519</v>
      </c>
      <c r="I29" s="58"/>
      <c r="J29" s="130">
        <v>244454.42821890017</v>
      </c>
      <c r="K29" s="115"/>
      <c r="L29" s="60">
        <v>-2.3883618146106369E-2</v>
      </c>
      <c r="M29" s="364"/>
      <c r="N29" s="114">
        <v>76083.3878178757</v>
      </c>
      <c r="O29" s="58"/>
      <c r="P29" s="20">
        <v>77504.844713969826</v>
      </c>
      <c r="Q29" s="115"/>
      <c r="R29" s="58">
        <v>-1.8340232811767897E-2</v>
      </c>
      <c r="S29" s="60"/>
    </row>
    <row r="30" spans="1:19" x14ac:dyDescent="0.25">
      <c r="A30" s="9" t="s">
        <v>260</v>
      </c>
      <c r="B30" s="198">
        <v>103777.02240655539</v>
      </c>
      <c r="C30" s="114"/>
      <c r="D30" s="20">
        <v>99813.413826692486</v>
      </c>
      <c r="E30" s="20">
        <v>0</v>
      </c>
      <c r="F30" s="58">
        <v>3.9710179502977214E-2</v>
      </c>
      <c r="G30" s="58"/>
      <c r="H30" s="362">
        <v>71415.07324497115</v>
      </c>
      <c r="I30" s="58"/>
      <c r="J30" s="130">
        <v>69667.952714298852</v>
      </c>
      <c r="K30" s="115"/>
      <c r="L30" s="60">
        <v>2.5077822192322217E-2</v>
      </c>
      <c r="M30" s="364"/>
      <c r="N30" s="114">
        <v>32361.949161575129</v>
      </c>
      <c r="O30" s="58"/>
      <c r="P30" s="20">
        <v>30145.461112400408</v>
      </c>
      <c r="Q30" s="115"/>
      <c r="R30" s="58">
        <v>7.3526427109882997E-2</v>
      </c>
      <c r="S30" s="60"/>
    </row>
    <row r="31" spans="1:19" x14ac:dyDescent="0.25">
      <c r="A31" s="9" t="s">
        <v>269</v>
      </c>
      <c r="B31" s="198">
        <v>270543.76869572973</v>
      </c>
      <c r="C31" s="114"/>
      <c r="D31" s="20">
        <v>277512.85825844074</v>
      </c>
      <c r="E31" s="20">
        <v>0</v>
      </c>
      <c r="F31" s="58">
        <v>-2.5112672639553434E-2</v>
      </c>
      <c r="G31" s="58"/>
      <c r="H31" s="362">
        <v>211784.98898749627</v>
      </c>
      <c r="I31" s="58"/>
      <c r="J31" s="130">
        <v>217651.7915777223</v>
      </c>
      <c r="K31" s="115"/>
      <c r="L31" s="60">
        <v>-2.6954993329935551E-2</v>
      </c>
      <c r="M31" s="364"/>
      <c r="N31" s="114">
        <v>58758.779708296301</v>
      </c>
      <c r="O31" s="58"/>
      <c r="P31" s="20">
        <v>59861.066680689037</v>
      </c>
      <c r="Q31" s="115"/>
      <c r="R31" s="58">
        <v>-1.841408838022477E-2</v>
      </c>
      <c r="S31" s="60"/>
    </row>
    <row r="32" spans="1:19" x14ac:dyDescent="0.25">
      <c r="A32" s="472" t="s">
        <v>143</v>
      </c>
      <c r="B32" s="458"/>
      <c r="C32" s="474"/>
      <c r="D32" s="474"/>
      <c r="E32" s="474"/>
      <c r="F32" s="474"/>
      <c r="G32" s="474"/>
      <c r="H32" s="458"/>
      <c r="I32" s="474"/>
      <c r="J32" s="474"/>
      <c r="K32" s="474"/>
      <c r="L32" s="475"/>
      <c r="M32" s="458"/>
      <c r="N32" s="474"/>
      <c r="O32" s="474"/>
      <c r="P32" s="474"/>
      <c r="Q32" s="474"/>
      <c r="R32" s="474"/>
      <c r="S32" s="475"/>
    </row>
    <row r="33" spans="1:19" x14ac:dyDescent="0.25">
      <c r="A33" s="33" t="s">
        <v>586</v>
      </c>
      <c r="B33" s="200">
        <v>6.8292583371807316</v>
      </c>
      <c r="C33" s="157"/>
      <c r="D33" s="97">
        <v>6.9436110922127909</v>
      </c>
      <c r="E33" s="97"/>
      <c r="F33" s="58">
        <v>-1.6468773022196636E-2</v>
      </c>
      <c r="G33" s="58"/>
      <c r="H33" s="363">
        <v>7.2369251463739079</v>
      </c>
      <c r="I33" s="58"/>
      <c r="J33" s="97">
        <v>7.4142872427702224</v>
      </c>
      <c r="K33" s="54"/>
      <c r="L33" s="60">
        <v>-2.3921665102638535E-2</v>
      </c>
      <c r="M33" s="364"/>
      <c r="N33" s="157">
        <v>6.3901051557267694</v>
      </c>
      <c r="O33" s="58"/>
      <c r="P33" s="97">
        <v>6.4329309020408934</v>
      </c>
      <c r="Q33" s="91"/>
      <c r="R33" s="58">
        <v>-6.6572681980055426E-3</v>
      </c>
      <c r="S33" s="7"/>
    </row>
    <row r="34" spans="1:19" x14ac:dyDescent="0.25">
      <c r="A34" s="33" t="s">
        <v>292</v>
      </c>
      <c r="B34" s="200">
        <v>7.9526328964898854</v>
      </c>
      <c r="C34" s="157"/>
      <c r="D34" s="97">
        <v>8.0681272857536754</v>
      </c>
      <c r="E34" s="97"/>
      <c r="F34" s="58">
        <v>-1.4314894296192465E-2</v>
      </c>
      <c r="G34" s="58"/>
      <c r="H34" s="363">
        <v>8.4244868992465225</v>
      </c>
      <c r="I34" s="58"/>
      <c r="J34" s="97">
        <v>8.5065102949219185</v>
      </c>
      <c r="K34" s="54"/>
      <c r="L34" s="60">
        <v>-9.6424259574882289E-3</v>
      </c>
      <c r="M34" s="364"/>
      <c r="N34" s="157">
        <v>4.5905906879046601</v>
      </c>
      <c r="O34" s="58"/>
      <c r="P34" s="97">
        <v>5.026685415969399</v>
      </c>
      <c r="Q34" s="91"/>
      <c r="R34" s="58">
        <v>-8.6755922039461433E-2</v>
      </c>
      <c r="S34" s="7"/>
    </row>
    <row r="35" spans="1:19" x14ac:dyDescent="0.25">
      <c r="A35" s="33" t="s">
        <v>587</v>
      </c>
      <c r="B35" s="200">
        <v>4.0466778100577843</v>
      </c>
      <c r="C35" s="157"/>
      <c r="D35" s="97">
        <v>4.1404241674468061</v>
      </c>
      <c r="E35" s="97"/>
      <c r="F35" s="58">
        <v>-2.2641727899784369E-2</v>
      </c>
      <c r="G35" s="58"/>
      <c r="H35" s="363">
        <v>4.3528443954520268</v>
      </c>
      <c r="I35" s="58"/>
      <c r="J35" s="97">
        <v>4.7179618211175995</v>
      </c>
      <c r="K35" s="54"/>
      <c r="L35" s="60">
        <v>-7.7388804638330672E-2</v>
      </c>
      <c r="M35" s="364"/>
      <c r="N35" s="157">
        <v>2.6535470583618026</v>
      </c>
      <c r="O35" s="58"/>
      <c r="P35" s="97">
        <v>1.7198831311787468</v>
      </c>
      <c r="Q35" s="91"/>
      <c r="R35" s="58">
        <v>0.54286475066660822</v>
      </c>
      <c r="S35" s="7"/>
    </row>
    <row r="36" spans="1:19" x14ac:dyDescent="0.25">
      <c r="A36" s="33" t="s">
        <v>588</v>
      </c>
      <c r="B36" s="200">
        <v>3.3071395544281708</v>
      </c>
      <c r="C36" s="157"/>
      <c r="D36" s="97">
        <v>3.5054812074522563</v>
      </c>
      <c r="E36" s="97"/>
      <c r="F36" s="58">
        <v>-5.6580435405682299E-2</v>
      </c>
      <c r="G36" s="58"/>
      <c r="H36" s="363">
        <v>3.5758735264570838</v>
      </c>
      <c r="I36" s="58"/>
      <c r="J36" s="97">
        <v>4.0345852327804881</v>
      </c>
      <c r="K36" s="54"/>
      <c r="L36" s="60">
        <v>-0.11369488556008941</v>
      </c>
      <c r="M36" s="364"/>
      <c r="N36" s="157">
        <v>1.3995285207224253</v>
      </c>
      <c r="O36" s="58"/>
      <c r="P36" s="97">
        <v>1.2633209714466989</v>
      </c>
      <c r="Q36" s="91"/>
      <c r="R36" s="58">
        <v>0.10781705706962785</v>
      </c>
      <c r="S36" s="7"/>
    </row>
    <row r="37" spans="1:19" x14ac:dyDescent="0.25">
      <c r="A37" s="824" t="s">
        <v>589</v>
      </c>
      <c r="B37" s="200">
        <v>7.8903852038071118</v>
      </c>
      <c r="C37" s="157"/>
      <c r="D37" s="97">
        <v>7.9445450226679091</v>
      </c>
      <c r="E37" s="97"/>
      <c r="F37" s="58">
        <v>-6.8172335490912072E-3</v>
      </c>
      <c r="G37" s="58"/>
      <c r="H37" s="363">
        <v>8.2517339476940386</v>
      </c>
      <c r="I37" s="58"/>
      <c r="J37" s="97">
        <v>8.3064710535763808</v>
      </c>
      <c r="K37" s="54"/>
      <c r="L37" s="60">
        <v>-6.5896944116569222E-3</v>
      </c>
      <c r="M37" s="364"/>
      <c r="N37" s="157">
        <v>4.4996894830734551</v>
      </c>
      <c r="O37" s="58"/>
      <c r="P37" s="97">
        <v>4.111272319076031</v>
      </c>
      <c r="Q37" s="91"/>
      <c r="R37" s="58">
        <v>9.4476146032748606E-2</v>
      </c>
      <c r="S37" s="7"/>
    </row>
    <row r="38" spans="1:19" x14ac:dyDescent="0.25">
      <c r="A38" s="824" t="s">
        <v>1</v>
      </c>
      <c r="B38" s="200">
        <v>7.198036770205464</v>
      </c>
      <c r="C38" s="157"/>
      <c r="D38" s="97">
        <v>7.4044769855850818</v>
      </c>
      <c r="E38" s="97"/>
      <c r="F38" s="58">
        <v>-2.7880458779399601E-2</v>
      </c>
      <c r="G38" s="58"/>
      <c r="H38" s="363">
        <v>8.2008395384504791</v>
      </c>
      <c r="I38" s="58"/>
      <c r="J38" s="97">
        <v>8.2106431342741821</v>
      </c>
      <c r="K38" s="54"/>
      <c r="L38" s="60">
        <v>-1.19401070822081E-3</v>
      </c>
      <c r="M38" s="364"/>
      <c r="N38" s="157">
        <v>4.0530038775707293</v>
      </c>
      <c r="O38" s="58"/>
      <c r="P38" s="97">
        <v>4.8617858073172</v>
      </c>
      <c r="Q38" s="91"/>
      <c r="R38" s="58">
        <v>-0.16635490780552664</v>
      </c>
      <c r="S38" s="7"/>
    </row>
    <row r="39" spans="1:19" x14ac:dyDescent="0.25">
      <c r="A39" s="33" t="s">
        <v>144</v>
      </c>
      <c r="B39" s="200">
        <v>3.6525997986671213</v>
      </c>
      <c r="C39" s="157"/>
      <c r="D39" s="97">
        <v>3.8490796232773792</v>
      </c>
      <c r="E39" s="97"/>
      <c r="F39" s="58">
        <v>-5.1045923659786774E-2</v>
      </c>
      <c r="G39" s="58"/>
      <c r="H39" s="363">
        <v>4.4830257671200737</v>
      </c>
      <c r="I39" s="58"/>
      <c r="J39" s="97">
        <v>4.4904342377647231</v>
      </c>
      <c r="K39" s="54"/>
      <c r="L39" s="60">
        <v>-1.6498339029984703E-3</v>
      </c>
      <c r="M39" s="364"/>
      <c r="N39" s="157">
        <v>1.8200485185976831</v>
      </c>
      <c r="O39" s="58"/>
      <c r="P39" s="97">
        <v>2.3668709820293881</v>
      </c>
      <c r="Q39" s="91"/>
      <c r="R39" s="58">
        <v>-0.23103180003620297</v>
      </c>
      <c r="S39" s="7"/>
    </row>
    <row r="40" spans="1:19" x14ac:dyDescent="0.25">
      <c r="A40" s="33" t="s">
        <v>145</v>
      </c>
      <c r="B40" s="200">
        <v>6.9717430251009747</v>
      </c>
      <c r="C40" s="157"/>
      <c r="D40" s="97">
        <v>7.2059733087210107</v>
      </c>
      <c r="E40" s="97"/>
      <c r="F40" s="58">
        <v>-3.250501682216328E-2</v>
      </c>
      <c r="G40" s="58"/>
      <c r="H40" s="363">
        <v>7.7281005230825075</v>
      </c>
      <c r="I40" s="58"/>
      <c r="J40" s="97">
        <v>7.7844004879238922</v>
      </c>
      <c r="K40" s="54"/>
      <c r="L40" s="60">
        <v>-7.2324085751656808E-3</v>
      </c>
      <c r="M40" s="364"/>
      <c r="N40" s="157">
        <v>4.2455944363134401</v>
      </c>
      <c r="O40" s="58"/>
      <c r="P40" s="97">
        <v>5.1028415265511189</v>
      </c>
      <c r="Q40" s="91"/>
      <c r="R40" s="58">
        <v>-0.16799406483177037</v>
      </c>
      <c r="S40" s="7"/>
    </row>
    <row r="41" spans="1:19" x14ac:dyDescent="0.25">
      <c r="A41" s="33" t="s">
        <v>308</v>
      </c>
      <c r="B41" s="200">
        <v>8.7440934331794971</v>
      </c>
      <c r="C41" s="157"/>
      <c r="D41" s="97">
        <v>8.8243454008882161</v>
      </c>
      <c r="E41" s="97"/>
      <c r="F41" s="58">
        <v>-9.0943819697539528E-3</v>
      </c>
      <c r="G41" s="58"/>
      <c r="H41" s="363">
        <v>9.4264745920132746</v>
      </c>
      <c r="I41" s="58"/>
      <c r="J41" s="97">
        <v>9.5002413677550912</v>
      </c>
      <c r="K41" s="54"/>
      <c r="L41" s="60">
        <v>-7.7647264828648943E-3</v>
      </c>
      <c r="M41" s="364"/>
      <c r="N41" s="157">
        <v>7.2741024337826996</v>
      </c>
      <c r="O41" s="58"/>
      <c r="P41" s="97">
        <v>7.3617245253749024</v>
      </c>
      <c r="Q41" s="91"/>
      <c r="R41" s="58">
        <v>-1.1902386633754211E-2</v>
      </c>
      <c r="S41" s="7"/>
    </row>
    <row r="42" spans="1:19" x14ac:dyDescent="0.25">
      <c r="A42" s="707" t="s">
        <v>309</v>
      </c>
      <c r="B42" s="458"/>
      <c r="C42" s="474"/>
      <c r="D42" s="708"/>
      <c r="E42" s="708"/>
      <c r="F42" s="709"/>
      <c r="G42" s="709"/>
      <c r="H42" s="458"/>
      <c r="I42" s="709"/>
      <c r="J42" s="710"/>
      <c r="K42" s="710"/>
      <c r="L42" s="711"/>
      <c r="M42" s="712"/>
      <c r="N42" s="474"/>
      <c r="O42" s="709"/>
      <c r="P42" s="710"/>
      <c r="Q42" s="710"/>
      <c r="R42" s="709"/>
      <c r="S42" s="711"/>
    </row>
    <row r="43" spans="1:19" x14ac:dyDescent="0.25">
      <c r="A43" s="12" t="s">
        <v>310</v>
      </c>
      <c r="B43" s="198">
        <v>1219078.850328296</v>
      </c>
      <c r="C43" s="114"/>
      <c r="D43" s="20">
        <v>1219760.1768282554</v>
      </c>
      <c r="E43" s="20">
        <v>0</v>
      </c>
      <c r="F43" s="58">
        <v>-5.58574146707354E-4</v>
      </c>
      <c r="G43" s="58"/>
      <c r="H43" s="362">
        <v>721467.2043909292</v>
      </c>
      <c r="I43" s="58"/>
      <c r="J43" s="130">
        <v>719505.96134677192</v>
      </c>
      <c r="K43" s="115"/>
      <c r="L43" s="60">
        <v>2.7258190335021312E-3</v>
      </c>
      <c r="M43" s="364"/>
      <c r="N43" s="114">
        <v>497611.64593723026</v>
      </c>
      <c r="O43" s="58"/>
      <c r="P43" s="20">
        <v>500254.21548044501</v>
      </c>
      <c r="Q43" s="115"/>
      <c r="R43" s="58">
        <v>-5.2824533236103151E-3</v>
      </c>
      <c r="S43" s="60"/>
    </row>
    <row r="44" spans="1:19" x14ac:dyDescent="0.25">
      <c r="A44" s="12" t="s">
        <v>327</v>
      </c>
      <c r="B44" s="198">
        <v>1063541.8044302156</v>
      </c>
      <c r="C44" s="114"/>
      <c r="D44" s="20">
        <v>1065779.5182730919</v>
      </c>
      <c r="E44" s="20">
        <v>0</v>
      </c>
      <c r="F44" s="58">
        <v>-2.0996029708865837E-3</v>
      </c>
      <c r="G44" s="58"/>
      <c r="H44" s="362">
        <v>604614.60948181886</v>
      </c>
      <c r="I44" s="58"/>
      <c r="J44" s="130">
        <v>599824.23627858097</v>
      </c>
      <c r="K44" s="115"/>
      <c r="L44" s="60">
        <v>7.9862948402322654E-3</v>
      </c>
      <c r="M44" s="364"/>
      <c r="N44" s="114">
        <v>458927.19494830759</v>
      </c>
      <c r="O44" s="58"/>
      <c r="P44" s="20">
        <v>465955.28199414315</v>
      </c>
      <c r="Q44" s="115"/>
      <c r="R44" s="58">
        <v>-1.5083179260802765E-2</v>
      </c>
      <c r="S44" s="60"/>
    </row>
    <row r="45" spans="1:19" x14ac:dyDescent="0.25">
      <c r="A45" s="12" t="s">
        <v>312</v>
      </c>
      <c r="B45" s="198">
        <v>395001.67515904945</v>
      </c>
      <c r="C45" s="114"/>
      <c r="D45" s="20">
        <v>430613.93809395464</v>
      </c>
      <c r="E45" s="20">
        <v>0</v>
      </c>
      <c r="F45" s="58">
        <v>-8.270113850131583E-2</v>
      </c>
      <c r="G45" s="58"/>
      <c r="H45" s="362">
        <v>299945.32794893516</v>
      </c>
      <c r="I45" s="58"/>
      <c r="J45" s="130">
        <v>325890.26587826066</v>
      </c>
      <c r="K45" s="115"/>
      <c r="L45" s="60">
        <v>-7.961249735215313E-2</v>
      </c>
      <c r="M45" s="364"/>
      <c r="N45" s="114">
        <v>95056.347210035266</v>
      </c>
      <c r="O45" s="58"/>
      <c r="P45" s="20">
        <v>104723.67221574293</v>
      </c>
      <c r="Q45" s="115"/>
      <c r="R45" s="58">
        <v>-9.2312700664199901E-2</v>
      </c>
      <c r="S45" s="60"/>
    </row>
    <row r="46" spans="1:19" x14ac:dyDescent="0.25">
      <c r="A46" s="12" t="s">
        <v>313</v>
      </c>
      <c r="B46" s="106">
        <v>309916.35908606695</v>
      </c>
      <c r="C46" s="114"/>
      <c r="D46" s="20">
        <v>336086.03938202822</v>
      </c>
      <c r="E46" s="20">
        <v>0</v>
      </c>
      <c r="F46" s="58">
        <v>-7.78660141435219E-2</v>
      </c>
      <c r="G46" s="58"/>
      <c r="H46" s="362">
        <v>238338.04229249203</v>
      </c>
      <c r="I46" s="58"/>
      <c r="J46" s="130">
        <v>259589.1372305073</v>
      </c>
      <c r="K46" s="115"/>
      <c r="L46" s="60">
        <v>-8.1864345961229282E-2</v>
      </c>
      <c r="M46" s="364"/>
      <c r="N46" s="114">
        <v>71578.316793633639</v>
      </c>
      <c r="O46" s="58"/>
      <c r="P46" s="20">
        <v>76496.902151537157</v>
      </c>
      <c r="Q46" s="115"/>
      <c r="R46" s="58">
        <v>-6.429783716156251E-2</v>
      </c>
      <c r="S46" s="60"/>
    </row>
    <row r="47" spans="1:19" x14ac:dyDescent="0.25">
      <c r="A47" s="12" t="s">
        <v>643</v>
      </c>
      <c r="B47" s="198">
        <v>204607.21765362061</v>
      </c>
      <c r="C47" s="114"/>
      <c r="D47" s="20">
        <v>210530.03453620829</v>
      </c>
      <c r="E47" s="20">
        <v>0</v>
      </c>
      <c r="F47" s="58">
        <v>-2.8132883251719767E-2</v>
      </c>
      <c r="G47" s="58"/>
      <c r="H47" s="362">
        <v>170086.64281300575</v>
      </c>
      <c r="I47" s="58"/>
      <c r="J47" s="130">
        <v>177603.90560215665</v>
      </c>
      <c r="K47" s="115"/>
      <c r="L47" s="60">
        <v>-4.2325999327909043E-2</v>
      </c>
      <c r="M47" s="364"/>
      <c r="N47" s="114">
        <v>34520.574840615925</v>
      </c>
      <c r="O47" s="58"/>
      <c r="P47" s="20">
        <v>32926.128934036147</v>
      </c>
      <c r="Q47" s="115"/>
      <c r="R47" s="58">
        <v>4.8424942688345601E-2</v>
      </c>
      <c r="S47" s="60"/>
    </row>
    <row r="48" spans="1:19" x14ac:dyDescent="0.25">
      <c r="A48" s="34" t="s">
        <v>198</v>
      </c>
      <c r="B48" s="198">
        <v>158248.49849728055</v>
      </c>
      <c r="C48" s="114"/>
      <c r="D48" s="20">
        <v>164736.37360562306</v>
      </c>
      <c r="E48" s="20">
        <v>0</v>
      </c>
      <c r="F48" s="58">
        <v>-3.9383379434309987E-2</v>
      </c>
      <c r="G48" s="58"/>
      <c r="H48" s="362">
        <v>131685.26114558635</v>
      </c>
      <c r="I48" s="58"/>
      <c r="J48" s="130">
        <v>137910.92777826931</v>
      </c>
      <c r="K48" s="115"/>
      <c r="L48" s="60">
        <v>-4.5142663695892697E-2</v>
      </c>
      <c r="M48" s="364"/>
      <c r="N48" s="114">
        <v>26563.237351693697</v>
      </c>
      <c r="O48" s="58"/>
      <c r="P48" s="20">
        <v>26825.445827357911</v>
      </c>
      <c r="Q48" s="115"/>
      <c r="R48" s="58">
        <v>-9.7746176280433424E-3</v>
      </c>
      <c r="S48" s="60"/>
    </row>
    <row r="49" spans="1:19" x14ac:dyDescent="0.25">
      <c r="A49" s="12" t="s">
        <v>187</v>
      </c>
      <c r="B49" s="198">
        <v>163209.87437358103</v>
      </c>
      <c r="C49" s="114"/>
      <c r="D49" s="20">
        <v>157065.34222622818</v>
      </c>
      <c r="E49" s="20">
        <v>0</v>
      </c>
      <c r="F49" s="58">
        <v>3.9120865623573427E-2</v>
      </c>
      <c r="G49" s="58"/>
      <c r="H49" s="362">
        <v>145746.1196715133</v>
      </c>
      <c r="I49" s="58"/>
      <c r="J49" s="130">
        <v>140619.36017024875</v>
      </c>
      <c r="K49" s="115"/>
      <c r="L49" s="60">
        <v>3.6458418634941495E-2</v>
      </c>
      <c r="M49" s="364"/>
      <c r="N49" s="114">
        <v>17463.754702067894</v>
      </c>
      <c r="O49" s="58"/>
      <c r="P49" s="20">
        <v>16445.982055977205</v>
      </c>
      <c r="Q49" s="115"/>
      <c r="R49" s="58">
        <v>6.1885793297505438E-2</v>
      </c>
      <c r="S49" s="60"/>
    </row>
    <row r="50" spans="1:19" x14ac:dyDescent="0.25">
      <c r="A50" s="12" t="s">
        <v>316</v>
      </c>
      <c r="B50" s="198">
        <v>9196.1917979437276</v>
      </c>
      <c r="C50" s="114"/>
      <c r="D50" s="20">
        <v>7997.5575144260156</v>
      </c>
      <c r="E50" s="20">
        <v>0</v>
      </c>
      <c r="F50" s="58">
        <v>0.14987504389379036</v>
      </c>
      <c r="G50" s="58"/>
      <c r="H50" s="362">
        <v>6690.9076557386252</v>
      </c>
      <c r="I50" s="58"/>
      <c r="J50" s="130">
        <v>7019.2872173947389</v>
      </c>
      <c r="K50" s="115"/>
      <c r="L50" s="60">
        <v>-4.6782465439274945E-2</v>
      </c>
      <c r="M50" s="364"/>
      <c r="N50" s="114">
        <v>2505.284142205106</v>
      </c>
      <c r="O50" s="58"/>
      <c r="P50" s="20">
        <v>978.27029703127027</v>
      </c>
      <c r="Q50" s="115"/>
      <c r="R50" s="58">
        <v>1.5609324435259073</v>
      </c>
      <c r="S50" s="60"/>
    </row>
    <row r="51" spans="1:19" x14ac:dyDescent="0.25">
      <c r="A51" s="12" t="s">
        <v>317</v>
      </c>
      <c r="B51" s="198">
        <v>19554.451389835289</v>
      </c>
      <c r="C51" s="114"/>
      <c r="D51" s="20">
        <v>16599.552778876161</v>
      </c>
      <c r="E51" s="20">
        <v>0</v>
      </c>
      <c r="F51" s="58">
        <v>0.17801073621208627</v>
      </c>
      <c r="G51" s="58"/>
      <c r="H51" s="362">
        <v>15160.745973175526</v>
      </c>
      <c r="I51" s="58"/>
      <c r="J51" s="130">
        <v>13320.024850778536</v>
      </c>
      <c r="K51" s="115"/>
      <c r="L51" s="60">
        <v>0.13819201863496541</v>
      </c>
      <c r="M51" s="364"/>
      <c r="N51" s="114">
        <v>4393.7054166597236</v>
      </c>
      <c r="O51" s="58"/>
      <c r="P51" s="20">
        <v>3279.5279280973705</v>
      </c>
      <c r="Q51" s="115"/>
      <c r="R51" s="58">
        <v>0.33973715516084874</v>
      </c>
      <c r="S51" s="60"/>
    </row>
    <row r="52" spans="1:19" x14ac:dyDescent="0.25">
      <c r="A52" s="12" t="s">
        <v>318</v>
      </c>
      <c r="B52" s="198">
        <v>122311.52239520119</v>
      </c>
      <c r="C52" s="114"/>
      <c r="D52" s="20">
        <v>125660.84415268751</v>
      </c>
      <c r="E52" s="20">
        <v>0</v>
      </c>
      <c r="F52" s="58">
        <v>-2.665366272262696E-2</v>
      </c>
      <c r="G52" s="58"/>
      <c r="H52" s="362">
        <v>111949.6411228237</v>
      </c>
      <c r="I52" s="58"/>
      <c r="J52" s="130">
        <v>115992.64714850939</v>
      </c>
      <c r="K52" s="115"/>
      <c r="L52" s="60">
        <v>-3.4855709608121073E-2</v>
      </c>
      <c r="M52" s="364"/>
      <c r="N52" s="114">
        <v>10361.881272370456</v>
      </c>
      <c r="O52" s="58"/>
      <c r="P52" s="20">
        <v>9668.1970041773147</v>
      </c>
      <c r="Q52" s="115"/>
      <c r="R52" s="58">
        <v>7.1749082884163679E-2</v>
      </c>
      <c r="S52" s="60"/>
    </row>
    <row r="53" spans="1:19" x14ac:dyDescent="0.25">
      <c r="A53" s="707" t="s">
        <v>319</v>
      </c>
      <c r="B53" s="458"/>
      <c r="C53" s="474"/>
      <c r="D53" s="708"/>
      <c r="E53" s="708"/>
      <c r="F53" s="474"/>
      <c r="G53" s="474"/>
      <c r="H53" s="458"/>
      <c r="I53" s="474"/>
      <c r="J53" s="710"/>
      <c r="K53" s="474"/>
      <c r="L53" s="475"/>
      <c r="M53" s="458"/>
      <c r="N53" s="474"/>
      <c r="O53" s="713"/>
      <c r="P53" s="710"/>
      <c r="Q53" s="474"/>
      <c r="R53" s="474"/>
      <c r="S53" s="475"/>
    </row>
    <row r="54" spans="1:19" x14ac:dyDescent="0.25">
      <c r="A54" s="34" t="s">
        <v>320</v>
      </c>
      <c r="B54" s="198">
        <v>1754240.0100916356</v>
      </c>
      <c r="C54" s="114"/>
      <c r="D54" s="20">
        <v>1793056.5216346863</v>
      </c>
      <c r="E54" s="20"/>
      <c r="F54" s="58">
        <v>-2.164823644692615E-2</v>
      </c>
      <c r="G54" s="58"/>
      <c r="H54" s="362">
        <v>1205877.0424657641</v>
      </c>
      <c r="I54" s="58"/>
      <c r="J54" s="130">
        <v>1231955.4452418219</v>
      </c>
      <c r="K54" s="115"/>
      <c r="L54" s="60">
        <v>-2.1168300263439212E-2</v>
      </c>
      <c r="M54" s="364"/>
      <c r="N54" s="132">
        <v>548362.96762688039</v>
      </c>
      <c r="O54" s="58"/>
      <c r="P54" s="20">
        <v>561101.07639512233</v>
      </c>
      <c r="Q54" s="115"/>
      <c r="R54" s="58">
        <v>-2.2701985977428216E-2</v>
      </c>
      <c r="S54" s="60"/>
    </row>
    <row r="55" spans="1:19" x14ac:dyDescent="0.25">
      <c r="A55" s="34" t="s">
        <v>196</v>
      </c>
      <c r="B55" s="198">
        <v>1732647.9477956225</v>
      </c>
      <c r="C55" s="114"/>
      <c r="D55" s="20">
        <v>1762169.6385000411</v>
      </c>
      <c r="E55" s="20"/>
      <c r="F55" s="58">
        <v>-1.6753035609867527E-2</v>
      </c>
      <c r="G55" s="58"/>
      <c r="H55" s="362">
        <v>1191829.1520331872</v>
      </c>
      <c r="I55" s="58"/>
      <c r="J55" s="130">
        <v>1220171.2957436538</v>
      </c>
      <c r="K55" s="115"/>
      <c r="L55" s="60">
        <v>-2.3228003977255485E-2</v>
      </c>
      <c r="M55" s="364"/>
      <c r="N55" s="132">
        <v>540818.79576343193</v>
      </c>
      <c r="O55" s="58"/>
      <c r="P55" s="20">
        <v>541998.34275854658</v>
      </c>
      <c r="Q55" s="115"/>
      <c r="R55" s="58">
        <v>-2.176292623167899E-3</v>
      </c>
      <c r="S55" s="60"/>
    </row>
    <row r="56" spans="1:19" x14ac:dyDescent="0.25">
      <c r="A56" s="34" t="s">
        <v>197</v>
      </c>
      <c r="B56" s="198">
        <v>21253.407422406835</v>
      </c>
      <c r="C56" s="114"/>
      <c r="D56" s="20">
        <v>25623.111920046318</v>
      </c>
      <c r="E56" s="20"/>
      <c r="F56" s="58">
        <v>-0.17053761897753064</v>
      </c>
      <c r="G56" s="58"/>
      <c r="H56" s="362">
        <v>13757.296600589918</v>
      </c>
      <c r="I56" s="58"/>
      <c r="J56" s="130">
        <v>9976.5792665181652</v>
      </c>
      <c r="K56" s="115"/>
      <c r="L56" s="60">
        <v>0.37895928384591748</v>
      </c>
      <c r="M56" s="364"/>
      <c r="N56" s="132">
        <v>7496.1108218168474</v>
      </c>
      <c r="O56" s="58"/>
      <c r="P56" s="20">
        <v>15646.532653527784</v>
      </c>
      <c r="Q56" s="115"/>
      <c r="R56" s="58">
        <v>-0.52090913764675406</v>
      </c>
      <c r="S56" s="60"/>
    </row>
    <row r="57" spans="1:19" x14ac:dyDescent="0.25">
      <c r="A57" s="34" t="s">
        <v>667</v>
      </c>
      <c r="B57" s="198">
        <v>17555.791833042189</v>
      </c>
      <c r="C57" s="114"/>
      <c r="D57" s="20">
        <v>26439.498689282769</v>
      </c>
      <c r="E57" s="20"/>
      <c r="F57" s="58">
        <v>-0.33600133499662699</v>
      </c>
      <c r="G57" s="58"/>
      <c r="H57" s="362">
        <v>12753.074708329479</v>
      </c>
      <c r="I57" s="58"/>
      <c r="J57" s="130">
        <v>11637.035944993828</v>
      </c>
      <c r="K57" s="115"/>
      <c r="L57" s="60">
        <v>9.5904040222180756E-2</v>
      </c>
      <c r="M57" s="364"/>
      <c r="N57" s="132">
        <v>4802.7171247126262</v>
      </c>
      <c r="O57" s="58"/>
      <c r="P57" s="20">
        <v>14802.462744288732</v>
      </c>
      <c r="Q57" s="115"/>
      <c r="R57" s="58">
        <v>-0.67554607583351833</v>
      </c>
      <c r="S57" s="60"/>
    </row>
    <row r="58" spans="1:19" x14ac:dyDescent="0.25">
      <c r="A58" s="34" t="s">
        <v>250</v>
      </c>
      <c r="B58" s="198">
        <v>74626.63986067941</v>
      </c>
      <c r="C58" s="114"/>
      <c r="D58" s="20">
        <v>65970.233987353466</v>
      </c>
      <c r="E58" s="20"/>
      <c r="F58" s="58">
        <v>0.13121684356895541</v>
      </c>
      <c r="G58" s="58"/>
      <c r="H58" s="362">
        <v>51369.553158848059</v>
      </c>
      <c r="I58" s="58"/>
      <c r="J58" s="130">
        <v>47427.910360161019</v>
      </c>
      <c r="K58" s="115"/>
      <c r="L58" s="60">
        <v>8.3108084854566597E-2</v>
      </c>
      <c r="M58" s="364"/>
      <c r="N58" s="132">
        <v>23257.086701831468</v>
      </c>
      <c r="O58" s="58"/>
      <c r="P58" s="20">
        <v>18542.323627190992</v>
      </c>
      <c r="Q58" s="115"/>
      <c r="R58" s="58">
        <v>0.2542703476346736</v>
      </c>
      <c r="S58" s="60"/>
    </row>
    <row r="59" spans="1:19" x14ac:dyDescent="0.25">
      <c r="A59" s="34" t="s">
        <v>321</v>
      </c>
      <c r="B59" s="198">
        <v>42837.308753404373</v>
      </c>
      <c r="C59" s="114"/>
      <c r="D59" s="20">
        <v>38636.58398472819</v>
      </c>
      <c r="E59" s="20"/>
      <c r="F59" s="58">
        <v>0.1087240210039427</v>
      </c>
      <c r="G59" s="58"/>
      <c r="H59" s="362">
        <v>33364.200120543828</v>
      </c>
      <c r="I59" s="58"/>
      <c r="J59" s="130">
        <v>31439.045433708972</v>
      </c>
      <c r="K59" s="115"/>
      <c r="L59" s="60">
        <v>6.1234514606817655E-2</v>
      </c>
      <c r="M59" s="364"/>
      <c r="N59" s="132">
        <v>9473.1086328587971</v>
      </c>
      <c r="O59" s="58"/>
      <c r="P59" s="20">
        <v>7197.5385510193964</v>
      </c>
      <c r="Q59" s="115"/>
      <c r="R59" s="58">
        <v>0.31615948503910535</v>
      </c>
      <c r="S59" s="60"/>
    </row>
    <row r="60" spans="1:19" x14ac:dyDescent="0.25">
      <c r="A60" s="34" t="s">
        <v>322</v>
      </c>
      <c r="B60" s="198">
        <v>11832.006332216832</v>
      </c>
      <c r="C60" s="114"/>
      <c r="D60" s="20">
        <v>9739.7683501251595</v>
      </c>
      <c r="E60" s="20"/>
      <c r="F60" s="58">
        <v>0.21481393672620419</v>
      </c>
      <c r="G60" s="58"/>
      <c r="H60" s="362">
        <v>10303.623862314855</v>
      </c>
      <c r="I60" s="58"/>
      <c r="J60" s="130">
        <v>9174.9017540040331</v>
      </c>
      <c r="K60" s="115"/>
      <c r="L60" s="60">
        <v>0.12302280052407473</v>
      </c>
      <c r="M60" s="364"/>
      <c r="N60" s="132">
        <v>1528.3824699019435</v>
      </c>
      <c r="O60" s="58"/>
      <c r="P60" s="20">
        <v>564.86659612115841</v>
      </c>
      <c r="Q60" s="115"/>
      <c r="R60" s="58">
        <v>1.7057405773276073</v>
      </c>
      <c r="S60" s="60"/>
    </row>
    <row r="61" spans="1:19" x14ac:dyDescent="0.25">
      <c r="A61" s="34" t="s">
        <v>323</v>
      </c>
      <c r="B61" s="198">
        <v>23490.17163595395</v>
      </c>
      <c r="C61" s="114"/>
      <c r="D61" s="20">
        <v>19785.830462268226</v>
      </c>
      <c r="E61" s="20"/>
      <c r="F61" s="58">
        <v>0.18722192029037843</v>
      </c>
      <c r="G61" s="58"/>
      <c r="H61" s="362">
        <v>11041.485929379671</v>
      </c>
      <c r="I61" s="58"/>
      <c r="J61" s="130">
        <v>8702.0414362148258</v>
      </c>
      <c r="K61" s="115"/>
      <c r="L61" s="60">
        <v>0.26883858348788164</v>
      </c>
      <c r="M61" s="364"/>
      <c r="N61" s="132">
        <v>12448.685706573826</v>
      </c>
      <c r="O61" s="58"/>
      <c r="P61" s="20">
        <v>11083.789026053315</v>
      </c>
      <c r="Q61" s="115"/>
      <c r="R61" s="58">
        <v>0.12314350961681193</v>
      </c>
      <c r="S61" s="60"/>
    </row>
    <row r="62" spans="1:19" x14ac:dyDescent="0.25">
      <c r="A62" s="34" t="s">
        <v>243</v>
      </c>
      <c r="B62" s="198">
        <v>24765.651653459652</v>
      </c>
      <c r="C62" s="114"/>
      <c r="D62" s="20">
        <v>22820.440837336049</v>
      </c>
      <c r="E62" s="20"/>
      <c r="F62" s="58">
        <v>8.5239843962220216E-2</v>
      </c>
      <c r="G62" s="58"/>
      <c r="H62" s="362">
        <v>23562.71614108319</v>
      </c>
      <c r="I62" s="58"/>
      <c r="J62" s="130">
        <v>20158.943572178123</v>
      </c>
      <c r="K62" s="115"/>
      <c r="L62" s="60">
        <v>0.16884677298282147</v>
      </c>
      <c r="M62" s="364"/>
      <c r="N62" s="132">
        <v>1202.9355123765354</v>
      </c>
      <c r="O62" s="58"/>
      <c r="P62" s="20">
        <v>2661.4972651579405</v>
      </c>
      <c r="Q62" s="115"/>
      <c r="R62" s="58">
        <v>-0.54802301391613495</v>
      </c>
      <c r="S62" s="60"/>
    </row>
    <row r="63" spans="1:19" x14ac:dyDescent="0.25">
      <c r="A63" s="34" t="s">
        <v>267</v>
      </c>
      <c r="B63" s="198">
        <v>126876.92619387798</v>
      </c>
      <c r="C63" s="114"/>
      <c r="D63" s="20">
        <v>133685.91934505335</v>
      </c>
      <c r="E63" s="20"/>
      <c r="F63" s="58">
        <v>-5.0932762287409249E-2</v>
      </c>
      <c r="G63" s="58"/>
      <c r="H63" s="362">
        <v>115102.03244664558</v>
      </c>
      <c r="I63" s="58"/>
      <c r="J63" s="130">
        <v>119415.73083146886</v>
      </c>
      <c r="K63" s="115"/>
      <c r="L63" s="60">
        <v>-3.6123367958206365E-2</v>
      </c>
      <c r="M63" s="364"/>
      <c r="N63" s="132">
        <v>11774.893747222492</v>
      </c>
      <c r="O63" s="58"/>
      <c r="P63" s="20">
        <v>14270.188513583846</v>
      </c>
      <c r="Q63" s="115"/>
      <c r="R63" s="58">
        <v>-0.17486067293267174</v>
      </c>
      <c r="S63" s="60"/>
    </row>
    <row r="64" spans="1:19" x14ac:dyDescent="0.25">
      <c r="A64" s="34" t="s">
        <v>324</v>
      </c>
      <c r="B64" s="198">
        <v>7104.5214124290733</v>
      </c>
      <c r="C64" s="114"/>
      <c r="D64" s="20">
        <v>5516.6612637397484</v>
      </c>
      <c r="E64" s="20"/>
      <c r="F64" s="58">
        <v>0.28782991609909242</v>
      </c>
      <c r="G64" s="58"/>
      <c r="H64" s="362">
        <v>5664.7617450993612</v>
      </c>
      <c r="I64" s="58"/>
      <c r="J64" s="130">
        <v>4517.5309945273411</v>
      </c>
      <c r="K64" s="115"/>
      <c r="L64" s="60">
        <v>0.25395083109818312</v>
      </c>
      <c r="M64" s="364"/>
      <c r="N64" s="156">
        <v>1439.759667329753</v>
      </c>
      <c r="O64" s="58"/>
      <c r="P64" s="20">
        <v>999.13026921239407</v>
      </c>
      <c r="Q64" s="115"/>
      <c r="R64" s="58">
        <v>0.44101296066698426</v>
      </c>
      <c r="S64" s="60"/>
    </row>
    <row r="65" spans="1:19" x14ac:dyDescent="0.25">
      <c r="A65" s="34" t="s">
        <v>325</v>
      </c>
      <c r="B65" s="198">
        <v>3990.672545040225</v>
      </c>
      <c r="C65" s="114"/>
      <c r="D65" s="20">
        <v>3205.762063004106</v>
      </c>
      <c r="E65" s="20"/>
      <c r="F65" s="58">
        <v>0.24484364921973739</v>
      </c>
      <c r="G65" s="58"/>
      <c r="H65" s="362">
        <v>2566.649885061167</v>
      </c>
      <c r="I65" s="58"/>
      <c r="J65" s="130">
        <v>1748.3893502308115</v>
      </c>
      <c r="K65" s="115"/>
      <c r="L65" s="60">
        <v>0.46800818977897218</v>
      </c>
      <c r="M65" s="364"/>
      <c r="N65" s="156">
        <v>1424.0226599790467</v>
      </c>
      <c r="O65" s="58"/>
      <c r="P65" s="20">
        <v>1457.3727127732848</v>
      </c>
      <c r="Q65" s="115"/>
      <c r="R65" s="58">
        <v>-2.2883681368491605E-2</v>
      </c>
      <c r="S65" s="60"/>
    </row>
    <row r="66" spans="1:19" x14ac:dyDescent="0.25">
      <c r="A66" s="34" t="s">
        <v>668</v>
      </c>
      <c r="B66" s="198">
        <v>17001.336379226505</v>
      </c>
      <c r="C66" s="114"/>
      <c r="D66" s="20">
        <v>19430.28335556954</v>
      </c>
      <c r="E66" s="20"/>
      <c r="F66" s="58">
        <v>-0.12500831469587376</v>
      </c>
      <c r="G66" s="60"/>
      <c r="H66" s="362">
        <v>12369.810253256626</v>
      </c>
      <c r="I66" s="116"/>
      <c r="J66" s="130">
        <v>14510.030853998374</v>
      </c>
      <c r="K66" s="115"/>
      <c r="L66" s="60">
        <v>-0.14749938316995309</v>
      </c>
      <c r="M66" s="364"/>
      <c r="N66" s="156">
        <v>4631.5261259698373</v>
      </c>
      <c r="O66" s="116"/>
      <c r="P66" s="20">
        <v>4920.2525015706269</v>
      </c>
      <c r="Q66" s="115"/>
      <c r="R66" s="58">
        <v>-5.8681211077810207E-2</v>
      </c>
      <c r="S66" s="60"/>
    </row>
    <row r="67" spans="1:19" x14ac:dyDescent="0.25">
      <c r="A67" s="230" t="s">
        <v>1092</v>
      </c>
      <c r="B67" s="226">
        <v>43.858439931106865</v>
      </c>
      <c r="C67" s="227"/>
      <c r="D67" s="227">
        <v>43.690577716811852</v>
      </c>
      <c r="E67" s="67"/>
      <c r="F67" s="22">
        <v>3.8420690013082834E-3</v>
      </c>
      <c r="G67" s="22"/>
      <c r="H67" s="202">
        <v>44.11508798764023</v>
      </c>
      <c r="I67" s="201"/>
      <c r="J67" s="238">
        <v>43.85925263007988</v>
      </c>
      <c r="K67" s="174"/>
      <c r="L67" s="98">
        <v>5.8330988837892684E-3</v>
      </c>
      <c r="M67" s="201"/>
      <c r="N67" s="238">
        <v>43.305566616489486</v>
      </c>
      <c r="O67" s="201"/>
      <c r="P67" s="227">
        <v>43.32548110976203</v>
      </c>
      <c r="Q67" s="174"/>
      <c r="R67" s="22">
        <v>-4.5964852004972827E-4</v>
      </c>
      <c r="S67" s="98"/>
    </row>
    <row r="68" spans="1:19" x14ac:dyDescent="0.25">
      <c r="A68" s="30"/>
      <c r="B68" s="141"/>
      <c r="C68" s="142"/>
      <c r="D68" s="141"/>
      <c r="E68" s="143"/>
      <c r="F68" s="143"/>
      <c r="G68" s="143"/>
      <c r="H68" s="158"/>
      <c r="I68" s="143"/>
      <c r="J68" s="144"/>
      <c r="K68" s="143"/>
      <c r="L68" s="143"/>
      <c r="M68" s="143"/>
      <c r="N68" s="159"/>
      <c r="O68" s="21"/>
      <c r="P68" s="353"/>
      <c r="Q68" s="6"/>
      <c r="R68" s="21"/>
      <c r="S68" s="21"/>
    </row>
    <row r="69" spans="1:19" x14ac:dyDescent="0.25">
      <c r="A69" s="137" t="s">
        <v>724</v>
      </c>
      <c r="B69" s="141"/>
      <c r="C69" s="142"/>
      <c r="D69" s="141"/>
      <c r="E69" s="143"/>
      <c r="F69" s="143"/>
      <c r="G69" s="143"/>
      <c r="H69" s="731"/>
      <c r="I69" s="143"/>
      <c r="J69" s="144"/>
      <c r="K69" s="143"/>
      <c r="L69" s="143"/>
      <c r="M69" s="143"/>
      <c r="N69" s="141"/>
      <c r="O69" s="21"/>
      <c r="P69" s="353"/>
      <c r="Q69" s="6"/>
      <c r="R69" s="21"/>
      <c r="S69" s="21"/>
    </row>
    <row r="70" spans="1:19" x14ac:dyDescent="0.25">
      <c r="A70" s="30"/>
      <c r="B70" s="119"/>
      <c r="D70" s="119"/>
      <c r="E70" s="6"/>
      <c r="F70" s="21"/>
      <c r="G70" s="21"/>
      <c r="H70" s="719"/>
      <c r="I70" s="21"/>
      <c r="J70" s="120"/>
      <c r="K70" s="6"/>
      <c r="L70" s="21"/>
      <c r="M70" s="21"/>
      <c r="N70" s="119"/>
      <c r="O70" s="21"/>
      <c r="P70" s="353"/>
      <c r="Q70" s="6"/>
      <c r="R70" s="21"/>
      <c r="S70" s="21"/>
    </row>
    <row r="71" spans="1:19" x14ac:dyDescent="0.25">
      <c r="A71" s="32"/>
      <c r="B71" s="119"/>
      <c r="D71" s="119"/>
      <c r="E71" s="6"/>
      <c r="F71" s="21"/>
      <c r="G71" s="21"/>
      <c r="H71" s="119"/>
      <c r="I71" s="21"/>
      <c r="J71" s="120"/>
      <c r="K71" s="6"/>
      <c r="L71" s="21"/>
      <c r="M71" s="21"/>
      <c r="N71" s="40"/>
      <c r="O71" s="21"/>
      <c r="P71" s="353"/>
      <c r="Q71" s="6"/>
      <c r="R71" s="21"/>
      <c r="S71" s="21"/>
    </row>
    <row r="72" spans="1:19" x14ac:dyDescent="0.25">
      <c r="D72" s="35"/>
      <c r="F72" s="4"/>
      <c r="J72" s="35"/>
      <c r="L72" s="4"/>
      <c r="N72" s="36"/>
      <c r="P72" s="35"/>
    </row>
    <row r="73" spans="1:19" x14ac:dyDescent="0.25">
      <c r="F73" s="36"/>
      <c r="G73" s="36"/>
      <c r="L73" s="36"/>
      <c r="M73" s="36"/>
      <c r="R73" s="36"/>
      <c r="S73" s="36"/>
    </row>
    <row r="74" spans="1:19" x14ac:dyDescent="0.25">
      <c r="B74" s="100"/>
      <c r="D74" s="100"/>
      <c r="F74" s="36"/>
      <c r="G74" s="36"/>
      <c r="L74" s="36"/>
      <c r="M74" s="36"/>
      <c r="R74" s="36"/>
      <c r="S74" s="36"/>
    </row>
    <row r="75" spans="1:19" x14ac:dyDescent="0.25">
      <c r="B75" s="100"/>
      <c r="D75" s="100"/>
      <c r="F75" s="36"/>
      <c r="G75" s="36"/>
      <c r="L75" s="36"/>
      <c r="M75" s="36"/>
      <c r="R75" s="36"/>
      <c r="S75" s="36"/>
    </row>
    <row r="76" spans="1:19" x14ac:dyDescent="0.25">
      <c r="B76" s="354"/>
      <c r="H76" s="82"/>
      <c r="N76" s="82"/>
    </row>
    <row r="77" spans="1:19" x14ac:dyDescent="0.25">
      <c r="B77" s="355"/>
    </row>
    <row r="78" spans="1:19" x14ac:dyDescent="0.25">
      <c r="B78" s="880"/>
    </row>
    <row r="79" spans="1:19" x14ac:dyDescent="0.25">
      <c r="B79" s="356"/>
    </row>
    <row r="80" spans="1:19" x14ac:dyDescent="0.25">
      <c r="B80" s="356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rintOptions horizontalCentered="1"/>
  <pageMargins left="0.25" right="0.25" top="0.25" bottom="0.5" header="0.3" footer="0.3"/>
  <pageSetup scale="84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>
    <pageSetUpPr fitToPage="1"/>
  </sheetPr>
  <dimension ref="A1:T71"/>
  <sheetViews>
    <sheetView showGridLines="0" topLeftCell="A19" zoomScaleNormal="100" workbookViewId="0">
      <selection activeCell="B4" sqref="B4:T4"/>
    </sheetView>
  </sheetViews>
  <sheetFormatPr defaultColWidth="9.1796875" defaultRowHeight="11.5" x14ac:dyDescent="0.25"/>
  <cols>
    <col min="1" max="1" width="24.7265625" style="25" customWidth="1"/>
    <col min="2" max="2" width="10.26953125" style="35" customWidth="1"/>
    <col min="3" max="3" width="0.54296875" style="10" customWidth="1"/>
    <col min="4" max="4" width="12.7265625" style="4" customWidth="1"/>
    <col min="5" max="5" width="0.7265625" style="4" customWidth="1"/>
    <col min="6" max="6" width="8.54296875" style="10" customWidth="1"/>
    <col min="7" max="7" width="0.54296875" style="10" customWidth="1"/>
    <col min="8" max="8" width="10.26953125" style="36" customWidth="1"/>
    <col min="9" max="9" width="0.54296875" style="10" customWidth="1"/>
    <col min="10" max="10" width="10.26953125" style="733" customWidth="1"/>
    <col min="11" max="11" width="0.54296875" style="4" customWidth="1"/>
    <col min="12" max="12" width="8.453125" style="10" customWidth="1"/>
    <col min="13" max="13" width="1.54296875" style="10" customWidth="1"/>
    <col min="14" max="14" width="10.26953125" style="76" customWidth="1"/>
    <col min="15" max="15" width="0.54296875" style="10" customWidth="1"/>
    <col min="16" max="16" width="10.26953125" style="733" customWidth="1"/>
    <col min="17" max="17" width="0.54296875" style="4" customWidth="1"/>
    <col min="18" max="18" width="8.26953125" style="10" customWidth="1"/>
    <col min="19" max="19" width="0.54296875" style="10" customWidth="1"/>
    <col min="20" max="16384" width="9.1796875" style="4"/>
  </cols>
  <sheetData>
    <row r="1" spans="1:20" s="2" customFormat="1" ht="15.5" x14ac:dyDescent="0.35">
      <c r="A1" s="1685" t="str">
        <f>CONCATENATE('List of Tables'!A51,":  ",'List of Tables'!C51)</f>
        <v>TABLE 42:  Hotel-Only Visitor Characteristics: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883"/>
    </row>
    <row r="2" spans="1:20" s="2" customFormat="1" ht="15.5" x14ac:dyDescent="0.35">
      <c r="A2" s="1685" t="s">
        <v>696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  <c r="T2" s="4"/>
    </row>
    <row r="3" spans="1:20" s="2" customFormat="1" ht="14" x14ac:dyDescent="0.3">
      <c r="A3" s="770"/>
      <c r="B3" s="485"/>
      <c r="C3" s="26"/>
      <c r="D3" s="1066"/>
      <c r="E3" s="26"/>
      <c r="F3" s="26"/>
      <c r="G3" s="26"/>
      <c r="H3" s="704"/>
      <c r="I3" s="26"/>
      <c r="J3" s="1066"/>
      <c r="K3" s="26"/>
      <c r="L3" s="26"/>
      <c r="M3" s="26"/>
      <c r="N3" s="704"/>
      <c r="O3" s="26"/>
      <c r="P3" s="1066"/>
      <c r="Q3" s="26"/>
      <c r="R3" s="704"/>
      <c r="S3" s="26"/>
      <c r="T3" s="4"/>
    </row>
    <row r="4" spans="1:20" x14ac:dyDescent="0.25">
      <c r="A4" s="1757" t="s">
        <v>18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</row>
    <row r="5" spans="1:20" ht="23" x14ac:dyDescent="0.25">
      <c r="A5" s="1746" t="s">
        <v>254</v>
      </c>
      <c r="B5" s="71">
        <v>2014</v>
      </c>
      <c r="C5" s="72"/>
      <c r="D5" s="73">
        <v>2013</v>
      </c>
      <c r="E5" s="70"/>
      <c r="F5" s="45" t="s">
        <v>637</v>
      </c>
      <c r="G5" s="70"/>
      <c r="H5" s="71">
        <v>2014</v>
      </c>
      <c r="I5" s="72"/>
      <c r="J5" s="73">
        <v>2013</v>
      </c>
      <c r="K5" s="70"/>
      <c r="L5" s="1018" t="s">
        <v>637</v>
      </c>
      <c r="M5" s="998"/>
      <c r="N5" s="73">
        <v>2014</v>
      </c>
      <c r="O5" s="72"/>
      <c r="P5" s="73">
        <v>2013</v>
      </c>
      <c r="Q5" s="70"/>
      <c r="R5" s="45" t="s">
        <v>637</v>
      </c>
      <c r="S5" s="5"/>
    </row>
    <row r="6" spans="1:20" x14ac:dyDescent="0.25">
      <c r="A6" s="31" t="s">
        <v>517</v>
      </c>
      <c r="B6" s="198">
        <v>32645833.697124436</v>
      </c>
      <c r="C6" s="133"/>
      <c r="D6" s="114">
        <v>32051435.841037199</v>
      </c>
      <c r="E6" s="114"/>
      <c r="F6" s="58">
        <v>1.854512412595874E-2</v>
      </c>
      <c r="G6" s="58"/>
      <c r="H6" s="417">
        <v>19904581.347276032</v>
      </c>
      <c r="I6" s="58"/>
      <c r="J6" s="20">
        <v>19632118.273958299</v>
      </c>
      <c r="K6" s="115"/>
      <c r="L6" s="60">
        <v>1.3878434793210813E-2</v>
      </c>
      <c r="M6" s="364"/>
      <c r="N6" s="891">
        <v>12741252.349848406</v>
      </c>
      <c r="O6" s="58"/>
      <c r="P6" s="20">
        <v>12419317.567078901</v>
      </c>
      <c r="Q6" s="115"/>
      <c r="R6" s="58">
        <v>2.5922099264366096E-2</v>
      </c>
      <c r="S6" s="7"/>
    </row>
    <row r="7" spans="1:20" s="14" customFormat="1" x14ac:dyDescent="0.25">
      <c r="A7" s="31" t="s">
        <v>272</v>
      </c>
      <c r="B7" s="198">
        <v>4559262.7086582091</v>
      </c>
      <c r="C7" s="114"/>
      <c r="D7" s="114">
        <v>4424747.486337414</v>
      </c>
      <c r="E7" s="114"/>
      <c r="F7" s="58">
        <v>3.0400655118997554E-2</v>
      </c>
      <c r="G7" s="58"/>
      <c r="H7" s="362">
        <v>2496876.4329579528</v>
      </c>
      <c r="I7" s="58"/>
      <c r="J7" s="20">
        <v>2441119.1405943218</v>
      </c>
      <c r="K7" s="115"/>
      <c r="L7" s="60">
        <v>2.28408730390997E-2</v>
      </c>
      <c r="M7" s="364"/>
      <c r="N7" s="114">
        <v>2062386.2757002558</v>
      </c>
      <c r="O7" s="58"/>
      <c r="P7" s="20">
        <v>1983628.3457430918</v>
      </c>
      <c r="Q7" s="115"/>
      <c r="R7" s="58">
        <v>3.9703974853041481E-2</v>
      </c>
      <c r="S7" s="7"/>
      <c r="T7" s="4"/>
    </row>
    <row r="8" spans="1:20" s="14" customFormat="1" x14ac:dyDescent="0.25">
      <c r="A8" s="505" t="s">
        <v>273</v>
      </c>
      <c r="B8" s="458"/>
      <c r="C8" s="474"/>
      <c r="D8" s="474"/>
      <c r="E8" s="474"/>
      <c r="F8" s="474"/>
      <c r="G8" s="474"/>
      <c r="H8" s="458"/>
      <c r="I8" s="474"/>
      <c r="J8" s="474"/>
      <c r="K8" s="474"/>
      <c r="L8" s="475"/>
      <c r="M8" s="458"/>
      <c r="N8" s="474"/>
      <c r="O8" s="474"/>
      <c r="P8" s="474"/>
      <c r="Q8" s="474"/>
      <c r="R8" s="474"/>
      <c r="S8" s="475"/>
      <c r="T8" s="4"/>
    </row>
    <row r="9" spans="1:20" s="220" customFormat="1" x14ac:dyDescent="0.25">
      <c r="A9" s="218" t="s">
        <v>274</v>
      </c>
      <c r="B9" s="198">
        <v>583618.59196474985</v>
      </c>
      <c r="C9" s="114"/>
      <c r="D9" s="114">
        <v>569880.25876967353</v>
      </c>
      <c r="E9" s="114"/>
      <c r="F9" s="58">
        <v>2.4107403237192845E-2</v>
      </c>
      <c r="G9" s="58"/>
      <c r="H9" s="362">
        <v>462558.2415839248</v>
      </c>
      <c r="I9" s="58"/>
      <c r="J9" s="130">
        <v>458337.7219905298</v>
      </c>
      <c r="K9" s="115"/>
      <c r="L9" s="60">
        <v>9.2083182136211052E-3</v>
      </c>
      <c r="M9" s="364"/>
      <c r="N9" s="114">
        <v>121060.35038082504</v>
      </c>
      <c r="O9" s="58"/>
      <c r="P9" s="20">
        <v>111542.53677914379</v>
      </c>
      <c r="Q9" s="115"/>
      <c r="R9" s="58">
        <v>8.5329004310944534E-2</v>
      </c>
      <c r="S9" s="60"/>
      <c r="T9" s="4"/>
    </row>
    <row r="10" spans="1:20" s="220" customFormat="1" x14ac:dyDescent="0.25">
      <c r="A10" s="218" t="s">
        <v>275</v>
      </c>
      <c r="B10" s="198">
        <v>2015709.1909280238</v>
      </c>
      <c r="C10" s="114"/>
      <c r="D10" s="114">
        <v>1943138.7674245078</v>
      </c>
      <c r="E10" s="114"/>
      <c r="F10" s="58">
        <v>3.7347010270245881E-2</v>
      </c>
      <c r="G10" s="58"/>
      <c r="H10" s="362">
        <v>1029460.4661505134</v>
      </c>
      <c r="I10" s="58"/>
      <c r="J10" s="130">
        <v>1039774.834925462</v>
      </c>
      <c r="K10" s="115"/>
      <c r="L10" s="60">
        <v>-9.9198099708655129E-3</v>
      </c>
      <c r="M10" s="364"/>
      <c r="N10" s="114">
        <v>986248.72477751027</v>
      </c>
      <c r="O10" s="58"/>
      <c r="P10" s="20">
        <v>903363.93249904574</v>
      </c>
      <c r="Q10" s="115"/>
      <c r="R10" s="58">
        <v>9.1751274648716491E-2</v>
      </c>
      <c r="S10" s="60"/>
      <c r="T10" s="4"/>
    </row>
    <row r="11" spans="1:20" s="220" customFormat="1" x14ac:dyDescent="0.25">
      <c r="A11" s="218" t="s">
        <v>276</v>
      </c>
      <c r="B11" s="198">
        <v>1959934.9257640184</v>
      </c>
      <c r="C11" s="114"/>
      <c r="D11" s="114">
        <v>1911728.4601361011</v>
      </c>
      <c r="E11" s="114"/>
      <c r="F11" s="58">
        <v>2.5216167794293011E-2</v>
      </c>
      <c r="G11" s="58"/>
      <c r="H11" s="362">
        <v>1004857.7252219031</v>
      </c>
      <c r="I11" s="58"/>
      <c r="J11" s="20">
        <v>943006.5836715725</v>
      </c>
      <c r="K11" s="115"/>
      <c r="L11" s="60">
        <v>6.5589299821762315E-2</v>
      </c>
      <c r="M11" s="364"/>
      <c r="N11" s="114">
        <v>955077.20054211537</v>
      </c>
      <c r="O11" s="58"/>
      <c r="P11" s="20">
        <v>968721.87646452873</v>
      </c>
      <c r="Q11" s="115"/>
      <c r="R11" s="58">
        <v>-1.4085235663523262E-2</v>
      </c>
      <c r="S11" s="60"/>
      <c r="T11" s="4"/>
    </row>
    <row r="12" spans="1:20" s="220" customFormat="1" x14ac:dyDescent="0.25">
      <c r="A12" s="218" t="s">
        <v>277</v>
      </c>
      <c r="B12" s="199">
        <v>2.213789884616741</v>
      </c>
      <c r="C12" s="155"/>
      <c r="D12" s="157">
        <v>2.2187715227421876</v>
      </c>
      <c r="E12" s="157"/>
      <c r="F12" s="58">
        <v>-2.2452235727677735E-3</v>
      </c>
      <c r="G12" s="58"/>
      <c r="H12" s="363">
        <v>2.0354064637188247</v>
      </c>
      <c r="I12" s="58"/>
      <c r="J12" s="131">
        <v>2.0054482659008719</v>
      </c>
      <c r="K12" s="115"/>
      <c r="L12" s="60">
        <v>1.4938404708483092E-2</v>
      </c>
      <c r="M12" s="364"/>
      <c r="N12" s="155">
        <v>2.4765622076468019</v>
      </c>
      <c r="O12" s="58"/>
      <c r="P12" s="97">
        <v>2.5529670404333924</v>
      </c>
      <c r="Q12" s="115"/>
      <c r="R12" s="58">
        <v>-2.9927857107634254E-2</v>
      </c>
      <c r="S12" s="60"/>
      <c r="T12" s="4"/>
    </row>
    <row r="13" spans="1:20" s="14" customFormat="1" x14ac:dyDescent="0.25">
      <c r="A13" s="505" t="s">
        <v>278</v>
      </c>
      <c r="B13" s="458"/>
      <c r="C13" s="474"/>
      <c r="D13" s="474"/>
      <c r="E13" s="474"/>
      <c r="F13" s="474"/>
      <c r="G13" s="474"/>
      <c r="H13" s="458"/>
      <c r="I13" s="474"/>
      <c r="J13" s="474"/>
      <c r="K13" s="474"/>
      <c r="L13" s="475"/>
      <c r="M13" s="458"/>
      <c r="N13" s="474"/>
      <c r="O13" s="474"/>
      <c r="P13" s="474"/>
      <c r="Q13" s="474"/>
      <c r="R13" s="474"/>
      <c r="S13" s="475"/>
      <c r="T13" s="4"/>
    </row>
    <row r="14" spans="1:20" s="108" customFormat="1" x14ac:dyDescent="0.25">
      <c r="A14" s="9" t="s">
        <v>279</v>
      </c>
      <c r="B14" s="198">
        <v>1956322.3448845008</v>
      </c>
      <c r="C14" s="114"/>
      <c r="D14" s="114">
        <v>1903213.2445403906</v>
      </c>
      <c r="E14" s="114"/>
      <c r="F14" s="58">
        <v>2.7904965718613242E-2</v>
      </c>
      <c r="G14" s="58"/>
      <c r="H14" s="362">
        <v>882991.70488570386</v>
      </c>
      <c r="I14" s="58"/>
      <c r="J14" s="130">
        <v>879257.77274403244</v>
      </c>
      <c r="K14" s="115"/>
      <c r="L14" s="60">
        <v>4.2466865320034391E-3</v>
      </c>
      <c r="M14" s="364"/>
      <c r="N14" s="114">
        <v>1073330.6399987971</v>
      </c>
      <c r="O14" s="58"/>
      <c r="P14" s="20">
        <v>1023955.4717963582</v>
      </c>
      <c r="Q14" s="115"/>
      <c r="R14" s="58">
        <v>4.8220034525347476E-2</v>
      </c>
      <c r="S14" s="60"/>
      <c r="T14" s="4"/>
    </row>
    <row r="15" spans="1:20" s="108" customFormat="1" x14ac:dyDescent="0.25">
      <c r="A15" s="9" t="s">
        <v>280</v>
      </c>
      <c r="B15" s="198">
        <v>2602940.3637737073</v>
      </c>
      <c r="C15" s="114"/>
      <c r="D15" s="114">
        <v>2521534.2417970225</v>
      </c>
      <c r="E15" s="114"/>
      <c r="F15" s="58">
        <v>3.2284361095437301E-2</v>
      </c>
      <c r="G15" s="58"/>
      <c r="H15" s="198">
        <v>1613884.7280722489</v>
      </c>
      <c r="I15" s="58"/>
      <c r="J15" s="130">
        <v>1561861.3678502892</v>
      </c>
      <c r="K15" s="115"/>
      <c r="L15" s="60">
        <v>3.330856457097945E-2</v>
      </c>
      <c r="M15" s="364"/>
      <c r="N15" s="114">
        <v>989055.63570145867</v>
      </c>
      <c r="O15" s="58"/>
      <c r="P15" s="20">
        <v>959672.87394673354</v>
      </c>
      <c r="Q15" s="115"/>
      <c r="R15" s="58">
        <v>3.0617476592712377E-2</v>
      </c>
      <c r="S15" s="60"/>
      <c r="T15" s="4"/>
    </row>
    <row r="16" spans="1:20" s="108" customFormat="1" x14ac:dyDescent="0.25">
      <c r="A16" s="34" t="s">
        <v>665</v>
      </c>
      <c r="B16" s="199">
        <v>3.9221611734032304</v>
      </c>
      <c r="C16" s="155"/>
      <c r="D16" s="157">
        <v>3.9360011177144738</v>
      </c>
      <c r="E16" s="157"/>
      <c r="F16" s="58">
        <v>-3.516245015519667E-3</v>
      </c>
      <c r="G16" s="58"/>
      <c r="H16" s="363">
        <v>4.7553748905548217</v>
      </c>
      <c r="I16" s="58"/>
      <c r="J16" s="131">
        <v>4.7023645753306358</v>
      </c>
      <c r="K16" s="115"/>
      <c r="L16" s="60">
        <v>1.1273118954299405E-2</v>
      </c>
      <c r="M16" s="364"/>
      <c r="N16" s="155">
        <v>2.9134113972408002</v>
      </c>
      <c r="O16" s="58"/>
      <c r="P16" s="97">
        <v>2.9928887100633137</v>
      </c>
      <c r="Q16" s="115"/>
      <c r="R16" s="58">
        <v>-2.6555385288894402E-2</v>
      </c>
      <c r="S16" s="60"/>
      <c r="T16" s="4"/>
    </row>
    <row r="17" spans="1:20" x14ac:dyDescent="0.25">
      <c r="A17" s="706" t="s">
        <v>281</v>
      </c>
      <c r="B17" s="458"/>
      <c r="C17" s="474"/>
      <c r="D17" s="474"/>
      <c r="E17" s="474"/>
      <c r="F17" s="474"/>
      <c r="G17" s="474"/>
      <c r="H17" s="458"/>
      <c r="I17" s="474"/>
      <c r="J17" s="474"/>
      <c r="K17" s="474"/>
      <c r="L17" s="475"/>
      <c r="M17" s="458"/>
      <c r="N17" s="474"/>
      <c r="O17" s="474"/>
      <c r="P17" s="474"/>
      <c r="Q17" s="474"/>
      <c r="R17" s="474"/>
      <c r="S17" s="475"/>
    </row>
    <row r="18" spans="1:20" s="108" customFormat="1" x14ac:dyDescent="0.25">
      <c r="A18" s="9" t="s">
        <v>282</v>
      </c>
      <c r="B18" s="198">
        <v>605047.61609095649</v>
      </c>
      <c r="C18" s="114"/>
      <c r="D18" s="114">
        <v>612701.33378120151</v>
      </c>
      <c r="E18" s="114">
        <v>0</v>
      </c>
      <c r="F18" s="58">
        <v>-1.2491759472777961E-2</v>
      </c>
      <c r="G18" s="58"/>
      <c r="H18" s="362">
        <v>145778.19467146363</v>
      </c>
      <c r="I18" s="58"/>
      <c r="J18" s="130">
        <v>131958.31576181587</v>
      </c>
      <c r="K18" s="115"/>
      <c r="L18" s="60">
        <v>0.10472912472293577</v>
      </c>
      <c r="M18" s="364"/>
      <c r="N18" s="114">
        <v>459269.42141949286</v>
      </c>
      <c r="O18" s="58"/>
      <c r="P18" s="20">
        <v>480743.01801938564</v>
      </c>
      <c r="Q18" s="115"/>
      <c r="R18" s="58">
        <v>-4.4667516313314122E-2</v>
      </c>
      <c r="S18" s="60"/>
      <c r="T18" s="4"/>
    </row>
    <row r="19" spans="1:20" s="108" customFormat="1" x14ac:dyDescent="0.25">
      <c r="A19" s="9" t="s">
        <v>283</v>
      </c>
      <c r="B19" s="198">
        <v>2299475.9693508474</v>
      </c>
      <c r="C19" s="114"/>
      <c r="D19" s="114">
        <v>2285774.4874323076</v>
      </c>
      <c r="E19" s="114">
        <v>0</v>
      </c>
      <c r="F19" s="58">
        <v>5.9942404615475507E-3</v>
      </c>
      <c r="G19" s="58"/>
      <c r="H19" s="362">
        <v>828702.77976800012</v>
      </c>
      <c r="I19" s="58"/>
      <c r="J19" s="130">
        <v>832096.44821097318</v>
      </c>
      <c r="K19" s="115"/>
      <c r="L19" s="60">
        <v>-4.0784556288751368E-3</v>
      </c>
      <c r="M19" s="364"/>
      <c r="N19" s="114">
        <v>1470773.1895828475</v>
      </c>
      <c r="O19" s="58"/>
      <c r="P19" s="20">
        <v>1453678.0392213345</v>
      </c>
      <c r="Q19" s="115"/>
      <c r="R19" s="58">
        <v>1.1759928884025841E-2</v>
      </c>
      <c r="S19" s="60"/>
      <c r="T19" s="4"/>
    </row>
    <row r="20" spans="1:20" s="108" customFormat="1" x14ac:dyDescent="0.25">
      <c r="A20" s="9" t="s">
        <v>284</v>
      </c>
      <c r="B20" s="198">
        <v>517025.34541855985</v>
      </c>
      <c r="C20" s="114"/>
      <c r="D20" s="114">
        <v>532183.03989559982</v>
      </c>
      <c r="E20" s="114">
        <v>0</v>
      </c>
      <c r="F20" s="58">
        <v>-2.8482107359177604E-2</v>
      </c>
      <c r="G20" s="58"/>
      <c r="H20" s="362">
        <v>103755.83044994804</v>
      </c>
      <c r="I20" s="58"/>
      <c r="J20" s="130">
        <v>94508.195321322477</v>
      </c>
      <c r="K20" s="115"/>
      <c r="L20" s="60">
        <v>9.785008693885365E-2</v>
      </c>
      <c r="M20" s="364"/>
      <c r="N20" s="114">
        <v>413269.51496861182</v>
      </c>
      <c r="O20" s="58"/>
      <c r="P20" s="20">
        <v>437674.84457427735</v>
      </c>
      <c r="Q20" s="115"/>
      <c r="R20" s="58">
        <v>-5.5761325806614227E-2</v>
      </c>
      <c r="S20" s="60"/>
      <c r="T20" s="4"/>
    </row>
    <row r="21" spans="1:20" s="108" customFormat="1" x14ac:dyDescent="0.25">
      <c r="A21" s="9" t="s">
        <v>285</v>
      </c>
      <c r="B21" s="198">
        <v>2171764.4686384541</v>
      </c>
      <c r="C21" s="114"/>
      <c r="D21" s="114">
        <v>2058454.7050142363</v>
      </c>
      <c r="E21" s="114">
        <v>0</v>
      </c>
      <c r="F21" s="58">
        <v>5.5046032029854246E-2</v>
      </c>
      <c r="G21" s="58"/>
      <c r="H21" s="362">
        <v>1626151.2889716928</v>
      </c>
      <c r="I21" s="58"/>
      <c r="J21" s="130">
        <v>1571572.5719379445</v>
      </c>
      <c r="K21" s="115"/>
      <c r="L21" s="60">
        <v>3.4728728414015225E-2</v>
      </c>
      <c r="M21" s="364"/>
      <c r="N21" s="114">
        <v>545613.17966676131</v>
      </c>
      <c r="O21" s="58"/>
      <c r="P21" s="20">
        <v>486882.13307629165</v>
      </c>
      <c r="Q21" s="115"/>
      <c r="R21" s="58">
        <v>0.12062682649574007</v>
      </c>
      <c r="S21" s="60"/>
      <c r="T21" s="4"/>
    </row>
    <row r="22" spans="1:20" x14ac:dyDescent="0.25">
      <c r="A22" s="706" t="s">
        <v>286</v>
      </c>
      <c r="B22" s="458"/>
      <c r="C22" s="474"/>
      <c r="D22" s="474"/>
      <c r="E22" s="474"/>
      <c r="F22" s="474"/>
      <c r="G22" s="474"/>
      <c r="H22" s="458"/>
      <c r="I22" s="474"/>
      <c r="J22" s="474"/>
      <c r="K22" s="474"/>
      <c r="L22" s="475"/>
      <c r="M22" s="458"/>
      <c r="N22" s="474"/>
      <c r="O22" s="474"/>
      <c r="P22" s="474"/>
      <c r="Q22" s="474"/>
      <c r="R22" s="474"/>
      <c r="S22" s="475"/>
    </row>
    <row r="23" spans="1:20" s="108" customFormat="1" x14ac:dyDescent="0.25">
      <c r="A23" s="9" t="s">
        <v>583</v>
      </c>
      <c r="B23" s="198">
        <v>3464344.0417483971</v>
      </c>
      <c r="C23" s="114"/>
      <c r="D23" s="114">
        <v>3359551.1086896984</v>
      </c>
      <c r="E23" s="114"/>
      <c r="F23" s="58">
        <v>3.1192540213972306E-2</v>
      </c>
      <c r="G23" s="58"/>
      <c r="H23" s="362">
        <v>1499068.7555878973</v>
      </c>
      <c r="I23" s="58"/>
      <c r="J23" s="130">
        <v>1473982.4214463967</v>
      </c>
      <c r="K23" s="115"/>
      <c r="L23" s="60">
        <v>1.7019425589135374E-2</v>
      </c>
      <c r="M23" s="364"/>
      <c r="N23" s="114">
        <v>1965275.2861604998</v>
      </c>
      <c r="O23" s="58"/>
      <c r="P23" s="20">
        <v>1885568.6872433017</v>
      </c>
      <c r="Q23" s="115"/>
      <c r="R23" s="58">
        <v>4.2271914810872814E-2</v>
      </c>
      <c r="S23" s="60"/>
      <c r="T23" s="4"/>
    </row>
    <row r="24" spans="1:20" s="108" customFormat="1" x14ac:dyDescent="0.25">
      <c r="A24" s="9" t="s">
        <v>287</v>
      </c>
      <c r="B24" s="198">
        <v>1055336.7277230141</v>
      </c>
      <c r="C24" s="114"/>
      <c r="D24" s="114">
        <v>1032733.9766191703</v>
      </c>
      <c r="E24" s="114"/>
      <c r="F24" s="58">
        <v>2.1886324664012441E-2</v>
      </c>
      <c r="G24" s="58"/>
      <c r="H24" s="362">
        <v>832003.84603866562</v>
      </c>
      <c r="I24" s="58"/>
      <c r="J24" s="130">
        <v>802782.8931787191</v>
      </c>
      <c r="K24" s="115"/>
      <c r="L24" s="60">
        <v>3.6399570927878787E-2</v>
      </c>
      <c r="M24" s="364"/>
      <c r="N24" s="114">
        <v>223332.88168434854</v>
      </c>
      <c r="O24" s="58"/>
      <c r="P24" s="20">
        <v>229951.08344045113</v>
      </c>
      <c r="Q24" s="115"/>
      <c r="R24" s="58">
        <v>-2.8780911388123366E-2</v>
      </c>
      <c r="S24" s="60"/>
      <c r="T24" s="4"/>
    </row>
    <row r="25" spans="1:20" s="108" customFormat="1" x14ac:dyDescent="0.25">
      <c r="A25" s="9" t="s">
        <v>288</v>
      </c>
      <c r="B25" s="198">
        <v>1039118.5401128804</v>
      </c>
      <c r="C25" s="114"/>
      <c r="D25" s="114">
        <v>1013106.6156994766</v>
      </c>
      <c r="E25" s="114"/>
      <c r="F25" s="58">
        <v>2.5675406724537574E-2</v>
      </c>
      <c r="G25" s="58"/>
      <c r="H25" s="362">
        <v>819187.7250771689</v>
      </c>
      <c r="I25" s="58"/>
      <c r="J25" s="130">
        <v>785862.41367744643</v>
      </c>
      <c r="K25" s="115"/>
      <c r="L25" s="60">
        <v>4.2406038028688177E-2</v>
      </c>
      <c r="M25" s="364"/>
      <c r="N25" s="114">
        <v>219930.81503571151</v>
      </c>
      <c r="O25" s="58"/>
      <c r="P25" s="20">
        <v>227244.20202203019</v>
      </c>
      <c r="Q25" s="115"/>
      <c r="R25" s="58">
        <v>-3.2182942056359652E-2</v>
      </c>
      <c r="S25" s="60"/>
      <c r="T25" s="4"/>
    </row>
    <row r="26" spans="1:20" s="108" customFormat="1" x14ac:dyDescent="0.25">
      <c r="A26" s="9" t="s">
        <v>584</v>
      </c>
      <c r="B26" s="198">
        <v>19054.607622924192</v>
      </c>
      <c r="C26" s="114"/>
      <c r="D26" s="114">
        <v>17414.313131262254</v>
      </c>
      <c r="E26" s="114"/>
      <c r="F26" s="58">
        <v>9.4192316360573194E-2</v>
      </c>
      <c r="G26" s="58"/>
      <c r="H26" s="362">
        <v>13522.83101143658</v>
      </c>
      <c r="I26" s="58"/>
      <c r="J26" s="130">
        <v>12039.213006954882</v>
      </c>
      <c r="K26" s="115"/>
      <c r="L26" s="60">
        <v>0.12323214180400599</v>
      </c>
      <c r="M26" s="364"/>
      <c r="N26" s="114">
        <v>5531.7766114876131</v>
      </c>
      <c r="O26" s="58"/>
      <c r="P26" s="20">
        <v>5375.1001243073724</v>
      </c>
      <c r="Q26" s="115"/>
      <c r="R26" s="58">
        <v>2.9148570920886754E-2</v>
      </c>
      <c r="S26" s="60"/>
      <c r="T26" s="4"/>
    </row>
    <row r="27" spans="1:20" s="108" customFormat="1" x14ac:dyDescent="0.25">
      <c r="A27" s="9" t="s">
        <v>585</v>
      </c>
      <c r="B27" s="198">
        <v>31073.930160042575</v>
      </c>
      <c r="C27" s="114"/>
      <c r="D27" s="20">
        <v>35999.332993931632</v>
      </c>
      <c r="E27" s="20"/>
      <c r="F27" s="58">
        <v>-0.1368192803660925</v>
      </c>
      <c r="G27" s="58"/>
      <c r="H27" s="362">
        <v>24742.512198109605</v>
      </c>
      <c r="I27" s="58"/>
      <c r="J27" s="130">
        <v>29026.338522341197</v>
      </c>
      <c r="K27" s="115"/>
      <c r="L27" s="60">
        <v>-0.14758410954707174</v>
      </c>
      <c r="M27" s="364"/>
      <c r="N27" s="114">
        <v>6331.4179619329707</v>
      </c>
      <c r="O27" s="58"/>
      <c r="P27" s="20">
        <v>6972.9944715904321</v>
      </c>
      <c r="Q27" s="115"/>
      <c r="R27" s="58">
        <v>-9.2008750655316066E-2</v>
      </c>
      <c r="S27" s="60"/>
      <c r="T27" s="4"/>
    </row>
    <row r="28" spans="1:20" s="108" customFormat="1" x14ac:dyDescent="0.25">
      <c r="A28" s="9" t="s">
        <v>253</v>
      </c>
      <c r="B28" s="198">
        <v>354942.87427706708</v>
      </c>
      <c r="C28" s="114"/>
      <c r="D28" s="20">
        <v>363590.99065072736</v>
      </c>
      <c r="E28" s="20"/>
      <c r="F28" s="58">
        <v>-2.3785287853757154E-2</v>
      </c>
      <c r="G28" s="58"/>
      <c r="H28" s="362">
        <v>303932.0529131245</v>
      </c>
      <c r="I28" s="58"/>
      <c r="J28" s="130">
        <v>307455.7478470325</v>
      </c>
      <c r="K28" s="115"/>
      <c r="L28" s="60">
        <v>-1.1460819836944908E-2</v>
      </c>
      <c r="M28" s="364"/>
      <c r="N28" s="114">
        <v>51010.821363942574</v>
      </c>
      <c r="O28" s="58"/>
      <c r="P28" s="20">
        <v>56135.24280369487</v>
      </c>
      <c r="Q28" s="115"/>
      <c r="R28" s="58">
        <v>-9.1287062882624628E-2</v>
      </c>
      <c r="S28" s="60"/>
      <c r="T28" s="4"/>
    </row>
    <row r="29" spans="1:20" s="108" customFormat="1" x14ac:dyDescent="0.25">
      <c r="A29" s="9" t="s">
        <v>0</v>
      </c>
      <c r="B29" s="198">
        <v>627519.95597272681</v>
      </c>
      <c r="C29" s="114"/>
      <c r="D29" s="20">
        <v>625096.29430516355</v>
      </c>
      <c r="E29" s="20"/>
      <c r="F29" s="58">
        <v>3.8772612950094616E-3</v>
      </c>
      <c r="G29" s="58"/>
      <c r="H29" s="362">
        <v>398607.43476822518</v>
      </c>
      <c r="I29" s="58"/>
      <c r="J29" s="130">
        <v>383740.35790956556</v>
      </c>
      <c r="K29" s="115"/>
      <c r="L29" s="60">
        <v>3.8742541805215296E-2</v>
      </c>
      <c r="M29" s="364"/>
      <c r="N29" s="114">
        <v>228912.52120450162</v>
      </c>
      <c r="O29" s="58"/>
      <c r="P29" s="20">
        <v>241355.93639559796</v>
      </c>
      <c r="Q29" s="115"/>
      <c r="R29" s="58">
        <v>-5.1556283955248486E-2</v>
      </c>
      <c r="S29" s="60"/>
      <c r="T29" s="4"/>
    </row>
    <row r="30" spans="1:20" s="108" customFormat="1" x14ac:dyDescent="0.25">
      <c r="A30" s="9" t="s">
        <v>260</v>
      </c>
      <c r="B30" s="198">
        <v>201778.68113191321</v>
      </c>
      <c r="C30" s="114"/>
      <c r="D30" s="20">
        <v>204415.48877996008</v>
      </c>
      <c r="E30" s="20"/>
      <c r="F30" s="58">
        <v>-1.2899255647331229E-2</v>
      </c>
      <c r="G30" s="58"/>
      <c r="H30" s="362">
        <v>104156.63051943631</v>
      </c>
      <c r="I30" s="58"/>
      <c r="J30" s="130">
        <v>99496.130119528068</v>
      </c>
      <c r="K30" s="115"/>
      <c r="L30" s="60">
        <v>4.6841021799636055E-2</v>
      </c>
      <c r="M30" s="364"/>
      <c r="N30" s="114">
        <v>97622.050612476887</v>
      </c>
      <c r="O30" s="58"/>
      <c r="P30" s="20">
        <v>104919.358660432</v>
      </c>
      <c r="Q30" s="115"/>
      <c r="R30" s="58">
        <v>-6.9551588392496824E-2</v>
      </c>
      <c r="S30" s="60"/>
      <c r="T30" s="4"/>
    </row>
    <row r="31" spans="1:20" s="108" customFormat="1" x14ac:dyDescent="0.25">
      <c r="A31" s="9" t="s">
        <v>269</v>
      </c>
      <c r="B31" s="198">
        <v>504719.82055015664</v>
      </c>
      <c r="C31" s="114"/>
      <c r="D31" s="20">
        <v>498498.71651688195</v>
      </c>
      <c r="E31" s="20"/>
      <c r="F31" s="58">
        <v>1.2479679138881015E-2</v>
      </c>
      <c r="G31" s="58"/>
      <c r="H31" s="362">
        <v>344405.33363066072</v>
      </c>
      <c r="I31" s="58"/>
      <c r="J31" s="130">
        <v>331102.50071257976</v>
      </c>
      <c r="K31" s="115"/>
      <c r="L31" s="60">
        <v>4.0177385822974379E-2</v>
      </c>
      <c r="M31" s="364"/>
      <c r="N31" s="114">
        <v>160314.48691949592</v>
      </c>
      <c r="O31" s="58"/>
      <c r="P31" s="20">
        <v>167396.21580430222</v>
      </c>
      <c r="Q31" s="115"/>
      <c r="R31" s="58">
        <v>-4.230519101510237E-2</v>
      </c>
      <c r="S31" s="60"/>
      <c r="T31" s="4"/>
    </row>
    <row r="32" spans="1:20" x14ac:dyDescent="0.25">
      <c r="A32" s="472" t="s">
        <v>143</v>
      </c>
      <c r="B32" s="458"/>
      <c r="C32" s="474"/>
      <c r="D32" s="474"/>
      <c r="E32" s="474"/>
      <c r="F32" s="474"/>
      <c r="G32" s="474"/>
      <c r="H32" s="458"/>
      <c r="I32" s="474"/>
      <c r="J32" s="474"/>
      <c r="K32" s="474"/>
      <c r="L32" s="475"/>
      <c r="M32" s="458"/>
      <c r="N32" s="474"/>
      <c r="O32" s="474"/>
      <c r="P32" s="474"/>
      <c r="Q32" s="474"/>
      <c r="R32" s="474"/>
      <c r="S32" s="475"/>
    </row>
    <row r="33" spans="1:20" s="108" customFormat="1" x14ac:dyDescent="0.25">
      <c r="A33" s="33" t="s">
        <v>586</v>
      </c>
      <c r="B33" s="200">
        <v>5.8585825691433335</v>
      </c>
      <c r="C33" s="157"/>
      <c r="D33" s="97">
        <v>5.9872378723432469</v>
      </c>
      <c r="E33" s="97"/>
      <c r="F33" s="58">
        <v>-2.1488256512106989E-2</v>
      </c>
      <c r="G33" s="58"/>
      <c r="H33" s="363">
        <v>6.2740696514102634</v>
      </c>
      <c r="I33" s="58"/>
      <c r="J33" s="97">
        <v>6.4770919117834707</v>
      </c>
      <c r="K33" s="54"/>
      <c r="L33" s="60">
        <v>-3.1344662564361379E-2</v>
      </c>
      <c r="M33" s="364"/>
      <c r="N33" s="157">
        <v>5.5416581627953745</v>
      </c>
      <c r="O33" s="58"/>
      <c r="P33" s="97">
        <v>5.6043102982409119</v>
      </c>
      <c r="Q33" s="91"/>
      <c r="R33" s="58">
        <v>-1.1179276683734432E-2</v>
      </c>
      <c r="S33" s="7"/>
      <c r="T33" s="4"/>
    </row>
    <row r="34" spans="1:20" s="108" customFormat="1" x14ac:dyDescent="0.25">
      <c r="A34" s="33" t="s">
        <v>292</v>
      </c>
      <c r="B34" s="200">
        <v>6.4614184324529225</v>
      </c>
      <c r="C34" s="157"/>
      <c r="D34" s="97">
        <v>6.3104748497549332</v>
      </c>
      <c r="E34" s="97"/>
      <c r="F34" s="58">
        <v>2.3919528449408388E-2</v>
      </c>
      <c r="G34" s="58"/>
      <c r="H34" s="363">
        <v>7.0484253434065272</v>
      </c>
      <c r="I34" s="58"/>
      <c r="J34" s="97">
        <v>6.9627612383476407</v>
      </c>
      <c r="K34" s="54"/>
      <c r="L34" s="60">
        <v>1.2303180035398674E-2</v>
      </c>
      <c r="M34" s="364"/>
      <c r="N34" s="157">
        <v>4.2749633151444266</v>
      </c>
      <c r="O34" s="58"/>
      <c r="P34" s="97">
        <v>4.0547193621024267</v>
      </c>
      <c r="Q34" s="91"/>
      <c r="R34" s="58">
        <v>5.4317927672262005E-2</v>
      </c>
      <c r="S34" s="7"/>
      <c r="T34" s="4"/>
    </row>
    <row r="35" spans="1:20" s="108" customFormat="1" x14ac:dyDescent="0.25">
      <c r="A35" s="33" t="s">
        <v>587</v>
      </c>
      <c r="B35" s="200">
        <v>2.4721511938891365</v>
      </c>
      <c r="C35" s="157"/>
      <c r="D35" s="97">
        <v>2.5273950710467195</v>
      </c>
      <c r="E35" s="97"/>
      <c r="F35" s="58">
        <v>-2.1858029949668185E-2</v>
      </c>
      <c r="G35" s="58"/>
      <c r="H35" s="363">
        <v>2.9438632069452106</v>
      </c>
      <c r="I35" s="58"/>
      <c r="J35" s="97">
        <v>2.9867252955675423</v>
      </c>
      <c r="K35" s="54"/>
      <c r="L35" s="60">
        <v>-1.4350864033575919E-2</v>
      </c>
      <c r="M35" s="364"/>
      <c r="N35" s="157">
        <v>1.3190168056755753</v>
      </c>
      <c r="O35" s="58"/>
      <c r="P35" s="97">
        <v>1.4985817865218698</v>
      </c>
      <c r="Q35" s="91"/>
      <c r="R35" s="58">
        <v>-0.11982327722202965</v>
      </c>
      <c r="S35" s="7"/>
      <c r="T35" s="4"/>
    </row>
    <row r="36" spans="1:20" s="108" customFormat="1" x14ac:dyDescent="0.25">
      <c r="A36" s="33" t="s">
        <v>588</v>
      </c>
      <c r="B36" s="200">
        <v>3.2025579482189879</v>
      </c>
      <c r="C36" s="157"/>
      <c r="D36" s="97">
        <v>3.7900745641413423</v>
      </c>
      <c r="E36" s="97"/>
      <c r="F36" s="58">
        <v>-0.15501452701774451</v>
      </c>
      <c r="G36" s="58"/>
      <c r="H36" s="363">
        <v>3.5409499452702193</v>
      </c>
      <c r="I36" s="58"/>
      <c r="J36" s="97">
        <v>4.218835248150226</v>
      </c>
      <c r="K36" s="54"/>
      <c r="L36" s="60">
        <v>-0.16068067677618594</v>
      </c>
      <c r="M36" s="364"/>
      <c r="N36" s="157">
        <v>1.8801577899728217</v>
      </c>
      <c r="O36" s="58"/>
      <c r="P36" s="97">
        <v>2.0052814153990592</v>
      </c>
      <c r="Q36" s="91"/>
      <c r="R36" s="58">
        <v>-6.2397040368190639E-2</v>
      </c>
      <c r="S36" s="7"/>
      <c r="T36" s="4"/>
    </row>
    <row r="37" spans="1:20" s="108" customFormat="1" x14ac:dyDescent="0.25">
      <c r="A37" s="824" t="s">
        <v>589</v>
      </c>
      <c r="B37" s="200">
        <v>6.0408564777836347</v>
      </c>
      <c r="C37" s="157"/>
      <c r="D37" s="97">
        <v>5.9318752042983869</v>
      </c>
      <c r="E37" s="97"/>
      <c r="F37" s="58">
        <v>1.8372145355700874E-2</v>
      </c>
      <c r="G37" s="58"/>
      <c r="H37" s="363">
        <v>6.5116397044965346</v>
      </c>
      <c r="I37" s="58"/>
      <c r="J37" s="97">
        <v>6.4460381445081616</v>
      </c>
      <c r="K37" s="54"/>
      <c r="L37" s="60">
        <v>1.0177035648519031E-2</v>
      </c>
      <c r="M37" s="364"/>
      <c r="N37" s="157">
        <v>3.2358416055263866</v>
      </c>
      <c r="O37" s="58"/>
      <c r="P37" s="97">
        <v>3.1157770919193224</v>
      </c>
      <c r="Q37" s="91"/>
      <c r="R37" s="58">
        <v>3.8534372025023224E-2</v>
      </c>
      <c r="S37" s="7"/>
      <c r="T37" s="4"/>
    </row>
    <row r="38" spans="1:20" s="108" customFormat="1" x14ac:dyDescent="0.25">
      <c r="A38" s="824" t="s">
        <v>1</v>
      </c>
      <c r="B38" s="200">
        <v>5.3300735154266876</v>
      </c>
      <c r="C38" s="157"/>
      <c r="D38" s="97">
        <v>5.1297552589695528</v>
      </c>
      <c r="E38" s="97"/>
      <c r="F38" s="58">
        <v>3.905025607349815E-2</v>
      </c>
      <c r="G38" s="58"/>
      <c r="H38" s="363">
        <v>6.5699192401305524</v>
      </c>
      <c r="I38" s="58"/>
      <c r="J38" s="97">
        <v>6.4443043578669412</v>
      </c>
      <c r="K38" s="54"/>
      <c r="L38" s="60">
        <v>1.9492388206380367E-2</v>
      </c>
      <c r="M38" s="364"/>
      <c r="N38" s="157">
        <v>3.1711189889023426</v>
      </c>
      <c r="O38" s="58"/>
      <c r="P38" s="97">
        <v>3.0397070536759325</v>
      </c>
      <c r="Q38" s="91"/>
      <c r="R38" s="58">
        <v>4.3231776255377288E-2</v>
      </c>
      <c r="S38" s="7"/>
      <c r="T38" s="4"/>
    </row>
    <row r="39" spans="1:20" s="108" customFormat="1" x14ac:dyDescent="0.25">
      <c r="A39" s="33" t="s">
        <v>144</v>
      </c>
      <c r="B39" s="200">
        <v>2.7593390680970913</v>
      </c>
      <c r="C39" s="157"/>
      <c r="D39" s="97">
        <v>2.6171809477402164</v>
      </c>
      <c r="E39" s="97"/>
      <c r="F39" s="58">
        <v>5.4317268540266653E-2</v>
      </c>
      <c r="G39" s="58"/>
      <c r="H39" s="363">
        <v>3.9077763201417057</v>
      </c>
      <c r="I39" s="58"/>
      <c r="J39" s="97">
        <v>3.7206628015766872</v>
      </c>
      <c r="K39" s="54"/>
      <c r="L39" s="60">
        <v>5.0290372587842781E-2</v>
      </c>
      <c r="M39" s="364"/>
      <c r="N39" s="157">
        <v>1.5340282516832484</v>
      </c>
      <c r="O39" s="58"/>
      <c r="P39" s="97">
        <v>1.5707375123662906</v>
      </c>
      <c r="Q39" s="91"/>
      <c r="R39" s="58">
        <v>-2.3370716236184006E-2</v>
      </c>
      <c r="S39" s="7"/>
      <c r="T39" s="4"/>
    </row>
    <row r="40" spans="1:20" s="108" customFormat="1" x14ac:dyDescent="0.25">
      <c r="A40" s="33" t="s">
        <v>145</v>
      </c>
      <c r="B40" s="200">
        <v>5.5237610774565997</v>
      </c>
      <c r="C40" s="157"/>
      <c r="D40" s="97">
        <v>5.3592889849002452</v>
      </c>
      <c r="E40" s="97"/>
      <c r="F40" s="58">
        <v>3.0689162875850391E-2</v>
      </c>
      <c r="G40" s="58"/>
      <c r="H40" s="363">
        <v>6.4220777805533213</v>
      </c>
      <c r="I40" s="58"/>
      <c r="J40" s="97">
        <v>6.3507466902349323</v>
      </c>
      <c r="K40" s="54"/>
      <c r="L40" s="60">
        <v>1.1231921819220014E-2</v>
      </c>
      <c r="M40" s="364"/>
      <c r="N40" s="157">
        <v>3.5938976584919544</v>
      </c>
      <c r="O40" s="58"/>
      <c r="P40" s="97">
        <v>3.3982283718524156</v>
      </c>
      <c r="Q40" s="91"/>
      <c r="R40" s="58">
        <v>5.7579793124049858E-2</v>
      </c>
      <c r="S40" s="7"/>
      <c r="T40" s="4"/>
    </row>
    <row r="41" spans="1:20" s="108" customFormat="1" x14ac:dyDescent="0.25">
      <c r="A41" s="33" t="s">
        <v>308</v>
      </c>
      <c r="B41" s="200">
        <v>7.1603317867884178</v>
      </c>
      <c r="C41" s="157"/>
      <c r="D41" s="97">
        <v>7.2436756990098399</v>
      </c>
      <c r="E41" s="97"/>
      <c r="F41" s="58">
        <v>-1.1505748695074057E-2</v>
      </c>
      <c r="G41" s="58"/>
      <c r="H41" s="363">
        <v>7.9717927105010338</v>
      </c>
      <c r="I41" s="58"/>
      <c r="J41" s="97">
        <v>8.042261415056787</v>
      </c>
      <c r="K41" s="54"/>
      <c r="L41" s="60">
        <v>-8.7622996715601888E-3</v>
      </c>
      <c r="M41" s="364"/>
      <c r="N41" s="157">
        <v>6.1779175414277248</v>
      </c>
      <c r="O41" s="58"/>
      <c r="P41" s="97">
        <v>6.2609095064259481</v>
      </c>
      <c r="Q41" s="91"/>
      <c r="R41" s="58">
        <v>-1.3255576512173467E-2</v>
      </c>
      <c r="S41" s="7"/>
      <c r="T41" s="4"/>
    </row>
    <row r="42" spans="1:20" x14ac:dyDescent="0.25">
      <c r="A42" s="707" t="s">
        <v>309</v>
      </c>
      <c r="B42" s="458"/>
      <c r="C42" s="474"/>
      <c r="D42" s="708"/>
      <c r="E42" s="708"/>
      <c r="F42" s="709"/>
      <c r="G42" s="709"/>
      <c r="H42" s="458"/>
      <c r="I42" s="709"/>
      <c r="J42" s="710"/>
      <c r="K42" s="710"/>
      <c r="L42" s="711"/>
      <c r="M42" s="712"/>
      <c r="N42" s="474"/>
      <c r="O42" s="709"/>
      <c r="P42" s="710"/>
      <c r="Q42" s="710"/>
      <c r="R42" s="709"/>
      <c r="S42" s="711"/>
    </row>
    <row r="43" spans="1:20" s="108" customFormat="1" x14ac:dyDescent="0.25">
      <c r="A43" s="12" t="s">
        <v>310</v>
      </c>
      <c r="B43" s="198">
        <v>4559262.7086582091</v>
      </c>
      <c r="C43" s="114"/>
      <c r="D43" s="20">
        <v>4424747.486337414</v>
      </c>
      <c r="E43" s="20"/>
      <c r="F43" s="58">
        <v>3.0400655118997554E-2</v>
      </c>
      <c r="G43" s="58"/>
      <c r="H43" s="362">
        <v>2496876.4329579528</v>
      </c>
      <c r="I43" s="58"/>
      <c r="J43" s="130">
        <v>2441119.1405943218</v>
      </c>
      <c r="K43" s="115"/>
      <c r="L43" s="60">
        <v>2.28408730390997E-2</v>
      </c>
      <c r="M43" s="364"/>
      <c r="N43" s="114">
        <v>2062386.2757002558</v>
      </c>
      <c r="O43" s="58"/>
      <c r="P43" s="20">
        <v>1983628.3457430918</v>
      </c>
      <c r="Q43" s="115"/>
      <c r="R43" s="58">
        <v>3.9703974853041481E-2</v>
      </c>
      <c r="S43" s="60"/>
      <c r="T43" s="4"/>
    </row>
    <row r="44" spans="1:20" s="108" customFormat="1" x14ac:dyDescent="0.25">
      <c r="A44" s="12" t="s">
        <v>327</v>
      </c>
      <c r="B44" s="198">
        <v>4559262.7086582091</v>
      </c>
      <c r="C44" s="114"/>
      <c r="D44" s="20">
        <v>4424747.486337414</v>
      </c>
      <c r="E44" s="20"/>
      <c r="F44" s="58">
        <v>3.0400655118997554E-2</v>
      </c>
      <c r="G44" s="58"/>
      <c r="H44" s="362">
        <v>2496876.4329579528</v>
      </c>
      <c r="I44" s="58"/>
      <c r="J44" s="130">
        <v>2441119.1405943218</v>
      </c>
      <c r="K44" s="115"/>
      <c r="L44" s="60">
        <v>2.28408730390997E-2</v>
      </c>
      <c r="M44" s="364"/>
      <c r="N44" s="114">
        <v>2062386.2757002558</v>
      </c>
      <c r="O44" s="58"/>
      <c r="P44" s="20">
        <v>1983628.3457430918</v>
      </c>
      <c r="Q44" s="115"/>
      <c r="R44" s="58">
        <v>3.9703974853041481E-2</v>
      </c>
      <c r="S44" s="60"/>
      <c r="T44" s="4"/>
    </row>
    <row r="45" spans="1:20" s="108" customFormat="1" x14ac:dyDescent="0.25">
      <c r="A45" s="707" t="s">
        <v>319</v>
      </c>
      <c r="B45" s="458"/>
      <c r="C45" s="474"/>
      <c r="D45" s="708"/>
      <c r="E45" s="708"/>
      <c r="F45" s="474"/>
      <c r="G45" s="474"/>
      <c r="H45" s="458"/>
      <c r="I45" s="474"/>
      <c r="J45" s="710"/>
      <c r="K45" s="474"/>
      <c r="L45" s="475"/>
      <c r="M45" s="458"/>
      <c r="N45" s="474"/>
      <c r="O45" s="713"/>
      <c r="P45" s="710"/>
      <c r="Q45" s="474"/>
      <c r="R45" s="474"/>
      <c r="S45" s="475"/>
      <c r="T45" s="4"/>
    </row>
    <row r="46" spans="1:20" s="108" customFormat="1" x14ac:dyDescent="0.25">
      <c r="A46" s="34" t="s">
        <v>320</v>
      </c>
      <c r="B46" s="198">
        <v>3775233.6598803643</v>
      </c>
      <c r="C46" s="114"/>
      <c r="D46" s="20">
        <v>3681085.3755318429</v>
      </c>
      <c r="E46" s="20"/>
      <c r="F46" s="58">
        <v>2.557622949316106E-2</v>
      </c>
      <c r="G46" s="58"/>
      <c r="H46" s="362">
        <v>2016530.3218047512</v>
      </c>
      <c r="I46" s="58"/>
      <c r="J46" s="130">
        <v>1981553.8773230144</v>
      </c>
      <c r="K46" s="115"/>
      <c r="L46" s="60">
        <v>1.7651018668737018E-2</v>
      </c>
      <c r="M46" s="364"/>
      <c r="N46" s="132">
        <v>1758703.3380756129</v>
      </c>
      <c r="O46" s="58"/>
      <c r="P46" s="20">
        <v>1699531.4982088283</v>
      </c>
      <c r="Q46" s="115"/>
      <c r="R46" s="58">
        <v>3.4816559698450468E-2</v>
      </c>
      <c r="S46" s="60"/>
      <c r="T46" s="4"/>
    </row>
    <row r="47" spans="1:20" s="108" customFormat="1" x14ac:dyDescent="0.25">
      <c r="A47" s="34" t="s">
        <v>196</v>
      </c>
      <c r="B47" s="198">
        <v>3265828.2641684623</v>
      </c>
      <c r="C47" s="114"/>
      <c r="D47" s="20">
        <v>3201695.9026254523</v>
      </c>
      <c r="E47" s="20"/>
      <c r="F47" s="58">
        <v>2.0030747295650478E-2</v>
      </c>
      <c r="G47" s="58"/>
      <c r="H47" s="362">
        <v>1871724.8267920527</v>
      </c>
      <c r="I47" s="58"/>
      <c r="J47" s="130">
        <v>1841109.4600644703</v>
      </c>
      <c r="K47" s="115"/>
      <c r="L47" s="60">
        <v>1.6628759664572224E-2</v>
      </c>
      <c r="M47" s="364"/>
      <c r="N47" s="132">
        <v>1394103.4373764095</v>
      </c>
      <c r="O47" s="58"/>
      <c r="P47" s="20">
        <v>1360586.442560982</v>
      </c>
      <c r="Q47" s="115"/>
      <c r="R47" s="58">
        <v>2.4634226659160124E-2</v>
      </c>
      <c r="S47" s="60"/>
      <c r="T47" s="4"/>
    </row>
    <row r="48" spans="1:20" s="108" customFormat="1" x14ac:dyDescent="0.25">
      <c r="A48" s="34" t="s">
        <v>197</v>
      </c>
      <c r="B48" s="198">
        <v>513095.26111609396</v>
      </c>
      <c r="C48" s="114"/>
      <c r="D48" s="20">
        <v>476509.08178868325</v>
      </c>
      <c r="E48" s="20"/>
      <c r="F48" s="58">
        <v>7.6779605522052818E-2</v>
      </c>
      <c r="G48" s="58"/>
      <c r="H48" s="362">
        <v>150911.29268471117</v>
      </c>
      <c r="I48" s="58"/>
      <c r="J48" s="130">
        <v>143100.92903417296</v>
      </c>
      <c r="K48" s="115"/>
      <c r="L48" s="60">
        <v>5.4579405621280504E-2</v>
      </c>
      <c r="M48" s="364"/>
      <c r="N48" s="132">
        <v>362183.96843138279</v>
      </c>
      <c r="O48" s="58"/>
      <c r="P48" s="20">
        <v>333408.15275451029</v>
      </c>
      <c r="Q48" s="115"/>
      <c r="R48" s="58">
        <v>8.6308074470093255E-2</v>
      </c>
      <c r="S48" s="60"/>
      <c r="T48" s="4"/>
    </row>
    <row r="49" spans="1:20" s="108" customFormat="1" x14ac:dyDescent="0.25">
      <c r="A49" s="34" t="s">
        <v>667</v>
      </c>
      <c r="B49" s="198">
        <v>75762.529269532068</v>
      </c>
      <c r="C49" s="114"/>
      <c r="D49" s="20">
        <v>85000.171949405834</v>
      </c>
      <c r="E49" s="20"/>
      <c r="F49" s="58">
        <v>-0.10867792932668696</v>
      </c>
      <c r="G49" s="58"/>
      <c r="H49" s="362">
        <v>29864.76805138887</v>
      </c>
      <c r="I49" s="58"/>
      <c r="J49" s="130">
        <v>25497.233553497728</v>
      </c>
      <c r="K49" s="115"/>
      <c r="L49" s="60">
        <v>0.17129444607107192</v>
      </c>
      <c r="M49" s="364"/>
      <c r="N49" s="132">
        <v>45897.761218143205</v>
      </c>
      <c r="O49" s="58"/>
      <c r="P49" s="20">
        <v>59502.93839590811</v>
      </c>
      <c r="Q49" s="115"/>
      <c r="R49" s="58">
        <v>-0.2286471482675636</v>
      </c>
      <c r="S49" s="60"/>
      <c r="T49" s="4"/>
    </row>
    <row r="50" spans="1:20" s="108" customFormat="1" x14ac:dyDescent="0.25">
      <c r="A50" s="34" t="s">
        <v>250</v>
      </c>
      <c r="B50" s="198">
        <v>370863.02128074656</v>
      </c>
      <c r="C50" s="114"/>
      <c r="D50" s="20">
        <v>340557.88412119856</v>
      </c>
      <c r="E50" s="20"/>
      <c r="F50" s="58">
        <v>8.8986743730070095E-2</v>
      </c>
      <c r="G50" s="58"/>
      <c r="H50" s="362">
        <v>251990.43458559574</v>
      </c>
      <c r="I50" s="58"/>
      <c r="J50" s="130">
        <v>233158.01291849569</v>
      </c>
      <c r="K50" s="115"/>
      <c r="L50" s="60">
        <v>8.0771067789479054E-2</v>
      </c>
      <c r="M50" s="364"/>
      <c r="N50" s="132">
        <v>118872.58669515079</v>
      </c>
      <c r="O50" s="58"/>
      <c r="P50" s="20">
        <v>107399.87120270288</v>
      </c>
      <c r="Q50" s="115"/>
      <c r="R50" s="58">
        <v>0.10682243250361721</v>
      </c>
      <c r="S50" s="60"/>
      <c r="T50" s="4"/>
    </row>
    <row r="51" spans="1:20" s="108" customFormat="1" x14ac:dyDescent="0.25">
      <c r="A51" s="34" t="s">
        <v>321</v>
      </c>
      <c r="B51" s="198">
        <v>189305.89540893075</v>
      </c>
      <c r="C51" s="114"/>
      <c r="D51" s="20">
        <v>168685.28452250428</v>
      </c>
      <c r="E51" s="20"/>
      <c r="F51" s="58">
        <v>0.12224309277953332</v>
      </c>
      <c r="G51" s="58"/>
      <c r="H51" s="362">
        <v>150088.32615472731</v>
      </c>
      <c r="I51" s="58"/>
      <c r="J51" s="130">
        <v>135450.62771364464</v>
      </c>
      <c r="K51" s="115"/>
      <c r="L51" s="60">
        <v>0.10806667114181367</v>
      </c>
      <c r="M51" s="364"/>
      <c r="N51" s="132">
        <v>39217.56925420343</v>
      </c>
      <c r="O51" s="58"/>
      <c r="P51" s="20">
        <v>33234.656808859647</v>
      </c>
      <c r="Q51" s="115"/>
      <c r="R51" s="58">
        <v>0.18002028664694583</v>
      </c>
      <c r="S51" s="60"/>
      <c r="T51" s="4"/>
    </row>
    <row r="52" spans="1:20" s="108" customFormat="1" x14ac:dyDescent="0.25">
      <c r="A52" s="34" t="s">
        <v>322</v>
      </c>
      <c r="B52" s="198">
        <v>68463.132172094585</v>
      </c>
      <c r="C52" s="114"/>
      <c r="D52" s="20">
        <v>60422.953878272761</v>
      </c>
      <c r="E52" s="20"/>
      <c r="F52" s="58">
        <v>0.13306496584095268</v>
      </c>
      <c r="G52" s="58"/>
      <c r="H52" s="362">
        <v>59589.333139207505</v>
      </c>
      <c r="I52" s="58"/>
      <c r="J52" s="130">
        <v>53105.217662765011</v>
      </c>
      <c r="K52" s="115"/>
      <c r="L52" s="60">
        <v>0.12209940495148114</v>
      </c>
      <c r="M52" s="364"/>
      <c r="N52" s="132">
        <v>8873.7990328870819</v>
      </c>
      <c r="O52" s="58"/>
      <c r="P52" s="20">
        <v>7317.7362155077508</v>
      </c>
      <c r="Q52" s="115"/>
      <c r="R52" s="58">
        <v>0.21264264952345807</v>
      </c>
      <c r="S52" s="60"/>
      <c r="T52" s="4"/>
    </row>
    <row r="53" spans="1:20" s="108" customFormat="1" x14ac:dyDescent="0.25">
      <c r="A53" s="34" t="s">
        <v>323</v>
      </c>
      <c r="B53" s="198">
        <v>127810.21627288917</v>
      </c>
      <c r="C53" s="114"/>
      <c r="D53" s="20">
        <v>123221.32633986408</v>
      </c>
      <c r="E53" s="20"/>
      <c r="F53" s="58">
        <v>3.7241036672241261E-2</v>
      </c>
      <c r="G53" s="58"/>
      <c r="H53" s="362">
        <v>55797.364753174625</v>
      </c>
      <c r="I53" s="58"/>
      <c r="J53" s="130">
        <v>54162.717788916467</v>
      </c>
      <c r="K53" s="115"/>
      <c r="L53" s="60">
        <v>3.0180298016593662E-2</v>
      </c>
      <c r="M53" s="364"/>
      <c r="N53" s="132">
        <v>72012.851519714546</v>
      </c>
      <c r="O53" s="58"/>
      <c r="P53" s="20">
        <v>69058.608550947625</v>
      </c>
      <c r="Q53" s="115"/>
      <c r="R53" s="58">
        <v>4.2778779224713799E-2</v>
      </c>
      <c r="S53" s="60"/>
      <c r="T53" s="4"/>
    </row>
    <row r="54" spans="1:20" x14ac:dyDescent="0.25">
      <c r="A54" s="34" t="s">
        <v>243</v>
      </c>
      <c r="B54" s="198">
        <v>169521.82000505491</v>
      </c>
      <c r="C54" s="114"/>
      <c r="D54" s="20">
        <v>156799.79060940194</v>
      </c>
      <c r="E54" s="20"/>
      <c r="F54" s="58">
        <v>8.1135499902192681E-2</v>
      </c>
      <c r="G54" s="58"/>
      <c r="H54" s="362">
        <v>154140.40921046262</v>
      </c>
      <c r="I54" s="58"/>
      <c r="J54" s="130">
        <v>139821.73909823704</v>
      </c>
      <c r="K54" s="115"/>
      <c r="L54" s="60">
        <v>0.10240660861874601</v>
      </c>
      <c r="M54" s="364"/>
      <c r="N54" s="132">
        <v>15381.410794592281</v>
      </c>
      <c r="O54" s="58"/>
      <c r="P54" s="20">
        <v>16978.051511164889</v>
      </c>
      <c r="Q54" s="115"/>
      <c r="R54" s="58">
        <v>-9.4041457909504286E-2</v>
      </c>
      <c r="S54" s="60"/>
    </row>
    <row r="55" spans="1:20" x14ac:dyDescent="0.25">
      <c r="A55" s="34" t="s">
        <v>267</v>
      </c>
      <c r="B55" s="198">
        <v>125980.83942663291</v>
      </c>
      <c r="C55" s="114"/>
      <c r="D55" s="20">
        <v>117711.41991647275</v>
      </c>
      <c r="E55" s="20"/>
      <c r="F55" s="58">
        <v>7.0251633325195559E-2</v>
      </c>
      <c r="G55" s="58"/>
      <c r="H55" s="362">
        <v>100035.12255238327</v>
      </c>
      <c r="I55" s="58"/>
      <c r="J55" s="130">
        <v>97053.386141384239</v>
      </c>
      <c r="K55" s="115"/>
      <c r="L55" s="60">
        <v>3.0722641728907152E-2</v>
      </c>
      <c r="M55" s="364"/>
      <c r="N55" s="132">
        <v>25945.716874249643</v>
      </c>
      <c r="O55" s="58"/>
      <c r="P55" s="20">
        <v>20658.033775088508</v>
      </c>
      <c r="Q55" s="115"/>
      <c r="R55" s="58">
        <v>0.25596255465210555</v>
      </c>
      <c r="S55" s="60"/>
    </row>
    <row r="56" spans="1:20" x14ac:dyDescent="0.25">
      <c r="A56" s="34" t="s">
        <v>324</v>
      </c>
      <c r="B56" s="198">
        <v>60665.46362256501</v>
      </c>
      <c r="C56" s="114"/>
      <c r="D56" s="20">
        <v>49512.980482000981</v>
      </c>
      <c r="E56" s="20"/>
      <c r="F56" s="58">
        <v>0.22524362363154835</v>
      </c>
      <c r="G56" s="58"/>
      <c r="H56" s="362">
        <v>54326.995981516448</v>
      </c>
      <c r="I56" s="58"/>
      <c r="J56" s="130">
        <v>44491.247108733092</v>
      </c>
      <c r="K56" s="115"/>
      <c r="L56" s="60">
        <v>0.22107154804506968</v>
      </c>
      <c r="M56" s="364"/>
      <c r="N56" s="156">
        <v>6338.4676410485627</v>
      </c>
      <c r="O56" s="58"/>
      <c r="P56" s="20">
        <v>5021.7333732678862</v>
      </c>
      <c r="Q56" s="115"/>
      <c r="R56" s="58">
        <v>0.26220712449410938</v>
      </c>
      <c r="S56" s="60"/>
    </row>
    <row r="57" spans="1:20" x14ac:dyDescent="0.25">
      <c r="A57" s="34" t="s">
        <v>325</v>
      </c>
      <c r="B57" s="198">
        <v>8336.3105250958524</v>
      </c>
      <c r="C57" s="114"/>
      <c r="D57" s="20">
        <v>6395.9963622124378</v>
      </c>
      <c r="E57" s="20"/>
      <c r="F57" s="58">
        <v>0.30336386279810845</v>
      </c>
      <c r="G57" s="58"/>
      <c r="H57" s="362">
        <v>6905.4331381402508</v>
      </c>
      <c r="I57" s="58"/>
      <c r="J57" s="130">
        <v>4042.7648133065336</v>
      </c>
      <c r="K57" s="115"/>
      <c r="L57" s="60">
        <v>0.70809667567388657</v>
      </c>
      <c r="M57" s="364"/>
      <c r="N57" s="156">
        <v>1430.8773869556023</v>
      </c>
      <c r="O57" s="58"/>
      <c r="P57" s="20">
        <v>2353.2315489059047</v>
      </c>
      <c r="Q57" s="115"/>
      <c r="R57" s="58">
        <v>-0.39195214868640332</v>
      </c>
      <c r="S57" s="60"/>
    </row>
    <row r="58" spans="1:20" x14ac:dyDescent="0.25">
      <c r="A58" s="34" t="s">
        <v>668</v>
      </c>
      <c r="B58" s="198">
        <v>63753.757491317563</v>
      </c>
      <c r="C58" s="114"/>
      <c r="D58" s="20">
        <v>68857.803852933925</v>
      </c>
      <c r="E58" s="20"/>
      <c r="F58" s="58">
        <v>-7.4124443069917723E-2</v>
      </c>
      <c r="G58" s="60"/>
      <c r="H58" s="362">
        <v>39241.27656307289</v>
      </c>
      <c r="I58" s="116"/>
      <c r="J58" s="130">
        <v>37413.888637949305</v>
      </c>
      <c r="K58" s="115"/>
      <c r="L58" s="60">
        <v>4.8842501852909399E-2</v>
      </c>
      <c r="M58" s="364"/>
      <c r="N58" s="156">
        <v>24512.480928244673</v>
      </c>
      <c r="O58" s="116"/>
      <c r="P58" s="20">
        <v>31443.915214984623</v>
      </c>
      <c r="Q58" s="115"/>
      <c r="R58" s="58">
        <v>-0.22043801604695745</v>
      </c>
      <c r="S58" s="60"/>
    </row>
    <row r="59" spans="1:20" x14ac:dyDescent="0.25">
      <c r="A59" s="230" t="s">
        <v>1092</v>
      </c>
      <c r="B59" s="226">
        <v>43.063306090235628</v>
      </c>
      <c r="C59" s="227"/>
      <c r="D59" s="227">
        <v>43.287713912518747</v>
      </c>
      <c r="E59" s="67"/>
      <c r="F59" s="22">
        <v>-5.1840996439920734E-3</v>
      </c>
      <c r="G59" s="22"/>
      <c r="H59" s="202">
        <v>45.058749762383563</v>
      </c>
      <c r="I59" s="201"/>
      <c r="J59" s="227">
        <v>44.912410134106047</v>
      </c>
      <c r="K59" s="67"/>
      <c r="L59" s="98">
        <v>3.2583338956995223E-3</v>
      </c>
      <c r="M59" s="201"/>
      <c r="N59" s="238">
        <v>41.260191615766452</v>
      </c>
      <c r="O59" s="201"/>
      <c r="P59" s="227">
        <v>41.711747423607648</v>
      </c>
      <c r="Q59" s="67"/>
      <c r="R59" s="22">
        <v>-1.0825626729452913E-2</v>
      </c>
      <c r="S59" s="98"/>
    </row>
    <row r="60" spans="1:20" x14ac:dyDescent="0.25">
      <c r="B60" s="141"/>
      <c r="C60" s="142"/>
      <c r="D60" s="141"/>
      <c r="E60" s="143"/>
      <c r="F60" s="143"/>
      <c r="G60" s="143"/>
      <c r="H60" s="158"/>
      <c r="I60" s="143"/>
      <c r="J60" s="144"/>
      <c r="K60" s="143"/>
      <c r="L60" s="143"/>
      <c r="M60" s="143"/>
      <c r="N60" s="159"/>
      <c r="O60" s="21"/>
      <c r="P60" s="353"/>
      <c r="Q60" s="6"/>
      <c r="R60" s="21"/>
      <c r="S60" s="21"/>
    </row>
    <row r="61" spans="1:20" s="10" customFormat="1" x14ac:dyDescent="0.25">
      <c r="A61" s="30" t="s">
        <v>724</v>
      </c>
      <c r="B61" s="119"/>
      <c r="D61" s="119"/>
      <c r="E61" s="6"/>
      <c r="F61" s="21"/>
      <c r="G61" s="21"/>
      <c r="H61" s="719"/>
      <c r="I61" s="21"/>
      <c r="J61" s="120"/>
      <c r="K61" s="6"/>
      <c r="L61" s="21"/>
      <c r="M61" s="21"/>
      <c r="N61" s="119"/>
      <c r="O61" s="21"/>
      <c r="P61" s="353"/>
      <c r="Q61" s="6"/>
      <c r="R61" s="21"/>
      <c r="S61" s="21"/>
      <c r="T61" s="4"/>
    </row>
    <row r="62" spans="1:20" x14ac:dyDescent="0.25">
      <c r="A62" s="32"/>
      <c r="B62" s="119"/>
      <c r="D62" s="119"/>
      <c r="E62" s="6"/>
      <c r="F62" s="21"/>
      <c r="G62" s="21"/>
      <c r="H62" s="119"/>
      <c r="I62" s="21"/>
      <c r="J62" s="120"/>
      <c r="K62" s="6"/>
      <c r="L62" s="21"/>
      <c r="M62" s="21"/>
      <c r="N62" s="40"/>
      <c r="O62" s="21"/>
      <c r="P62" s="353"/>
      <c r="Q62" s="6"/>
      <c r="R62" s="21"/>
      <c r="S62" s="21"/>
    </row>
    <row r="63" spans="1:20" s="10" customFormat="1" x14ac:dyDescent="0.25">
      <c r="A63" s="25"/>
      <c r="B63" s="35"/>
      <c r="D63" s="35"/>
      <c r="E63" s="4"/>
      <c r="F63" s="4"/>
      <c r="H63" s="36"/>
      <c r="J63" s="35"/>
      <c r="K63" s="4"/>
      <c r="L63" s="4"/>
      <c r="N63" s="36"/>
      <c r="P63" s="35"/>
      <c r="Q63" s="4"/>
      <c r="T63" s="4"/>
    </row>
    <row r="64" spans="1:20" x14ac:dyDescent="0.25">
      <c r="F64" s="36"/>
      <c r="G64" s="36"/>
      <c r="L64" s="36"/>
      <c r="M64" s="36"/>
      <c r="R64" s="36"/>
      <c r="S64" s="36"/>
    </row>
    <row r="65" spans="2:19" x14ac:dyDescent="0.25">
      <c r="B65" s="100"/>
      <c r="D65" s="100"/>
      <c r="F65" s="36"/>
      <c r="G65" s="36"/>
      <c r="L65" s="36"/>
      <c r="M65" s="36"/>
      <c r="R65" s="36"/>
      <c r="S65" s="36"/>
    </row>
    <row r="66" spans="2:19" x14ac:dyDescent="0.25">
      <c r="B66" s="100"/>
      <c r="D66" s="100"/>
      <c r="F66" s="36"/>
      <c r="G66" s="36"/>
      <c r="L66" s="36"/>
      <c r="M66" s="36"/>
      <c r="R66" s="36"/>
      <c r="S66" s="36"/>
    </row>
    <row r="67" spans="2:19" x14ac:dyDescent="0.25">
      <c r="B67" s="354"/>
      <c r="H67" s="82"/>
      <c r="N67" s="82"/>
    </row>
    <row r="68" spans="2:19" x14ac:dyDescent="0.25">
      <c r="B68" s="355"/>
    </row>
    <row r="69" spans="2:19" x14ac:dyDescent="0.25">
      <c r="B69" s="880"/>
    </row>
    <row r="70" spans="2:19" x14ac:dyDescent="0.25">
      <c r="B70" s="356"/>
    </row>
    <row r="71" spans="2:19" x14ac:dyDescent="0.25">
      <c r="B71" s="356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43" type="noConversion"/>
  <printOptions horizontalCentered="1"/>
  <pageMargins left="0.25" right="0.25" top="0.25" bottom="0.5" header="0.3" footer="0.3"/>
  <pageSetup scale="86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>
    <pageSetUpPr fitToPage="1"/>
  </sheetPr>
  <dimension ref="A1:T73"/>
  <sheetViews>
    <sheetView showGridLines="0" topLeftCell="A10" zoomScaleNormal="100" workbookViewId="0">
      <selection activeCell="B4" sqref="B4:T4"/>
    </sheetView>
  </sheetViews>
  <sheetFormatPr defaultColWidth="9.1796875" defaultRowHeight="11.5" x14ac:dyDescent="0.25"/>
  <cols>
    <col min="1" max="1" width="24.7265625" style="996" customWidth="1"/>
    <col min="2" max="2" width="10.26953125" style="962" customWidth="1"/>
    <col min="3" max="3" width="0.54296875" style="914" customWidth="1"/>
    <col min="4" max="4" width="12.7265625" style="892" customWidth="1"/>
    <col min="5" max="5" width="0.7265625" style="892" customWidth="1"/>
    <col min="6" max="6" width="8.54296875" style="914" customWidth="1"/>
    <col min="7" max="7" width="0.54296875" style="914" customWidth="1"/>
    <col min="8" max="8" width="10.26953125" style="894" customWidth="1"/>
    <col min="9" max="9" width="0.54296875" style="914" customWidth="1"/>
    <col min="10" max="10" width="10.26953125" style="956" customWidth="1"/>
    <col min="11" max="11" width="0.54296875" style="892" customWidth="1"/>
    <col min="12" max="12" width="8.453125" style="914" customWidth="1"/>
    <col min="13" max="13" width="1.54296875" style="914" customWidth="1"/>
    <col min="14" max="14" width="10.26953125" style="957" customWidth="1"/>
    <col min="15" max="15" width="0.54296875" style="914" customWidth="1"/>
    <col min="16" max="16" width="10.26953125" style="956" customWidth="1"/>
    <col min="17" max="17" width="0.54296875" style="892" customWidth="1"/>
    <col min="18" max="18" width="8.26953125" style="914" customWidth="1"/>
    <col min="19" max="19" width="0.54296875" style="914" customWidth="1"/>
    <col min="20" max="16384" width="9.1796875" style="892"/>
  </cols>
  <sheetData>
    <row r="1" spans="1:20" ht="15.5" x14ac:dyDescent="0.35">
      <c r="A1" s="1685" t="str">
        <f>CONCATENATE('List of Tables'!A52,":  ",'List of Tables'!C52)</f>
        <v>TABLE 43:  Condo-Only Visitor Characteristics: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963"/>
    </row>
    <row r="2" spans="1:20" ht="15.5" x14ac:dyDescent="0.35">
      <c r="A2" s="1685" t="s">
        <v>696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</row>
    <row r="3" spans="1:20" x14ac:dyDescent="0.25">
      <c r="A3" s="1074"/>
      <c r="B3" s="948"/>
      <c r="C3" s="915"/>
      <c r="D3" s="1075"/>
      <c r="E3" s="915"/>
      <c r="F3" s="915"/>
      <c r="G3" s="915"/>
      <c r="H3" s="896"/>
      <c r="I3" s="915"/>
      <c r="J3" s="1075"/>
      <c r="K3" s="915"/>
      <c r="L3" s="915"/>
      <c r="M3" s="915"/>
      <c r="N3" s="896"/>
      <c r="O3" s="915"/>
      <c r="P3" s="1075"/>
      <c r="Q3" s="915"/>
      <c r="R3" s="896"/>
      <c r="S3" s="915"/>
    </row>
    <row r="4" spans="1:20" x14ac:dyDescent="0.25">
      <c r="A4" s="1759" t="s">
        <v>19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  <c r="T4" s="4"/>
    </row>
    <row r="5" spans="1:20" ht="23" x14ac:dyDescent="0.25">
      <c r="A5" s="1760" t="s">
        <v>254</v>
      </c>
      <c r="B5" s="897">
        <v>2014</v>
      </c>
      <c r="C5" s="898"/>
      <c r="D5" s="899">
        <v>2013</v>
      </c>
      <c r="E5" s="964"/>
      <c r="F5" s="900" t="s">
        <v>637</v>
      </c>
      <c r="G5" s="964"/>
      <c r="H5" s="897">
        <v>2014</v>
      </c>
      <c r="I5" s="898"/>
      <c r="J5" s="899">
        <v>2013</v>
      </c>
      <c r="K5" s="964"/>
      <c r="L5" s="1009" t="s">
        <v>637</v>
      </c>
      <c r="M5" s="999"/>
      <c r="N5" s="899">
        <v>2014</v>
      </c>
      <c r="O5" s="898"/>
      <c r="P5" s="899">
        <v>2013</v>
      </c>
      <c r="Q5" s="964"/>
      <c r="R5" s="900" t="s">
        <v>637</v>
      </c>
      <c r="S5" s="965"/>
    </row>
    <row r="6" spans="1:20" x14ac:dyDescent="0.25">
      <c r="A6" s="966" t="s">
        <v>517</v>
      </c>
      <c r="B6" s="902">
        <v>12874747.797277411</v>
      </c>
      <c r="C6" s="903"/>
      <c r="D6" s="904">
        <v>13039621.95120302</v>
      </c>
      <c r="E6" s="904"/>
      <c r="F6" s="967">
        <v>-1.264409003133697E-2</v>
      </c>
      <c r="G6" s="967"/>
      <c r="H6" s="905">
        <v>9792970.121366756</v>
      </c>
      <c r="I6" s="967">
        <v>0</v>
      </c>
      <c r="J6" s="968">
        <v>9989395.509986531</v>
      </c>
      <c r="K6" s="906"/>
      <c r="L6" s="969">
        <v>-1.9663390885204805E-2</v>
      </c>
      <c r="M6" s="907"/>
      <c r="N6" s="908">
        <v>3081777.6759106549</v>
      </c>
      <c r="O6" s="967"/>
      <c r="P6" s="968">
        <v>3050226.4412164893</v>
      </c>
      <c r="Q6" s="906"/>
      <c r="R6" s="967">
        <v>1.0343899150511069E-2</v>
      </c>
      <c r="S6" s="970"/>
    </row>
    <row r="7" spans="1:20" s="1076" customFormat="1" x14ac:dyDescent="0.25">
      <c r="A7" s="966" t="s">
        <v>272</v>
      </c>
      <c r="B7" s="902">
        <v>1121137.9554449713</v>
      </c>
      <c r="C7" s="904"/>
      <c r="D7" s="904">
        <v>1138756.95604869</v>
      </c>
      <c r="E7" s="904"/>
      <c r="F7" s="967">
        <v>-1.5472134339230632E-2</v>
      </c>
      <c r="G7" s="967"/>
      <c r="H7" s="909">
        <v>847154.2153586857</v>
      </c>
      <c r="I7" s="967"/>
      <c r="J7" s="968">
        <v>870183.97573220404</v>
      </c>
      <c r="K7" s="906"/>
      <c r="L7" s="969">
        <v>-2.646539239491312E-2</v>
      </c>
      <c r="M7" s="907"/>
      <c r="N7" s="904">
        <v>273983.74008628563</v>
      </c>
      <c r="O7" s="967"/>
      <c r="P7" s="968">
        <v>268572.98031648592</v>
      </c>
      <c r="Q7" s="906"/>
      <c r="R7" s="967">
        <v>2.0146329550439816E-2</v>
      </c>
      <c r="S7" s="970"/>
      <c r="T7" s="892"/>
    </row>
    <row r="8" spans="1:20" s="1076" customFormat="1" x14ac:dyDescent="0.25">
      <c r="A8" s="910" t="s">
        <v>273</v>
      </c>
      <c r="B8" s="911"/>
      <c r="C8" s="912"/>
      <c r="D8" s="912"/>
      <c r="E8" s="912"/>
      <c r="F8" s="912"/>
      <c r="G8" s="912"/>
      <c r="H8" s="911"/>
      <c r="I8" s="912"/>
      <c r="J8" s="912"/>
      <c r="K8" s="912"/>
      <c r="L8" s="913"/>
      <c r="M8" s="911"/>
      <c r="N8" s="912"/>
      <c r="O8" s="912"/>
      <c r="P8" s="912"/>
      <c r="Q8" s="912"/>
      <c r="R8" s="912"/>
      <c r="S8" s="913"/>
      <c r="T8" s="892"/>
    </row>
    <row r="9" spans="1:20" s="1077" customFormat="1" x14ac:dyDescent="0.25">
      <c r="A9" s="971" t="s">
        <v>274</v>
      </c>
      <c r="B9" s="902">
        <v>119183.90312608784</v>
      </c>
      <c r="C9" s="904"/>
      <c r="D9" s="904">
        <v>122401.05858414693</v>
      </c>
      <c r="E9" s="904"/>
      <c r="F9" s="967">
        <v>-2.6283722504306568E-2</v>
      </c>
      <c r="G9" s="967"/>
      <c r="H9" s="909">
        <v>98527.518282153265</v>
      </c>
      <c r="I9" s="967"/>
      <c r="J9" s="972">
        <v>102950.81616194389</v>
      </c>
      <c r="K9" s="906"/>
      <c r="L9" s="969">
        <v>-4.2965156029775235E-2</v>
      </c>
      <c r="M9" s="907"/>
      <c r="N9" s="904">
        <v>20656.384843934575</v>
      </c>
      <c r="O9" s="967"/>
      <c r="P9" s="968">
        <v>19450.242422203042</v>
      </c>
      <c r="Q9" s="906"/>
      <c r="R9" s="967">
        <v>6.2011690936802123E-2</v>
      </c>
      <c r="S9" s="969"/>
      <c r="T9" s="892"/>
    </row>
    <row r="10" spans="1:20" s="1077" customFormat="1" x14ac:dyDescent="0.25">
      <c r="A10" s="971" t="s">
        <v>275</v>
      </c>
      <c r="B10" s="902">
        <v>443584.2867530752</v>
      </c>
      <c r="C10" s="904"/>
      <c r="D10" s="904">
        <v>451789.71680285694</v>
      </c>
      <c r="E10" s="904"/>
      <c r="F10" s="967">
        <v>-1.8162055807397381E-2</v>
      </c>
      <c r="G10" s="967"/>
      <c r="H10" s="909">
        <v>352877.2796965536</v>
      </c>
      <c r="I10" s="967"/>
      <c r="J10" s="972">
        <v>363992.98159270972</v>
      </c>
      <c r="K10" s="906"/>
      <c r="L10" s="969">
        <v>-3.0538231389840506E-2</v>
      </c>
      <c r="M10" s="907"/>
      <c r="N10" s="904">
        <v>90707.007056521616</v>
      </c>
      <c r="O10" s="967"/>
      <c r="P10" s="968">
        <v>87796.735210147235</v>
      </c>
      <c r="Q10" s="906"/>
      <c r="R10" s="967">
        <v>3.3147836755073573E-2</v>
      </c>
      <c r="S10" s="969"/>
      <c r="T10" s="892"/>
    </row>
    <row r="11" spans="1:20" s="1077" customFormat="1" x14ac:dyDescent="0.25">
      <c r="A11" s="971" t="s">
        <v>276</v>
      </c>
      <c r="B11" s="902">
        <v>558369.76556569</v>
      </c>
      <c r="C11" s="904"/>
      <c r="D11" s="904">
        <v>564566.18066123757</v>
      </c>
      <c r="E11" s="904"/>
      <c r="F11" s="967">
        <v>-1.0975533618202436E-2</v>
      </c>
      <c r="G11" s="967"/>
      <c r="H11" s="909">
        <v>395749.41737983155</v>
      </c>
      <c r="I11" s="967"/>
      <c r="J11" s="968">
        <v>403240.177977163</v>
      </c>
      <c r="K11" s="906"/>
      <c r="L11" s="969">
        <v>-1.8576424191925834E-2</v>
      </c>
      <c r="M11" s="907"/>
      <c r="N11" s="904">
        <v>162620.34818585843</v>
      </c>
      <c r="O11" s="967"/>
      <c r="P11" s="968">
        <v>161326.00268407451</v>
      </c>
      <c r="Q11" s="906"/>
      <c r="R11" s="967">
        <v>8.0231672529482937E-3</v>
      </c>
      <c r="S11" s="969"/>
      <c r="T11" s="892"/>
    </row>
    <row r="12" spans="1:20" s="1077" customFormat="1" x14ac:dyDescent="0.25">
      <c r="A12" s="971" t="s">
        <v>277</v>
      </c>
      <c r="B12" s="916">
        <v>2.3453914281023311</v>
      </c>
      <c r="C12" s="917"/>
      <c r="D12" s="918">
        <v>2.3419417707864847</v>
      </c>
      <c r="E12" s="918"/>
      <c r="F12" s="967">
        <v>1.4729902164424739E-3</v>
      </c>
      <c r="G12" s="967"/>
      <c r="H12" s="919">
        <v>2.2721343194622632</v>
      </c>
      <c r="I12" s="967"/>
      <c r="J12" s="973">
        <v>2.2581549404029002</v>
      </c>
      <c r="K12" s="906"/>
      <c r="L12" s="969">
        <v>6.1906199655497379E-3</v>
      </c>
      <c r="M12" s="907"/>
      <c r="N12" s="917">
        <v>2.605094402852635</v>
      </c>
      <c r="O12" s="967"/>
      <c r="P12" s="974">
        <v>2.6619579856598232</v>
      </c>
      <c r="Q12" s="906"/>
      <c r="R12" s="967">
        <v>-2.1361562847166168E-2</v>
      </c>
      <c r="S12" s="969"/>
      <c r="T12" s="892"/>
    </row>
    <row r="13" spans="1:20" s="1076" customFormat="1" x14ac:dyDescent="0.25">
      <c r="A13" s="910" t="s">
        <v>278</v>
      </c>
      <c r="B13" s="911"/>
      <c r="C13" s="912"/>
      <c r="D13" s="912"/>
      <c r="E13" s="912"/>
      <c r="F13" s="912"/>
      <c r="G13" s="912"/>
      <c r="H13" s="911"/>
      <c r="I13" s="912"/>
      <c r="J13" s="912"/>
      <c r="K13" s="912"/>
      <c r="L13" s="913"/>
      <c r="M13" s="911"/>
      <c r="N13" s="912"/>
      <c r="O13" s="912"/>
      <c r="P13" s="912"/>
      <c r="Q13" s="912"/>
      <c r="R13" s="912"/>
      <c r="S13" s="913"/>
      <c r="T13" s="892"/>
    </row>
    <row r="14" spans="1:20" s="1041" customFormat="1" x14ac:dyDescent="0.25">
      <c r="A14" s="975" t="s">
        <v>279</v>
      </c>
      <c r="B14" s="902">
        <v>227516.3558137028</v>
      </c>
      <c r="C14" s="904"/>
      <c r="D14" s="904">
        <v>230061.25880094367</v>
      </c>
      <c r="E14" s="904"/>
      <c r="F14" s="967">
        <v>-1.106184935483989E-2</v>
      </c>
      <c r="G14" s="967"/>
      <c r="H14" s="909">
        <v>155847.16166315024</v>
      </c>
      <c r="I14" s="967"/>
      <c r="J14" s="972">
        <v>162987.12302450082</v>
      </c>
      <c r="K14" s="906"/>
      <c r="L14" s="969">
        <v>-4.3806904673550646E-2</v>
      </c>
      <c r="M14" s="907"/>
      <c r="N14" s="904">
        <v>71669.194150552576</v>
      </c>
      <c r="O14" s="967"/>
      <c r="P14" s="968">
        <v>67074.135776442854</v>
      </c>
      <c r="Q14" s="906"/>
      <c r="R14" s="967">
        <v>6.8507157355332707E-2</v>
      </c>
      <c r="S14" s="969"/>
      <c r="T14" s="892"/>
    </row>
    <row r="15" spans="1:20" s="1041" customFormat="1" x14ac:dyDescent="0.25">
      <c r="A15" s="975" t="s">
        <v>280</v>
      </c>
      <c r="B15" s="902">
        <v>893621.59963126853</v>
      </c>
      <c r="C15" s="904"/>
      <c r="D15" s="904">
        <v>908695.69724774628</v>
      </c>
      <c r="E15" s="904"/>
      <c r="F15" s="967">
        <v>-1.6588719042176733E-2</v>
      </c>
      <c r="G15" s="967"/>
      <c r="H15" s="902">
        <v>691307.05369553552</v>
      </c>
      <c r="I15" s="967"/>
      <c r="J15" s="972">
        <v>707196.85270770325</v>
      </c>
      <c r="K15" s="906"/>
      <c r="L15" s="969">
        <v>-2.2468707194226244E-2</v>
      </c>
      <c r="M15" s="907"/>
      <c r="N15" s="904">
        <v>202314.54593573307</v>
      </c>
      <c r="O15" s="967"/>
      <c r="P15" s="968">
        <v>201498.84454004306</v>
      </c>
      <c r="Q15" s="906"/>
      <c r="R15" s="967">
        <v>4.0481690977037018E-3</v>
      </c>
      <c r="S15" s="969"/>
      <c r="T15" s="892"/>
    </row>
    <row r="16" spans="1:20" s="1041" customFormat="1" x14ac:dyDescent="0.25">
      <c r="A16" s="976" t="s">
        <v>665</v>
      </c>
      <c r="B16" s="916">
        <v>6.6778051336449176</v>
      </c>
      <c r="C16" s="917"/>
      <c r="D16" s="918">
        <v>6.5337695572963854</v>
      </c>
      <c r="E16" s="918"/>
      <c r="F16" s="967">
        <v>2.2044789778005693E-2</v>
      </c>
      <c r="G16" s="967"/>
      <c r="H16" s="919">
        <v>7.0751003174377933</v>
      </c>
      <c r="I16" s="967"/>
      <c r="J16" s="973">
        <v>6.8706446101068384</v>
      </c>
      <c r="K16" s="906"/>
      <c r="L16" s="969">
        <v>2.9757863917193018E-2</v>
      </c>
      <c r="M16" s="907"/>
      <c r="N16" s="917">
        <v>5.4493735136303778</v>
      </c>
      <c r="O16" s="967"/>
      <c r="P16" s="974">
        <v>5.4422849543621812</v>
      </c>
      <c r="Q16" s="906"/>
      <c r="R16" s="967">
        <v>1.3024968974685712E-3</v>
      </c>
      <c r="S16" s="969"/>
      <c r="T16" s="892"/>
    </row>
    <row r="17" spans="1:20" x14ac:dyDescent="0.25">
      <c r="A17" s="920" t="s">
        <v>281</v>
      </c>
      <c r="B17" s="911"/>
      <c r="C17" s="912"/>
      <c r="D17" s="912"/>
      <c r="E17" s="912"/>
      <c r="F17" s="912"/>
      <c r="G17" s="912"/>
      <c r="H17" s="911"/>
      <c r="I17" s="912"/>
      <c r="J17" s="912"/>
      <c r="K17" s="912"/>
      <c r="L17" s="913"/>
      <c r="M17" s="911"/>
      <c r="N17" s="912"/>
      <c r="O17" s="912"/>
      <c r="P17" s="912"/>
      <c r="Q17" s="912"/>
      <c r="R17" s="912"/>
      <c r="S17" s="913"/>
    </row>
    <row r="18" spans="1:20" s="1041" customFormat="1" x14ac:dyDescent="0.25">
      <c r="A18" s="975" t="s">
        <v>282</v>
      </c>
      <c r="B18" s="902">
        <v>20813.373248843225</v>
      </c>
      <c r="C18" s="904"/>
      <c r="D18" s="904">
        <v>20461.800489573026</v>
      </c>
      <c r="E18" s="904"/>
      <c r="F18" s="967">
        <v>1.7181907303287117E-2</v>
      </c>
      <c r="G18" s="967"/>
      <c r="H18" s="909">
        <v>5141.9535099689901</v>
      </c>
      <c r="I18" s="967"/>
      <c r="J18" s="972">
        <v>4544.7358202429223</v>
      </c>
      <c r="K18" s="906"/>
      <c r="L18" s="969">
        <v>0.13140867001905202</v>
      </c>
      <c r="M18" s="907"/>
      <c r="N18" s="904">
        <v>15671.419738874236</v>
      </c>
      <c r="O18" s="967"/>
      <c r="P18" s="968">
        <v>15917.064669330106</v>
      </c>
      <c r="Q18" s="906"/>
      <c r="R18" s="967">
        <v>-1.5432803444544176E-2</v>
      </c>
      <c r="S18" s="969"/>
      <c r="T18" s="892"/>
    </row>
    <row r="19" spans="1:20" s="1041" customFormat="1" x14ac:dyDescent="0.25">
      <c r="A19" s="975" t="s">
        <v>283</v>
      </c>
      <c r="B19" s="902">
        <v>183535.09284412808</v>
      </c>
      <c r="C19" s="904"/>
      <c r="D19" s="904">
        <v>191831.5748271179</v>
      </c>
      <c r="E19" s="904"/>
      <c r="F19" s="967">
        <v>-4.3248782117681926E-2</v>
      </c>
      <c r="G19" s="967"/>
      <c r="H19" s="909">
        <v>121049.60373946048</v>
      </c>
      <c r="I19" s="967"/>
      <c r="J19" s="972">
        <v>133524.88526238603</v>
      </c>
      <c r="K19" s="906"/>
      <c r="L19" s="969">
        <v>-9.3430385642427047E-2</v>
      </c>
      <c r="M19" s="907"/>
      <c r="N19" s="904">
        <v>62485.489104667613</v>
      </c>
      <c r="O19" s="967"/>
      <c r="P19" s="968">
        <v>58306.68956473186</v>
      </c>
      <c r="Q19" s="906"/>
      <c r="R19" s="967">
        <v>7.166929851670735E-2</v>
      </c>
      <c r="S19" s="969"/>
      <c r="T19" s="892"/>
    </row>
    <row r="20" spans="1:20" s="1041" customFormat="1" x14ac:dyDescent="0.25">
      <c r="A20" s="975" t="s">
        <v>284</v>
      </c>
      <c r="B20" s="902">
        <v>12645.053148047635</v>
      </c>
      <c r="C20" s="904"/>
      <c r="D20" s="904">
        <v>11899.115139299647</v>
      </c>
      <c r="E20" s="904"/>
      <c r="F20" s="967">
        <v>6.2688527677520367E-2</v>
      </c>
      <c r="G20" s="967"/>
      <c r="H20" s="909">
        <v>2099.6319777537656</v>
      </c>
      <c r="I20" s="967"/>
      <c r="J20" s="972">
        <v>1758.0619251805767</v>
      </c>
      <c r="K20" s="906"/>
      <c r="L20" s="969">
        <v>0.19428783917159514</v>
      </c>
      <c r="M20" s="907"/>
      <c r="N20" s="904">
        <v>10545.421170293868</v>
      </c>
      <c r="O20" s="967"/>
      <c r="P20" s="968">
        <v>10141.053214119071</v>
      </c>
      <c r="Q20" s="906"/>
      <c r="R20" s="967">
        <v>3.9874355023776904E-2</v>
      </c>
      <c r="S20" s="969"/>
      <c r="T20" s="892"/>
    </row>
    <row r="21" spans="1:20" s="1041" customFormat="1" x14ac:dyDescent="0.25">
      <c r="A21" s="975" t="s">
        <v>285</v>
      </c>
      <c r="B21" s="902">
        <v>929434.54249981663</v>
      </c>
      <c r="C21" s="904"/>
      <c r="D21" s="904">
        <v>938362.69587158354</v>
      </c>
      <c r="E21" s="904"/>
      <c r="F21" s="967">
        <v>-9.5146081691516223E-3</v>
      </c>
      <c r="G21" s="967"/>
      <c r="H21" s="909">
        <v>723062.29008677904</v>
      </c>
      <c r="I21" s="967"/>
      <c r="J21" s="972">
        <v>733872.41657504963</v>
      </c>
      <c r="K21" s="906"/>
      <c r="L21" s="969">
        <v>-1.4730253166784731E-2</v>
      </c>
      <c r="M21" s="907"/>
      <c r="N21" s="904">
        <v>206372.25241303761</v>
      </c>
      <c r="O21" s="967"/>
      <c r="P21" s="968">
        <v>204490.27929653393</v>
      </c>
      <c r="Q21" s="906"/>
      <c r="R21" s="967">
        <v>9.2032399925211419E-3</v>
      </c>
      <c r="S21" s="969"/>
      <c r="T21" s="892"/>
    </row>
    <row r="22" spans="1:20" x14ac:dyDescent="0.25">
      <c r="A22" s="920" t="s">
        <v>286</v>
      </c>
      <c r="B22" s="911"/>
      <c r="C22" s="912"/>
      <c r="D22" s="912"/>
      <c r="E22" s="912"/>
      <c r="F22" s="912"/>
      <c r="G22" s="912"/>
      <c r="H22" s="911"/>
      <c r="I22" s="912"/>
      <c r="J22" s="912"/>
      <c r="K22" s="912"/>
      <c r="L22" s="913"/>
      <c r="M22" s="911"/>
      <c r="N22" s="912"/>
      <c r="O22" s="912"/>
      <c r="P22" s="912"/>
      <c r="Q22" s="912"/>
      <c r="R22" s="912"/>
      <c r="S22" s="913"/>
    </row>
    <row r="23" spans="1:20" s="1041" customFormat="1" x14ac:dyDescent="0.25">
      <c r="A23" s="975" t="s">
        <v>583</v>
      </c>
      <c r="B23" s="902">
        <v>340745.28286099201</v>
      </c>
      <c r="C23" s="904"/>
      <c r="D23" s="904">
        <v>344564.41366755287</v>
      </c>
      <c r="E23" s="904">
        <v>0</v>
      </c>
      <c r="F23" s="967">
        <v>-1.1083938605005462E-2</v>
      </c>
      <c r="G23" s="967"/>
      <c r="H23" s="909">
        <v>176949.47050159457</v>
      </c>
      <c r="I23" s="967"/>
      <c r="J23" s="972">
        <v>184778.75759637015</v>
      </c>
      <c r="K23" s="906"/>
      <c r="L23" s="969">
        <v>-4.2371142639013981E-2</v>
      </c>
      <c r="M23" s="907"/>
      <c r="N23" s="904">
        <v>163795.81235939742</v>
      </c>
      <c r="O23" s="967"/>
      <c r="P23" s="968">
        <v>159785.65607118269</v>
      </c>
      <c r="Q23" s="906"/>
      <c r="R23" s="967">
        <v>2.5097098117669882E-2</v>
      </c>
      <c r="S23" s="969"/>
      <c r="T23" s="892"/>
    </row>
    <row r="24" spans="1:20" s="1041" customFormat="1" x14ac:dyDescent="0.25">
      <c r="A24" s="975" t="s">
        <v>287</v>
      </c>
      <c r="B24" s="902">
        <v>561467.38349719415</v>
      </c>
      <c r="C24" s="904"/>
      <c r="D24" s="904">
        <v>564190.75764206308</v>
      </c>
      <c r="E24" s="904">
        <v>0</v>
      </c>
      <c r="F24" s="967">
        <v>-4.8270449453138731E-3</v>
      </c>
      <c r="G24" s="967"/>
      <c r="H24" s="909">
        <v>460701.20949941286</v>
      </c>
      <c r="I24" s="967"/>
      <c r="J24" s="972">
        <v>467293.38676527381</v>
      </c>
      <c r="K24" s="906"/>
      <c r="L24" s="969">
        <v>-1.4107148640586846E-2</v>
      </c>
      <c r="M24" s="907"/>
      <c r="N24" s="904">
        <v>100766.17399778124</v>
      </c>
      <c r="O24" s="967"/>
      <c r="P24" s="968">
        <v>96897.370876789224</v>
      </c>
      <c r="Q24" s="906"/>
      <c r="R24" s="967">
        <v>3.9926812110427937E-2</v>
      </c>
      <c r="S24" s="969"/>
      <c r="T24" s="892"/>
    </row>
    <row r="25" spans="1:20" s="1041" customFormat="1" x14ac:dyDescent="0.25">
      <c r="A25" s="975" t="s">
        <v>288</v>
      </c>
      <c r="B25" s="902">
        <v>556378.87834103825</v>
      </c>
      <c r="C25" s="904"/>
      <c r="D25" s="904">
        <v>558893.83229982422</v>
      </c>
      <c r="E25" s="904">
        <v>0</v>
      </c>
      <c r="F25" s="967">
        <v>-4.4998778183631917E-3</v>
      </c>
      <c r="G25" s="967"/>
      <c r="H25" s="909">
        <v>456058.13319228945</v>
      </c>
      <c r="I25" s="967"/>
      <c r="J25" s="972">
        <v>462958.07300569949</v>
      </c>
      <c r="K25" s="906"/>
      <c r="L25" s="969">
        <v>-1.4904027417889099E-2</v>
      </c>
      <c r="M25" s="907"/>
      <c r="N25" s="904">
        <v>100320.74514874874</v>
      </c>
      <c r="O25" s="967"/>
      <c r="P25" s="968">
        <v>95935.759294124713</v>
      </c>
      <c r="Q25" s="906"/>
      <c r="R25" s="967">
        <v>4.5707522272068715E-2</v>
      </c>
      <c r="S25" s="969"/>
      <c r="T25" s="892"/>
    </row>
    <row r="26" spans="1:20" s="1041" customFormat="1" x14ac:dyDescent="0.25">
      <c r="A26" s="975" t="s">
        <v>584</v>
      </c>
      <c r="B26" s="902">
        <v>8477.2593016434384</v>
      </c>
      <c r="C26" s="904"/>
      <c r="D26" s="904">
        <v>8962.5846119858306</v>
      </c>
      <c r="E26" s="904">
        <v>0</v>
      </c>
      <c r="F26" s="967">
        <v>-5.4150151028237732E-2</v>
      </c>
      <c r="G26" s="967"/>
      <c r="H26" s="909">
        <v>7344.2960071602702</v>
      </c>
      <c r="I26" s="967"/>
      <c r="J26" s="972">
        <v>7062.0461675649531</v>
      </c>
      <c r="K26" s="906"/>
      <c r="L26" s="969">
        <v>3.996714732504205E-2</v>
      </c>
      <c r="M26" s="907"/>
      <c r="N26" s="904">
        <v>1132.9632944831683</v>
      </c>
      <c r="O26" s="967"/>
      <c r="P26" s="968">
        <v>1900.538444420878</v>
      </c>
      <c r="Q26" s="906"/>
      <c r="R26" s="967">
        <v>-0.40387246687430267</v>
      </c>
      <c r="S26" s="969"/>
      <c r="T26" s="892"/>
    </row>
    <row r="27" spans="1:20" s="1041" customFormat="1" x14ac:dyDescent="0.25">
      <c r="A27" s="975" t="s">
        <v>585</v>
      </c>
      <c r="B27" s="902">
        <v>7972.0888399937239</v>
      </c>
      <c r="C27" s="904"/>
      <c r="D27" s="968">
        <v>9433.4225364785543</v>
      </c>
      <c r="E27" s="968">
        <v>0</v>
      </c>
      <c r="F27" s="967">
        <v>-0.15491023441745866</v>
      </c>
      <c r="G27" s="967"/>
      <c r="H27" s="909">
        <v>6658.955882357056</v>
      </c>
      <c r="I27" s="967"/>
      <c r="J27" s="972">
        <v>6882.0277105820669</v>
      </c>
      <c r="K27" s="906"/>
      <c r="L27" s="969">
        <v>-3.2413677713329633E-2</v>
      </c>
      <c r="M27" s="907"/>
      <c r="N27" s="904">
        <v>1313.1329576366682</v>
      </c>
      <c r="O27" s="967"/>
      <c r="P27" s="968">
        <v>2551.394825896487</v>
      </c>
      <c r="Q27" s="906"/>
      <c r="R27" s="967">
        <v>-0.48532742000240164</v>
      </c>
      <c r="S27" s="969"/>
      <c r="T27" s="892"/>
    </row>
    <row r="28" spans="1:20" s="1041" customFormat="1" x14ac:dyDescent="0.25">
      <c r="A28" s="975" t="s">
        <v>253</v>
      </c>
      <c r="B28" s="902">
        <v>170942.79349918349</v>
      </c>
      <c r="C28" s="904"/>
      <c r="D28" s="968">
        <v>174909.66992171595</v>
      </c>
      <c r="E28" s="968">
        <v>0</v>
      </c>
      <c r="F28" s="967">
        <v>-2.2679571828749689E-2</v>
      </c>
      <c r="G28" s="967"/>
      <c r="H28" s="909">
        <v>153992.47054560951</v>
      </c>
      <c r="I28" s="967"/>
      <c r="J28" s="972">
        <v>158421.96123306119</v>
      </c>
      <c r="K28" s="906"/>
      <c r="L28" s="969">
        <v>-2.7960079858721513E-2</v>
      </c>
      <c r="M28" s="907"/>
      <c r="N28" s="904">
        <v>16950.322953573996</v>
      </c>
      <c r="O28" s="967"/>
      <c r="P28" s="968">
        <v>16487.708688654773</v>
      </c>
      <c r="Q28" s="906"/>
      <c r="R28" s="967">
        <v>2.8058129462073061E-2</v>
      </c>
      <c r="S28" s="969"/>
      <c r="T28" s="892"/>
    </row>
    <row r="29" spans="1:20" s="1041" customFormat="1" x14ac:dyDescent="0.25">
      <c r="A29" s="975" t="s">
        <v>0</v>
      </c>
      <c r="B29" s="902">
        <v>168254.55452420987</v>
      </c>
      <c r="C29" s="904"/>
      <c r="D29" s="968">
        <v>175377.05620479456</v>
      </c>
      <c r="E29" s="968">
        <v>0</v>
      </c>
      <c r="F29" s="967">
        <v>-4.0612505619135618E-2</v>
      </c>
      <c r="G29" s="967"/>
      <c r="H29" s="909">
        <v>134194.47430968689</v>
      </c>
      <c r="I29" s="967"/>
      <c r="J29" s="972">
        <v>139119.97625403281</v>
      </c>
      <c r="K29" s="906"/>
      <c r="L29" s="969">
        <v>-3.540470662065065E-2</v>
      </c>
      <c r="M29" s="907"/>
      <c r="N29" s="904">
        <v>34060.080214522968</v>
      </c>
      <c r="O29" s="967"/>
      <c r="P29" s="968">
        <v>36257.079950761756</v>
      </c>
      <c r="Q29" s="906"/>
      <c r="R29" s="967">
        <v>-6.0595054516866267E-2</v>
      </c>
      <c r="S29" s="969"/>
      <c r="T29" s="892"/>
    </row>
    <row r="30" spans="1:20" s="1041" customFormat="1" x14ac:dyDescent="0.25">
      <c r="A30" s="975" t="s">
        <v>260</v>
      </c>
      <c r="B30" s="902">
        <v>31955.9721265185</v>
      </c>
      <c r="C30" s="904"/>
      <c r="D30" s="968">
        <v>33404.276179987472</v>
      </c>
      <c r="E30" s="968">
        <v>0</v>
      </c>
      <c r="F30" s="967">
        <v>-4.3356845862047202E-2</v>
      </c>
      <c r="G30" s="967"/>
      <c r="H30" s="909">
        <v>22629.609278892029</v>
      </c>
      <c r="I30" s="967"/>
      <c r="J30" s="972">
        <v>22285.080894043116</v>
      </c>
      <c r="K30" s="906"/>
      <c r="L30" s="969">
        <v>1.546004640894107E-2</v>
      </c>
      <c r="M30" s="907"/>
      <c r="N30" s="904">
        <v>9326.362847626473</v>
      </c>
      <c r="O30" s="967"/>
      <c r="P30" s="968">
        <v>11119.195285944352</v>
      </c>
      <c r="Q30" s="906"/>
      <c r="R30" s="967">
        <v>-0.16123760687827632</v>
      </c>
      <c r="S30" s="969"/>
      <c r="T30" s="892"/>
    </row>
    <row r="31" spans="1:20" s="1041" customFormat="1" x14ac:dyDescent="0.25">
      <c r="A31" s="975" t="s">
        <v>269</v>
      </c>
      <c r="B31" s="902">
        <v>156269.04059333165</v>
      </c>
      <c r="C31" s="904"/>
      <c r="D31" s="968">
        <v>162180.54610238693</v>
      </c>
      <c r="E31" s="968">
        <v>0</v>
      </c>
      <c r="F31" s="967">
        <v>-3.6450151705145074E-2</v>
      </c>
      <c r="G31" s="967"/>
      <c r="H31" s="909">
        <v>126370.25303722467</v>
      </c>
      <c r="I31" s="967"/>
      <c r="J31" s="972">
        <v>131222.81310593529</v>
      </c>
      <c r="K31" s="906"/>
      <c r="L31" s="969">
        <v>-3.6979546115911879E-2</v>
      </c>
      <c r="M31" s="907"/>
      <c r="N31" s="904">
        <v>29898.787556106981</v>
      </c>
      <c r="O31" s="967"/>
      <c r="P31" s="968">
        <v>30957.732996451628</v>
      </c>
      <c r="Q31" s="906"/>
      <c r="R31" s="967">
        <v>-3.4206168793626562E-2</v>
      </c>
      <c r="S31" s="969"/>
      <c r="T31" s="892"/>
    </row>
    <row r="32" spans="1:20" x14ac:dyDescent="0.25">
      <c r="A32" s="921" t="s">
        <v>143</v>
      </c>
      <c r="B32" s="911"/>
      <c r="C32" s="912"/>
      <c r="D32" s="912"/>
      <c r="E32" s="912"/>
      <c r="F32" s="912"/>
      <c r="G32" s="912"/>
      <c r="H32" s="911"/>
      <c r="I32" s="912"/>
      <c r="J32" s="912"/>
      <c r="K32" s="912"/>
      <c r="L32" s="913"/>
      <c r="M32" s="911"/>
      <c r="N32" s="912"/>
      <c r="O32" s="912"/>
      <c r="P32" s="912"/>
      <c r="Q32" s="912"/>
      <c r="R32" s="912"/>
      <c r="S32" s="913"/>
    </row>
    <row r="33" spans="1:20" s="1041" customFormat="1" x14ac:dyDescent="0.25">
      <c r="A33" s="977" t="s">
        <v>586</v>
      </c>
      <c r="B33" s="922">
        <v>9.4623740943819765</v>
      </c>
      <c r="C33" s="918"/>
      <c r="D33" s="974">
        <v>9.7362443863097159</v>
      </c>
      <c r="E33" s="974"/>
      <c r="F33" s="967">
        <v>-2.8128945932461662E-2</v>
      </c>
      <c r="G33" s="967"/>
      <c r="H33" s="919">
        <v>10.222428332085279</v>
      </c>
      <c r="I33" s="967"/>
      <c r="J33" s="974">
        <v>10.259458332642499</v>
      </c>
      <c r="K33" s="978"/>
      <c r="L33" s="969">
        <v>-3.6093524001556145E-3</v>
      </c>
      <c r="M33" s="907"/>
      <c r="N33" s="918">
        <v>8.6412835367125638</v>
      </c>
      <c r="O33" s="967"/>
      <c r="P33" s="974">
        <v>9.1311911835529163</v>
      </c>
      <c r="Q33" s="923"/>
      <c r="R33" s="967">
        <v>-5.36521070463154E-2</v>
      </c>
      <c r="S33" s="970"/>
      <c r="T33" s="892"/>
    </row>
    <row r="34" spans="1:20" s="1041" customFormat="1" x14ac:dyDescent="0.25">
      <c r="A34" s="977" t="s">
        <v>292</v>
      </c>
      <c r="B34" s="922">
        <v>10.89215138451044</v>
      </c>
      <c r="C34" s="918"/>
      <c r="D34" s="974">
        <v>10.85316772855596</v>
      </c>
      <c r="E34" s="974"/>
      <c r="F34" s="967">
        <v>3.5919149993332801E-3</v>
      </c>
      <c r="G34" s="967"/>
      <c r="H34" s="919">
        <v>10.623662035503235</v>
      </c>
      <c r="I34" s="967"/>
      <c r="J34" s="974">
        <v>10.561696696695176</v>
      </c>
      <c r="K34" s="978"/>
      <c r="L34" s="969">
        <v>5.8669871506013818E-3</v>
      </c>
      <c r="M34" s="907"/>
      <c r="N34" s="918">
        <v>12.112704034001668</v>
      </c>
      <c r="O34" s="967"/>
      <c r="P34" s="974">
        <v>12.259722158729891</v>
      </c>
      <c r="Q34" s="923"/>
      <c r="R34" s="967">
        <v>-1.1991962201487157E-2</v>
      </c>
      <c r="S34" s="970"/>
      <c r="T34" s="892"/>
    </row>
    <row r="35" spans="1:20" s="1041" customFormat="1" x14ac:dyDescent="0.25">
      <c r="A35" s="977" t="s">
        <v>587</v>
      </c>
      <c r="B35" s="922">
        <v>7.7005912576556401</v>
      </c>
      <c r="C35" s="918"/>
      <c r="D35" s="974">
        <v>7.0601488200821558</v>
      </c>
      <c r="E35" s="974"/>
      <c r="F35" s="967">
        <v>9.0712314130232702E-2</v>
      </c>
      <c r="G35" s="967"/>
      <c r="H35" s="919">
        <v>8.2186997748381767</v>
      </c>
      <c r="I35" s="967"/>
      <c r="J35" s="974">
        <v>8.0871522133147433</v>
      </c>
      <c r="K35" s="978"/>
      <c r="L35" s="969">
        <v>1.6266240334496557E-2</v>
      </c>
      <c r="M35" s="907"/>
      <c r="N35" s="918">
        <v>4.342016154165413</v>
      </c>
      <c r="O35" s="967"/>
      <c r="P35" s="974">
        <v>3.2439958774541435</v>
      </c>
      <c r="Q35" s="923"/>
      <c r="R35" s="967">
        <v>0.33847770410022382</v>
      </c>
      <c r="S35" s="970"/>
      <c r="T35" s="892"/>
    </row>
    <row r="36" spans="1:20" s="1041" customFormat="1" x14ac:dyDescent="0.25">
      <c r="A36" s="977" t="s">
        <v>588</v>
      </c>
      <c r="B36" s="922">
        <v>3.2610507427428264</v>
      </c>
      <c r="C36" s="918"/>
      <c r="D36" s="974">
        <v>2.6814442424315361</v>
      </c>
      <c r="E36" s="974"/>
      <c r="F36" s="967">
        <v>0.21615459726498079</v>
      </c>
      <c r="G36" s="967"/>
      <c r="H36" s="919">
        <v>3.510767711328199</v>
      </c>
      <c r="I36" s="967"/>
      <c r="J36" s="974">
        <v>3.1149855738293075</v>
      </c>
      <c r="K36" s="978"/>
      <c r="L36" s="969">
        <v>0.12705745439852853</v>
      </c>
      <c r="M36" s="907"/>
      <c r="N36" s="918">
        <v>1.9947248408488651</v>
      </c>
      <c r="O36" s="967"/>
      <c r="P36" s="974">
        <v>1.5120276448597598</v>
      </c>
      <c r="Q36" s="923"/>
      <c r="R36" s="967">
        <v>0.31923834040340932</v>
      </c>
      <c r="S36" s="970"/>
      <c r="T36" s="892"/>
    </row>
    <row r="37" spans="1:20" s="1041" customFormat="1" x14ac:dyDescent="0.25">
      <c r="A37" s="979" t="s">
        <v>589</v>
      </c>
      <c r="B37" s="922">
        <v>9.8945969687367992</v>
      </c>
      <c r="C37" s="918"/>
      <c r="D37" s="974">
        <v>9.7279834778484879</v>
      </c>
      <c r="E37" s="974"/>
      <c r="F37" s="967">
        <v>1.7127238267592194E-2</v>
      </c>
      <c r="G37" s="967"/>
      <c r="H37" s="919">
        <v>9.9688358893399851</v>
      </c>
      <c r="I37" s="967"/>
      <c r="J37" s="974">
        <v>9.922235592061698</v>
      </c>
      <c r="K37" s="978"/>
      <c r="L37" s="969">
        <v>4.6965521878526775E-3</v>
      </c>
      <c r="M37" s="907"/>
      <c r="N37" s="918">
        <v>9.220141689882448</v>
      </c>
      <c r="O37" s="967"/>
      <c r="P37" s="974">
        <v>7.8615142498652881</v>
      </c>
      <c r="Q37" s="923"/>
      <c r="R37" s="967">
        <v>0.17282006962468341</v>
      </c>
      <c r="S37" s="970"/>
      <c r="T37" s="892"/>
    </row>
    <row r="38" spans="1:20" s="1041" customFormat="1" x14ac:dyDescent="0.25">
      <c r="A38" s="979" t="s">
        <v>1</v>
      </c>
      <c r="B38" s="922">
        <v>10.743472315147065</v>
      </c>
      <c r="C38" s="918"/>
      <c r="D38" s="974">
        <v>10.42895456936483</v>
      </c>
      <c r="E38" s="974"/>
      <c r="F38" s="967">
        <v>3.0158127901538084E-2</v>
      </c>
      <c r="G38" s="967"/>
      <c r="H38" s="919">
        <v>11.328671278729303</v>
      </c>
      <c r="I38" s="967"/>
      <c r="J38" s="974">
        <v>11.167292832309238</v>
      </c>
      <c r="K38" s="978"/>
      <c r="L38" s="969">
        <v>1.4450990839352218E-2</v>
      </c>
      <c r="M38" s="907"/>
      <c r="N38" s="918">
        <v>8.4378269147288023</v>
      </c>
      <c r="O38" s="967"/>
      <c r="P38" s="974">
        <v>7.5959188768114343</v>
      </c>
      <c r="Q38" s="923"/>
      <c r="R38" s="967">
        <v>0.11083689170082063</v>
      </c>
      <c r="S38" s="970"/>
      <c r="T38" s="892"/>
    </row>
    <row r="39" spans="1:20" s="1041" customFormat="1" x14ac:dyDescent="0.25">
      <c r="A39" s="977" t="s">
        <v>144</v>
      </c>
      <c r="B39" s="922">
        <v>3.8729917818319417</v>
      </c>
      <c r="C39" s="918"/>
      <c r="D39" s="974">
        <v>4.0478006687537835</v>
      </c>
      <c r="E39" s="974"/>
      <c r="F39" s="967">
        <v>-4.318614013561619E-2</v>
      </c>
      <c r="G39" s="967"/>
      <c r="H39" s="919">
        <v>4.5193642262784532</v>
      </c>
      <c r="I39" s="967"/>
      <c r="J39" s="974">
        <v>4.9440314995312074</v>
      </c>
      <c r="K39" s="978"/>
      <c r="L39" s="969">
        <v>-8.5894936812805703E-2</v>
      </c>
      <c r="M39" s="907"/>
      <c r="N39" s="918">
        <v>2.3046251950451677</v>
      </c>
      <c r="O39" s="967"/>
      <c r="P39" s="974">
        <v>2.2515756677541643</v>
      </c>
      <c r="Q39" s="923"/>
      <c r="R39" s="967">
        <v>2.3561067944883999E-2</v>
      </c>
      <c r="S39" s="970"/>
      <c r="T39" s="892"/>
    </row>
    <row r="40" spans="1:20" s="1041" customFormat="1" x14ac:dyDescent="0.25">
      <c r="A40" s="977" t="s">
        <v>145</v>
      </c>
      <c r="B40" s="922">
        <v>10.775473661375601</v>
      </c>
      <c r="C40" s="918"/>
      <c r="D40" s="974">
        <v>10.443826592733393</v>
      </c>
      <c r="E40" s="974"/>
      <c r="F40" s="967">
        <v>3.1755321260596388E-2</v>
      </c>
      <c r="G40" s="967"/>
      <c r="H40" s="919">
        <v>11.220786586769279</v>
      </c>
      <c r="I40" s="967"/>
      <c r="J40" s="974">
        <v>10.999728915868157</v>
      </c>
      <c r="K40" s="978"/>
      <c r="L40" s="969">
        <v>2.0096647162115479E-2</v>
      </c>
      <c r="M40" s="907"/>
      <c r="N40" s="918">
        <v>8.8933134915980361</v>
      </c>
      <c r="O40" s="967"/>
      <c r="P40" s="974">
        <v>8.0874826491303704</v>
      </c>
      <c r="Q40" s="923"/>
      <c r="R40" s="967">
        <v>9.96392669299037E-2</v>
      </c>
      <c r="S40" s="970"/>
      <c r="T40" s="892"/>
    </row>
    <row r="41" spans="1:20" s="1041" customFormat="1" x14ac:dyDescent="0.25">
      <c r="A41" s="977" t="s">
        <v>308</v>
      </c>
      <c r="B41" s="922">
        <v>11.483642788783758</v>
      </c>
      <c r="C41" s="918"/>
      <c r="D41" s="974">
        <v>11.450750646958491</v>
      </c>
      <c r="E41" s="974"/>
      <c r="F41" s="967">
        <v>2.8724878254163416E-3</v>
      </c>
      <c r="G41" s="967"/>
      <c r="H41" s="919">
        <v>11.559843466304899</v>
      </c>
      <c r="I41" s="967"/>
      <c r="J41" s="974">
        <v>11.479636247703935</v>
      </c>
      <c r="K41" s="978"/>
      <c r="L41" s="969">
        <v>6.9869129012695838E-3</v>
      </c>
      <c r="M41" s="907"/>
      <c r="N41" s="918">
        <v>11.248031269812257</v>
      </c>
      <c r="O41" s="967"/>
      <c r="P41" s="974">
        <v>11.357160491804157</v>
      </c>
      <c r="Q41" s="923"/>
      <c r="R41" s="967">
        <v>-9.608847393734762E-3</v>
      </c>
      <c r="S41" s="970"/>
      <c r="T41" s="892"/>
    </row>
    <row r="42" spans="1:20" x14ac:dyDescent="0.25">
      <c r="A42" s="924" t="s">
        <v>309</v>
      </c>
      <c r="B42" s="911"/>
      <c r="C42" s="912"/>
      <c r="D42" s="925"/>
      <c r="E42" s="925"/>
      <c r="F42" s="926"/>
      <c r="G42" s="926"/>
      <c r="H42" s="911"/>
      <c r="I42" s="926"/>
      <c r="J42" s="927"/>
      <c r="K42" s="927"/>
      <c r="L42" s="928"/>
      <c r="M42" s="929"/>
      <c r="N42" s="912"/>
      <c r="O42" s="926"/>
      <c r="P42" s="927"/>
      <c r="Q42" s="927"/>
      <c r="R42" s="926"/>
      <c r="S42" s="928"/>
    </row>
    <row r="43" spans="1:20" x14ac:dyDescent="0.25">
      <c r="A43" s="980" t="s">
        <v>312</v>
      </c>
      <c r="B43" s="902">
        <v>1121137.9554449713</v>
      </c>
      <c r="C43" s="904"/>
      <c r="D43" s="968">
        <v>1138756.95604869</v>
      </c>
      <c r="E43" s="968"/>
      <c r="F43" s="967">
        <v>-1.5472134339230632E-2</v>
      </c>
      <c r="G43" s="967"/>
      <c r="H43" s="909">
        <v>847154.2153586857</v>
      </c>
      <c r="I43" s="967"/>
      <c r="J43" s="972">
        <v>870183.97573220404</v>
      </c>
      <c r="K43" s="906"/>
      <c r="L43" s="969">
        <v>-2.646539239491312E-2</v>
      </c>
      <c r="M43" s="907"/>
      <c r="N43" s="904">
        <v>273983.74008628563</v>
      </c>
      <c r="O43" s="967"/>
      <c r="P43" s="968">
        <v>268572.98031648592</v>
      </c>
      <c r="Q43" s="906"/>
      <c r="R43" s="967">
        <v>2.0146329550439816E-2</v>
      </c>
      <c r="S43" s="969"/>
    </row>
    <row r="44" spans="1:20" x14ac:dyDescent="0.25">
      <c r="A44" s="980" t="s">
        <v>313</v>
      </c>
      <c r="B44" s="981">
        <v>1121137.9554449713</v>
      </c>
      <c r="C44" s="904"/>
      <c r="D44" s="968">
        <v>1138756.95604869</v>
      </c>
      <c r="E44" s="968"/>
      <c r="F44" s="967">
        <v>-1.5472134339230632E-2</v>
      </c>
      <c r="G44" s="967"/>
      <c r="H44" s="909">
        <v>847154.2153586857</v>
      </c>
      <c r="I44" s="967"/>
      <c r="J44" s="972">
        <v>870183.97573220404</v>
      </c>
      <c r="K44" s="906"/>
      <c r="L44" s="969">
        <v>-2.646539239491312E-2</v>
      </c>
      <c r="M44" s="907"/>
      <c r="N44" s="904">
        <v>273983.74008628563</v>
      </c>
      <c r="O44" s="967"/>
      <c r="P44" s="968">
        <v>268572.98031648592</v>
      </c>
      <c r="Q44" s="906"/>
      <c r="R44" s="967">
        <v>2.0146329550439816E-2</v>
      </c>
      <c r="S44" s="969"/>
    </row>
    <row r="45" spans="1:20" x14ac:dyDescent="0.25">
      <c r="A45" s="924" t="s">
        <v>319</v>
      </c>
      <c r="B45" s="911"/>
      <c r="C45" s="912"/>
      <c r="D45" s="925"/>
      <c r="E45" s="925"/>
      <c r="F45" s="912"/>
      <c r="G45" s="912"/>
      <c r="H45" s="911"/>
      <c r="I45" s="912"/>
      <c r="J45" s="927"/>
      <c r="K45" s="912"/>
      <c r="L45" s="913"/>
      <c r="M45" s="911"/>
      <c r="N45" s="912"/>
      <c r="O45" s="930"/>
      <c r="P45" s="927"/>
      <c r="Q45" s="912"/>
      <c r="R45" s="912"/>
      <c r="S45" s="913"/>
    </row>
    <row r="46" spans="1:20" s="1041" customFormat="1" x14ac:dyDescent="0.25">
      <c r="A46" s="976" t="s">
        <v>320</v>
      </c>
      <c r="B46" s="902">
        <v>1035279.3236458411</v>
      </c>
      <c r="C46" s="904"/>
      <c r="D46" s="968">
        <v>1054096.927882574</v>
      </c>
      <c r="E46" s="968"/>
      <c r="F46" s="967">
        <v>-1.7851872763288434E-2</v>
      </c>
      <c r="G46" s="967"/>
      <c r="H46" s="909">
        <v>784908.34716423426</v>
      </c>
      <c r="I46" s="967"/>
      <c r="J46" s="972">
        <v>808087.96851361741</v>
      </c>
      <c r="K46" s="906"/>
      <c r="L46" s="969">
        <v>-2.868452724524451E-2</v>
      </c>
      <c r="M46" s="907"/>
      <c r="N46" s="931">
        <v>250370.97648160681</v>
      </c>
      <c r="O46" s="967"/>
      <c r="P46" s="968">
        <v>246008.95936895674</v>
      </c>
      <c r="Q46" s="906"/>
      <c r="R46" s="967">
        <v>1.7731131109367623E-2</v>
      </c>
      <c r="S46" s="969"/>
      <c r="T46" s="892"/>
    </row>
    <row r="47" spans="1:20" s="1041" customFormat="1" x14ac:dyDescent="0.25">
      <c r="A47" s="976" t="s">
        <v>196</v>
      </c>
      <c r="B47" s="902">
        <v>1004739.4654399301</v>
      </c>
      <c r="C47" s="904"/>
      <c r="D47" s="968">
        <v>1026431.6342548531</v>
      </c>
      <c r="E47" s="968"/>
      <c r="F47" s="967">
        <v>-2.113357391860847E-2</v>
      </c>
      <c r="G47" s="967"/>
      <c r="H47" s="909">
        <v>761345.50106490229</v>
      </c>
      <c r="I47" s="967"/>
      <c r="J47" s="972">
        <v>785538.3704928098</v>
      </c>
      <c r="K47" s="906"/>
      <c r="L47" s="969">
        <v>-3.079782011505058E-2</v>
      </c>
      <c r="M47" s="907"/>
      <c r="N47" s="931">
        <v>243393.96437502775</v>
      </c>
      <c r="O47" s="967"/>
      <c r="P47" s="968">
        <v>240893.26376204332</v>
      </c>
      <c r="Q47" s="906"/>
      <c r="R47" s="967">
        <v>1.0380948698734221E-2</v>
      </c>
      <c r="S47" s="969"/>
      <c r="T47" s="892"/>
    </row>
    <row r="48" spans="1:20" s="1041" customFormat="1" x14ac:dyDescent="0.25">
      <c r="A48" s="976" t="s">
        <v>197</v>
      </c>
      <c r="B48" s="902">
        <v>30338.458056753625</v>
      </c>
      <c r="C48" s="904"/>
      <c r="D48" s="968">
        <v>25925.955267948942</v>
      </c>
      <c r="E48" s="968"/>
      <c r="F48" s="967">
        <v>0.17019634351755808</v>
      </c>
      <c r="G48" s="967"/>
      <c r="H48" s="909">
        <v>24460.39341485668</v>
      </c>
      <c r="I48" s="967"/>
      <c r="J48" s="972">
        <v>21509.062898398442</v>
      </c>
      <c r="K48" s="906"/>
      <c r="L48" s="969">
        <v>0.13721334724805667</v>
      </c>
      <c r="M48" s="907"/>
      <c r="N48" s="931">
        <v>5878.0646418969427</v>
      </c>
      <c r="O48" s="967"/>
      <c r="P48" s="968">
        <v>4416.8923695505009</v>
      </c>
      <c r="Q48" s="906"/>
      <c r="R48" s="967">
        <v>0.33081455242594981</v>
      </c>
      <c r="S48" s="969"/>
      <c r="T48" s="892"/>
    </row>
    <row r="49" spans="1:20" s="1041" customFormat="1" x14ac:dyDescent="0.25">
      <c r="A49" s="976" t="s">
        <v>667</v>
      </c>
      <c r="B49" s="902">
        <v>13729.324667045035</v>
      </c>
      <c r="C49" s="904"/>
      <c r="D49" s="968">
        <v>11194.827571856664</v>
      </c>
      <c r="E49" s="968"/>
      <c r="F49" s="967">
        <v>0.22639893994973115</v>
      </c>
      <c r="G49" s="967"/>
      <c r="H49" s="909">
        <v>10792.366682076801</v>
      </c>
      <c r="I49" s="967"/>
      <c r="J49" s="972">
        <v>8806.784352873683</v>
      </c>
      <c r="K49" s="906"/>
      <c r="L49" s="969">
        <v>0.22546053697286411</v>
      </c>
      <c r="M49" s="907"/>
      <c r="N49" s="931">
        <v>2936.9579849682341</v>
      </c>
      <c r="O49" s="967"/>
      <c r="P49" s="968">
        <v>2388.0432189829803</v>
      </c>
      <c r="Q49" s="906"/>
      <c r="R49" s="967">
        <v>0.22985964475928772</v>
      </c>
      <c r="S49" s="969"/>
      <c r="T49" s="892"/>
    </row>
    <row r="50" spans="1:20" s="1041" customFormat="1" x14ac:dyDescent="0.25">
      <c r="A50" s="976" t="s">
        <v>250</v>
      </c>
      <c r="B50" s="902">
        <v>19345.149223491684</v>
      </c>
      <c r="C50" s="904"/>
      <c r="D50" s="968">
        <v>16982.536856679544</v>
      </c>
      <c r="E50" s="968"/>
      <c r="F50" s="967">
        <v>0.13912010830601443</v>
      </c>
      <c r="G50" s="967"/>
      <c r="H50" s="909">
        <v>15559.205181847326</v>
      </c>
      <c r="I50" s="967"/>
      <c r="J50" s="972">
        <v>12914.984447826946</v>
      </c>
      <c r="K50" s="906"/>
      <c r="L50" s="969">
        <v>0.20474052792725528</v>
      </c>
      <c r="M50" s="907"/>
      <c r="N50" s="931">
        <v>3785.9440416443567</v>
      </c>
      <c r="O50" s="967"/>
      <c r="P50" s="968">
        <v>4067.5524088525972</v>
      </c>
      <c r="Q50" s="906"/>
      <c r="R50" s="967">
        <v>-6.9232879850631951E-2</v>
      </c>
      <c r="S50" s="969"/>
      <c r="T50" s="892"/>
    </row>
    <row r="51" spans="1:20" s="1041" customFormat="1" x14ac:dyDescent="0.25">
      <c r="A51" s="976" t="s">
        <v>321</v>
      </c>
      <c r="B51" s="902">
        <v>12908.893597429573</v>
      </c>
      <c r="C51" s="904"/>
      <c r="D51" s="968">
        <v>10972.378659379647</v>
      </c>
      <c r="E51" s="968"/>
      <c r="F51" s="967">
        <v>0.17648998436583416</v>
      </c>
      <c r="G51" s="967"/>
      <c r="H51" s="909">
        <v>10867.333808733734</v>
      </c>
      <c r="I51" s="967"/>
      <c r="J51" s="972">
        <v>9045.3016849585529</v>
      </c>
      <c r="K51" s="906"/>
      <c r="L51" s="969">
        <v>0.20143409111550603</v>
      </c>
      <c r="M51" s="907"/>
      <c r="N51" s="931">
        <v>2041.5597886958381</v>
      </c>
      <c r="O51" s="967"/>
      <c r="P51" s="968">
        <v>1927.0769744210929</v>
      </c>
      <c r="Q51" s="906"/>
      <c r="R51" s="967">
        <v>5.9407494248711334E-2</v>
      </c>
      <c r="S51" s="969"/>
      <c r="T51" s="892"/>
    </row>
    <row r="52" spans="1:20" s="1041" customFormat="1" x14ac:dyDescent="0.25">
      <c r="A52" s="976" t="s">
        <v>322</v>
      </c>
      <c r="B52" s="902">
        <v>3940.4189334615139</v>
      </c>
      <c r="C52" s="904"/>
      <c r="D52" s="968">
        <v>3010.8865439687288</v>
      </c>
      <c r="E52" s="968"/>
      <c r="F52" s="967">
        <v>0.30872381802455567</v>
      </c>
      <c r="G52" s="967"/>
      <c r="H52" s="909">
        <v>3689.2425244117776</v>
      </c>
      <c r="I52" s="967"/>
      <c r="J52" s="972">
        <v>2910.0295223704843</v>
      </c>
      <c r="K52" s="906"/>
      <c r="L52" s="969">
        <v>0.26776807453367457</v>
      </c>
      <c r="M52" s="907"/>
      <c r="N52" s="931">
        <v>251.17640904973612</v>
      </c>
      <c r="O52" s="967"/>
      <c r="P52" s="968">
        <v>100.85702159824463</v>
      </c>
      <c r="Q52" s="906"/>
      <c r="R52" s="967">
        <v>1.490420647659773</v>
      </c>
      <c r="S52" s="969"/>
      <c r="T52" s="892"/>
    </row>
    <row r="53" spans="1:20" s="1041" customFormat="1" x14ac:dyDescent="0.25">
      <c r="A53" s="976" t="s">
        <v>323</v>
      </c>
      <c r="B53" s="902">
        <v>3940.0826298562438</v>
      </c>
      <c r="C53" s="904"/>
      <c r="D53" s="968">
        <v>3333.0922714497101</v>
      </c>
      <c r="E53" s="968"/>
      <c r="F53" s="967">
        <v>0.18211027747591477</v>
      </c>
      <c r="G53" s="967"/>
      <c r="H53" s="909">
        <v>2284.6129099239515</v>
      </c>
      <c r="I53" s="967"/>
      <c r="J53" s="972">
        <v>1289.1082599391034</v>
      </c>
      <c r="K53" s="906"/>
      <c r="L53" s="969">
        <v>0.77224286037223522</v>
      </c>
      <c r="M53" s="907"/>
      <c r="N53" s="931">
        <v>1655.4697199322923</v>
      </c>
      <c r="O53" s="967"/>
      <c r="P53" s="968">
        <v>2043.9840115106065</v>
      </c>
      <c r="Q53" s="906"/>
      <c r="R53" s="967">
        <v>-0.19007697192855375</v>
      </c>
      <c r="S53" s="969"/>
      <c r="T53" s="892"/>
    </row>
    <row r="54" spans="1:20" s="1041" customFormat="1" x14ac:dyDescent="0.25">
      <c r="A54" s="976" t="s">
        <v>243</v>
      </c>
      <c r="B54" s="902">
        <v>26642.690250726992</v>
      </c>
      <c r="C54" s="904"/>
      <c r="D54" s="968">
        <v>21728.063274519693</v>
      </c>
      <c r="E54" s="968"/>
      <c r="F54" s="967">
        <v>0.22618799080775129</v>
      </c>
      <c r="G54" s="967"/>
      <c r="H54" s="909">
        <v>24777.969228057689</v>
      </c>
      <c r="I54" s="967"/>
      <c r="J54" s="972">
        <v>20464.025757465562</v>
      </c>
      <c r="K54" s="906"/>
      <c r="L54" s="969">
        <v>0.21080619823879668</v>
      </c>
      <c r="M54" s="907"/>
      <c r="N54" s="931">
        <v>1864.7210226693032</v>
      </c>
      <c r="O54" s="967"/>
      <c r="P54" s="968">
        <v>1264.0375170541301</v>
      </c>
      <c r="Q54" s="906"/>
      <c r="R54" s="967">
        <v>0.47521018760193168</v>
      </c>
      <c r="S54" s="969"/>
      <c r="T54" s="892"/>
    </row>
    <row r="55" spans="1:20" s="1041" customFormat="1" x14ac:dyDescent="0.25">
      <c r="A55" s="976" t="s">
        <v>267</v>
      </c>
      <c r="B55" s="902">
        <v>49490.60478753916</v>
      </c>
      <c r="C55" s="904"/>
      <c r="D55" s="968">
        <v>49889.208757957429</v>
      </c>
      <c r="E55" s="968"/>
      <c r="F55" s="967">
        <v>-7.9897833688270577E-3</v>
      </c>
      <c r="G55" s="967"/>
      <c r="H55" s="909">
        <v>41912.184793055858</v>
      </c>
      <c r="I55" s="967"/>
      <c r="J55" s="972">
        <v>40872.710269685551</v>
      </c>
      <c r="K55" s="906"/>
      <c r="L55" s="969">
        <v>2.5431994025149438E-2</v>
      </c>
      <c r="M55" s="907"/>
      <c r="N55" s="931">
        <v>7578.419994483299</v>
      </c>
      <c r="O55" s="967"/>
      <c r="P55" s="968">
        <v>9016.4984882718763</v>
      </c>
      <c r="Q55" s="906"/>
      <c r="R55" s="967">
        <v>-0.15949412021297893</v>
      </c>
      <c r="S55" s="969"/>
      <c r="T55" s="892"/>
    </row>
    <row r="56" spans="1:20" s="1041" customFormat="1" x14ac:dyDescent="0.25">
      <c r="A56" s="976" t="s">
        <v>324</v>
      </c>
      <c r="B56" s="902">
        <v>3785.416178251357</v>
      </c>
      <c r="C56" s="904"/>
      <c r="D56" s="968">
        <v>2684.3000160259076</v>
      </c>
      <c r="E56" s="968"/>
      <c r="F56" s="967">
        <v>0.41020607072664189</v>
      </c>
      <c r="G56" s="967"/>
      <c r="H56" s="909">
        <v>3462.1108306216875</v>
      </c>
      <c r="I56" s="967"/>
      <c r="J56" s="972">
        <v>2293.7414212864642</v>
      </c>
      <c r="K56" s="906"/>
      <c r="L56" s="969">
        <v>0.50937276472948445</v>
      </c>
      <c r="M56" s="907"/>
      <c r="N56" s="932">
        <v>323.30534762966971</v>
      </c>
      <c r="O56" s="967"/>
      <c r="P56" s="968">
        <v>390.55859473944332</v>
      </c>
      <c r="Q56" s="906"/>
      <c r="R56" s="967">
        <v>-0.17219758575442654</v>
      </c>
      <c r="S56" s="969"/>
      <c r="T56" s="892"/>
    </row>
    <row r="57" spans="1:20" s="1041" customFormat="1" x14ac:dyDescent="0.25">
      <c r="A57" s="976" t="s">
        <v>325</v>
      </c>
      <c r="B57" s="902">
        <v>4186.4758091712756</v>
      </c>
      <c r="C57" s="904"/>
      <c r="D57" s="968">
        <v>2687.2855970080104</v>
      </c>
      <c r="E57" s="968"/>
      <c r="F57" s="967">
        <v>0.55788272516789594</v>
      </c>
      <c r="G57" s="967"/>
      <c r="H57" s="909">
        <v>2246.9272398828348</v>
      </c>
      <c r="I57" s="967"/>
      <c r="J57" s="972">
        <v>987.89440996335668</v>
      </c>
      <c r="K57" s="906"/>
      <c r="L57" s="969">
        <v>1.2744609314736162</v>
      </c>
      <c r="M57" s="907"/>
      <c r="N57" s="932">
        <v>1939.5485692884411</v>
      </c>
      <c r="O57" s="967"/>
      <c r="P57" s="968">
        <v>1699.3911870446536</v>
      </c>
      <c r="Q57" s="906"/>
      <c r="R57" s="967">
        <v>0.14131965851925829</v>
      </c>
      <c r="S57" s="969"/>
      <c r="T57" s="892"/>
    </row>
    <row r="58" spans="1:20" s="1041" customFormat="1" x14ac:dyDescent="0.25">
      <c r="A58" s="976" t="s">
        <v>668</v>
      </c>
      <c r="B58" s="902">
        <v>14467.770739100732</v>
      </c>
      <c r="C58" s="904"/>
      <c r="D58" s="968">
        <v>14089.330900759023</v>
      </c>
      <c r="E58" s="968"/>
      <c r="F58" s="967">
        <v>2.686002912468476E-2</v>
      </c>
      <c r="G58" s="969"/>
      <c r="H58" s="909">
        <v>9208.4344202232587</v>
      </c>
      <c r="I58" s="933"/>
      <c r="J58" s="972">
        <v>8698.3965769008628</v>
      </c>
      <c r="K58" s="906"/>
      <c r="L58" s="969">
        <v>5.8635846137072366E-2</v>
      </c>
      <c r="M58" s="907"/>
      <c r="N58" s="932">
        <v>5259.3363188774738</v>
      </c>
      <c r="O58" s="933"/>
      <c r="P58" s="968">
        <v>5390.9343238581605</v>
      </c>
      <c r="Q58" s="906"/>
      <c r="R58" s="967">
        <v>-2.4410982786098056E-2</v>
      </c>
      <c r="S58" s="969"/>
      <c r="T58" s="892"/>
    </row>
    <row r="59" spans="1:20" x14ac:dyDescent="0.25">
      <c r="A59" s="982" t="s">
        <v>1092</v>
      </c>
      <c r="B59" s="934">
        <v>48.733526240917989</v>
      </c>
      <c r="C59" s="983"/>
      <c r="D59" s="983">
        <v>48.553952410810957</v>
      </c>
      <c r="E59" s="984"/>
      <c r="F59" s="985">
        <v>3.6984389774836926E-3</v>
      </c>
      <c r="G59" s="985"/>
      <c r="H59" s="986">
        <v>49.335527985394265</v>
      </c>
      <c r="I59" s="935"/>
      <c r="J59" s="983">
        <v>49.00171040222078</v>
      </c>
      <c r="K59" s="984"/>
      <c r="L59" s="988">
        <v>6.8123659446457947E-3</v>
      </c>
      <c r="M59" s="935"/>
      <c r="N59" s="987">
        <v>46.872144557005818</v>
      </c>
      <c r="O59" s="935"/>
      <c r="P59" s="983">
        <v>47.103203982314071</v>
      </c>
      <c r="Q59" s="984"/>
      <c r="R59" s="985">
        <v>-4.9053865931287617E-3</v>
      </c>
      <c r="S59" s="988"/>
    </row>
    <row r="60" spans="1:20" x14ac:dyDescent="0.25">
      <c r="A60" s="989"/>
      <c r="B60" s="904"/>
      <c r="C60" s="968"/>
      <c r="D60" s="968"/>
      <c r="E60" s="993"/>
      <c r="F60" s="967"/>
      <c r="G60" s="967"/>
      <c r="H60" s="972"/>
      <c r="I60" s="933"/>
      <c r="J60" s="968"/>
      <c r="K60" s="993"/>
      <c r="L60" s="967"/>
      <c r="M60" s="933"/>
      <c r="N60" s="972"/>
      <c r="O60" s="933"/>
      <c r="P60" s="968"/>
      <c r="Q60" s="993"/>
      <c r="R60" s="967"/>
      <c r="S60" s="967"/>
    </row>
    <row r="61" spans="1:20" x14ac:dyDescent="0.25">
      <c r="A61" s="996" t="s">
        <v>724</v>
      </c>
      <c r="B61" s="1004"/>
      <c r="C61" s="1013"/>
      <c r="D61" s="1004"/>
      <c r="E61" s="1014"/>
      <c r="F61" s="1014"/>
      <c r="G61" s="1014"/>
      <c r="H61" s="1005"/>
      <c r="I61" s="1014"/>
      <c r="J61" s="1006"/>
      <c r="K61" s="1014"/>
      <c r="L61" s="1014"/>
      <c r="M61" s="1014"/>
      <c r="N61" s="1007"/>
      <c r="O61" s="1012"/>
      <c r="P61" s="1003"/>
      <c r="Q61" s="1011"/>
      <c r="R61" s="1012"/>
      <c r="S61" s="1012"/>
    </row>
    <row r="62" spans="1:20" x14ac:dyDescent="0.25">
      <c r="B62" s="1004"/>
      <c r="C62" s="1013"/>
      <c r="D62" s="1004"/>
      <c r="E62" s="1014"/>
      <c r="F62" s="1014"/>
      <c r="G62" s="1014"/>
      <c r="H62" s="950"/>
      <c r="I62" s="1014"/>
      <c r="J62" s="1006"/>
      <c r="K62" s="1014"/>
      <c r="L62" s="1014"/>
      <c r="M62" s="1014"/>
      <c r="N62" s="1004"/>
      <c r="O62" s="1012"/>
      <c r="P62" s="1003"/>
      <c r="Q62" s="1011"/>
      <c r="R62" s="1012"/>
      <c r="S62" s="1012"/>
    </row>
    <row r="63" spans="1:20" x14ac:dyDescent="0.25">
      <c r="A63" s="1010"/>
      <c r="B63" s="1001"/>
      <c r="D63" s="1001"/>
      <c r="E63" s="1011"/>
      <c r="F63" s="1012"/>
      <c r="G63" s="1012"/>
      <c r="H63" s="943"/>
      <c r="I63" s="1012"/>
      <c r="J63" s="1002"/>
      <c r="K63" s="1011"/>
      <c r="L63" s="1012"/>
      <c r="M63" s="1012"/>
      <c r="N63" s="1001"/>
      <c r="O63" s="1012"/>
      <c r="P63" s="1003"/>
      <c r="Q63" s="1011"/>
      <c r="R63" s="1012"/>
      <c r="S63" s="1012"/>
    </row>
    <row r="64" spans="1:20" x14ac:dyDescent="0.25">
      <c r="A64" s="1015"/>
      <c r="B64" s="1001"/>
      <c r="D64" s="1001"/>
      <c r="E64" s="1011"/>
      <c r="F64" s="1012"/>
      <c r="G64" s="1012"/>
      <c r="H64" s="1001"/>
      <c r="I64" s="1012"/>
      <c r="J64" s="1002"/>
      <c r="K64" s="1011"/>
      <c r="L64" s="1012"/>
      <c r="M64" s="1012"/>
      <c r="N64" s="1008"/>
      <c r="O64" s="1012"/>
      <c r="P64" s="1003"/>
      <c r="Q64" s="1011"/>
      <c r="R64" s="1012"/>
      <c r="S64" s="1012"/>
    </row>
    <row r="65" spans="2:19" x14ac:dyDescent="0.25">
      <c r="D65" s="962"/>
      <c r="F65" s="892"/>
      <c r="J65" s="962"/>
      <c r="L65" s="892"/>
      <c r="N65" s="894"/>
      <c r="P65" s="962"/>
    </row>
    <row r="66" spans="2:19" x14ac:dyDescent="0.25">
      <c r="F66" s="894"/>
      <c r="G66" s="894"/>
      <c r="L66" s="894"/>
      <c r="M66" s="894"/>
      <c r="R66" s="894"/>
      <c r="S66" s="894"/>
    </row>
    <row r="67" spans="2:19" x14ac:dyDescent="0.25">
      <c r="B67" s="955"/>
      <c r="D67" s="955"/>
      <c r="F67" s="894"/>
      <c r="G67" s="894"/>
      <c r="L67" s="894"/>
      <c r="M67" s="894"/>
      <c r="R67" s="894"/>
      <c r="S67" s="894"/>
    </row>
    <row r="68" spans="2:19" x14ac:dyDescent="0.25">
      <c r="B68" s="955"/>
      <c r="D68" s="955"/>
      <c r="F68" s="894"/>
      <c r="G68" s="894"/>
      <c r="L68" s="894"/>
      <c r="M68" s="894"/>
      <c r="R68" s="894"/>
      <c r="S68" s="894"/>
    </row>
    <row r="69" spans="2:19" x14ac:dyDescent="0.25">
      <c r="B69" s="958"/>
      <c r="H69" s="959"/>
      <c r="N69" s="959"/>
    </row>
    <row r="70" spans="2:19" x14ac:dyDescent="0.25">
      <c r="B70" s="960"/>
    </row>
    <row r="71" spans="2:19" x14ac:dyDescent="0.25">
      <c r="B71" s="997"/>
    </row>
    <row r="72" spans="2:19" x14ac:dyDescent="0.25">
      <c r="B72" s="961"/>
    </row>
    <row r="73" spans="2:19" x14ac:dyDescent="0.25">
      <c r="B73" s="961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43" type="noConversion"/>
  <printOptions horizontalCentered="1"/>
  <pageMargins left="0.25" right="0.25" top="0.25" bottom="0.5" header="0.3" footer="0.3"/>
  <pageSetup scale="86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>
    <pageSetUpPr fitToPage="1"/>
  </sheetPr>
  <dimension ref="A1:GP71"/>
  <sheetViews>
    <sheetView showGridLines="0" topLeftCell="A10" zoomScaleNormal="100" workbookViewId="0">
      <selection activeCell="B4" sqref="B4:T4"/>
    </sheetView>
  </sheetViews>
  <sheetFormatPr defaultColWidth="9.1796875" defaultRowHeight="11.5" x14ac:dyDescent="0.25"/>
  <cols>
    <col min="1" max="1" width="24.7265625" style="25" customWidth="1"/>
    <col min="2" max="2" width="10.26953125" style="35" customWidth="1"/>
    <col min="3" max="3" width="0.54296875" style="10" customWidth="1"/>
    <col min="4" max="4" width="12.7265625" style="4" customWidth="1"/>
    <col min="5" max="5" width="0.7265625" style="4" customWidth="1"/>
    <col min="6" max="6" width="8.54296875" style="10" customWidth="1"/>
    <col min="7" max="7" width="0.54296875" style="10" customWidth="1"/>
    <col min="8" max="8" width="10.26953125" style="36" customWidth="1"/>
    <col min="9" max="9" width="0.54296875" style="10" customWidth="1"/>
    <col min="10" max="10" width="10.26953125" style="733" customWidth="1"/>
    <col min="11" max="11" width="0.54296875" style="4" customWidth="1"/>
    <col min="12" max="12" width="8.453125" style="10" customWidth="1"/>
    <col min="13" max="13" width="1.54296875" style="10" customWidth="1"/>
    <col min="14" max="14" width="10.26953125" style="76" customWidth="1"/>
    <col min="15" max="15" width="0.54296875" style="10" customWidth="1"/>
    <col min="16" max="16" width="10.26953125" style="733" customWidth="1"/>
    <col min="17" max="17" width="0.54296875" style="4" customWidth="1"/>
    <col min="18" max="18" width="8.26953125" style="10" customWidth="1"/>
    <col min="19" max="19" width="0.54296875" style="10" customWidth="1"/>
    <col min="20" max="16384" width="9.1796875" style="4"/>
  </cols>
  <sheetData>
    <row r="1" spans="1:20" s="2" customFormat="1" ht="15.5" x14ac:dyDescent="0.35">
      <c r="A1" s="1685" t="str">
        <f>CONCATENATE('List of Tables'!A53,":  ",'List of Tables'!C53)</f>
        <v>TABLE 44:  Timeshare-Only Visitor Characteristics: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883"/>
    </row>
    <row r="2" spans="1:20" s="2" customFormat="1" ht="15.5" x14ac:dyDescent="0.35">
      <c r="A2" s="1685" t="s">
        <v>1086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  <c r="T2" s="4"/>
    </row>
    <row r="3" spans="1:20" s="2" customFormat="1" ht="14" x14ac:dyDescent="0.3">
      <c r="A3" s="770"/>
      <c r="B3" s="485"/>
      <c r="C3" s="26"/>
      <c r="D3" s="1066"/>
      <c r="E3" s="26"/>
      <c r="F3" s="26"/>
      <c r="G3" s="26"/>
      <c r="H3" s="704"/>
      <c r="I3" s="26"/>
      <c r="J3" s="1066"/>
      <c r="K3" s="26"/>
      <c r="L3" s="26"/>
      <c r="M3" s="26"/>
      <c r="N3" s="704"/>
      <c r="O3" s="26"/>
      <c r="P3" s="1066"/>
      <c r="Q3" s="26"/>
      <c r="R3" s="704"/>
      <c r="S3" s="26"/>
      <c r="T3" s="4"/>
    </row>
    <row r="4" spans="1:20" x14ac:dyDescent="0.25">
      <c r="A4" s="1757" t="s">
        <v>20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</row>
    <row r="5" spans="1:20" ht="23" x14ac:dyDescent="0.25">
      <c r="A5" s="1746" t="s">
        <v>254</v>
      </c>
      <c r="B5" s="71">
        <v>2014</v>
      </c>
      <c r="C5" s="72"/>
      <c r="D5" s="73">
        <v>2013</v>
      </c>
      <c r="E5" s="70"/>
      <c r="F5" s="45" t="s">
        <v>637</v>
      </c>
      <c r="G5" s="70"/>
      <c r="H5" s="71">
        <v>2014</v>
      </c>
      <c r="I5" s="72"/>
      <c r="J5" s="73">
        <v>2013</v>
      </c>
      <c r="K5" s="70"/>
      <c r="L5" s="1018" t="s">
        <v>637</v>
      </c>
      <c r="M5" s="998"/>
      <c r="N5" s="73">
        <v>2014</v>
      </c>
      <c r="O5" s="72"/>
      <c r="P5" s="73">
        <v>2013</v>
      </c>
      <c r="Q5" s="70"/>
      <c r="R5" s="45" t="s">
        <v>637</v>
      </c>
      <c r="S5" s="5"/>
    </row>
    <row r="6" spans="1:20" x14ac:dyDescent="0.25">
      <c r="A6" s="31" t="s">
        <v>517</v>
      </c>
      <c r="B6" s="198">
        <v>5817273.5921016242</v>
      </c>
      <c r="C6" s="133"/>
      <c r="D6" s="114">
        <v>5809295.0544366231</v>
      </c>
      <c r="E6" s="114"/>
      <c r="F6" s="58">
        <v>1.3734089231545949E-3</v>
      </c>
      <c r="G6" s="58"/>
      <c r="H6" s="417">
        <v>5015544.5056558391</v>
      </c>
      <c r="I6" s="58">
        <v>0</v>
      </c>
      <c r="J6" s="20">
        <v>5055491.5046931785</v>
      </c>
      <c r="K6" s="115"/>
      <c r="L6" s="60">
        <v>-7.9017043150513139E-3</v>
      </c>
      <c r="M6" s="364"/>
      <c r="N6" s="891">
        <v>801729.08644578501</v>
      </c>
      <c r="O6" s="58"/>
      <c r="P6" s="20">
        <v>753803.54974344466</v>
      </c>
      <c r="Q6" s="115"/>
      <c r="R6" s="58">
        <v>6.3578284711781605E-2</v>
      </c>
      <c r="S6" s="7"/>
    </row>
    <row r="7" spans="1:20" s="14" customFormat="1" x14ac:dyDescent="0.25">
      <c r="A7" s="31" t="s">
        <v>272</v>
      </c>
      <c r="B7" s="198">
        <v>586065.9734820103</v>
      </c>
      <c r="C7" s="114"/>
      <c r="D7" s="114">
        <v>586479.59466932621</v>
      </c>
      <c r="E7" s="114"/>
      <c r="F7" s="58">
        <v>-7.0526100323936396E-4</v>
      </c>
      <c r="G7" s="58"/>
      <c r="H7" s="362">
        <v>499891.84528116381</v>
      </c>
      <c r="I7" s="58"/>
      <c r="J7" s="20">
        <v>504748.86872108892</v>
      </c>
      <c r="K7" s="115"/>
      <c r="L7" s="60">
        <v>-9.6226534439425773E-3</v>
      </c>
      <c r="M7" s="364"/>
      <c r="N7" s="114">
        <v>86174.128200846506</v>
      </c>
      <c r="O7" s="58"/>
      <c r="P7" s="20">
        <v>81730.725948237348</v>
      </c>
      <c r="Q7" s="115"/>
      <c r="R7" s="58">
        <v>5.4366362234728037E-2</v>
      </c>
      <c r="S7" s="7"/>
      <c r="T7" s="4"/>
    </row>
    <row r="8" spans="1:20" s="14" customFormat="1" x14ac:dyDescent="0.25">
      <c r="A8" s="505" t="s">
        <v>273</v>
      </c>
      <c r="B8" s="458"/>
      <c r="C8" s="474"/>
      <c r="D8" s="474"/>
      <c r="E8" s="474"/>
      <c r="F8" s="474"/>
      <c r="G8" s="474"/>
      <c r="H8" s="458"/>
      <c r="I8" s="474"/>
      <c r="J8" s="474"/>
      <c r="K8" s="474"/>
      <c r="L8" s="475"/>
      <c r="M8" s="458"/>
      <c r="N8" s="474"/>
      <c r="O8" s="474"/>
      <c r="P8" s="474"/>
      <c r="Q8" s="474"/>
      <c r="R8" s="474"/>
      <c r="S8" s="475"/>
      <c r="T8" s="4"/>
    </row>
    <row r="9" spans="1:20" s="220" customFormat="1" x14ac:dyDescent="0.25">
      <c r="A9" s="218" t="s">
        <v>274</v>
      </c>
      <c r="B9" s="198">
        <v>51719.226098555497</v>
      </c>
      <c r="C9" s="114"/>
      <c r="D9" s="114">
        <v>52716.955800152849</v>
      </c>
      <c r="E9" s="114"/>
      <c r="F9" s="58">
        <v>-1.8926163061837115E-2</v>
      </c>
      <c r="G9" s="58"/>
      <c r="H9" s="362">
        <v>48111.417204694961</v>
      </c>
      <c r="I9" s="58"/>
      <c r="J9" s="130">
        <v>49349.996618652913</v>
      </c>
      <c r="K9" s="115"/>
      <c r="L9" s="60">
        <v>-2.5097862184853804E-2</v>
      </c>
      <c r="M9" s="364"/>
      <c r="N9" s="114">
        <v>3607.8088938605379</v>
      </c>
      <c r="O9" s="58"/>
      <c r="P9" s="20">
        <v>3366.9591814999367</v>
      </c>
      <c r="Q9" s="115"/>
      <c r="R9" s="58">
        <v>7.1533303309399124E-2</v>
      </c>
      <c r="S9" s="60"/>
      <c r="T9" s="4"/>
    </row>
    <row r="10" spans="1:20" s="220" customFormat="1" x14ac:dyDescent="0.25">
      <c r="A10" s="218" t="s">
        <v>275</v>
      </c>
      <c r="B10" s="198">
        <v>265686.29371821083</v>
      </c>
      <c r="C10" s="114"/>
      <c r="D10" s="114">
        <v>266513.26853533444</v>
      </c>
      <c r="E10" s="114"/>
      <c r="F10" s="58">
        <v>-3.1029405089974824E-3</v>
      </c>
      <c r="G10" s="58"/>
      <c r="H10" s="362">
        <v>232570.79530909014</v>
      </c>
      <c r="I10" s="58"/>
      <c r="J10" s="130">
        <v>236328.61053143837</v>
      </c>
      <c r="K10" s="115"/>
      <c r="L10" s="60">
        <v>-1.5900805297750172E-2</v>
      </c>
      <c r="M10" s="364"/>
      <c r="N10" s="114">
        <v>33115.498409120701</v>
      </c>
      <c r="O10" s="58"/>
      <c r="P10" s="20">
        <v>30184.658003896075</v>
      </c>
      <c r="Q10" s="115"/>
      <c r="R10" s="58">
        <v>9.7097022097991925E-2</v>
      </c>
      <c r="S10" s="60"/>
      <c r="T10" s="4"/>
    </row>
    <row r="11" spans="1:20" s="220" customFormat="1" x14ac:dyDescent="0.25">
      <c r="A11" s="218" t="s">
        <v>276</v>
      </c>
      <c r="B11" s="198">
        <v>268660.45366516733</v>
      </c>
      <c r="C11" s="114"/>
      <c r="D11" s="114">
        <v>267249.3703337576</v>
      </c>
      <c r="E11" s="114"/>
      <c r="F11" s="58">
        <v>5.2800249057555378E-3</v>
      </c>
      <c r="G11" s="58"/>
      <c r="H11" s="362">
        <v>219209.63276730443</v>
      </c>
      <c r="I11" s="58"/>
      <c r="J11" s="20">
        <v>219070.2615709161</v>
      </c>
      <c r="K11" s="115"/>
      <c r="L11" s="60">
        <v>6.3619404746640513E-4</v>
      </c>
      <c r="M11" s="364"/>
      <c r="N11" s="114">
        <v>49450.820897862926</v>
      </c>
      <c r="O11" s="58"/>
      <c r="P11" s="20">
        <v>48179.108762841475</v>
      </c>
      <c r="Q11" s="115"/>
      <c r="R11" s="58">
        <v>2.63955097484549E-2</v>
      </c>
      <c r="S11" s="60"/>
      <c r="T11" s="4"/>
    </row>
    <row r="12" spans="1:20" s="220" customFormat="1" x14ac:dyDescent="0.25">
      <c r="A12" s="218" t="s">
        <v>277</v>
      </c>
      <c r="B12" s="199">
        <v>2.3417083148164353</v>
      </c>
      <c r="C12" s="155"/>
      <c r="D12" s="157">
        <v>2.3236615849501852</v>
      </c>
      <c r="E12" s="157"/>
      <c r="F12" s="58">
        <v>7.7665052360182639E-3</v>
      </c>
      <c r="G12" s="58"/>
      <c r="H12" s="363">
        <v>2.2875893516301988</v>
      </c>
      <c r="I12" s="58"/>
      <c r="J12" s="131">
        <v>2.2722956345581151</v>
      </c>
      <c r="K12" s="115"/>
      <c r="L12" s="60">
        <v>6.7305137762401343E-3</v>
      </c>
      <c r="M12" s="364"/>
      <c r="N12" s="155">
        <v>2.7141958431182229</v>
      </c>
      <c r="O12" s="58"/>
      <c r="P12" s="97">
        <v>2.7006911559672342</v>
      </c>
      <c r="Q12" s="115"/>
      <c r="R12" s="58">
        <v>5.000455946674926E-3</v>
      </c>
      <c r="S12" s="60"/>
      <c r="T12" s="4"/>
    </row>
    <row r="13" spans="1:20" s="14" customFormat="1" x14ac:dyDescent="0.25">
      <c r="A13" s="505" t="s">
        <v>278</v>
      </c>
      <c r="B13" s="458"/>
      <c r="C13" s="474"/>
      <c r="D13" s="474"/>
      <c r="E13" s="474"/>
      <c r="F13" s="474"/>
      <c r="G13" s="474"/>
      <c r="H13" s="458"/>
      <c r="I13" s="474"/>
      <c r="J13" s="474"/>
      <c r="K13" s="474"/>
      <c r="L13" s="475"/>
      <c r="M13" s="458"/>
      <c r="N13" s="474"/>
      <c r="O13" s="474"/>
      <c r="P13" s="474"/>
      <c r="Q13" s="474"/>
      <c r="R13" s="474"/>
      <c r="S13" s="475"/>
      <c r="T13" s="4"/>
    </row>
    <row r="14" spans="1:20" s="108" customFormat="1" x14ac:dyDescent="0.25">
      <c r="A14" s="9" t="s">
        <v>279</v>
      </c>
      <c r="B14" s="198">
        <v>98432.660530065419</v>
      </c>
      <c r="C14" s="114"/>
      <c r="D14" s="114">
        <v>99876.97529648029</v>
      </c>
      <c r="E14" s="114"/>
      <c r="F14" s="58">
        <v>-1.446093819048372E-2</v>
      </c>
      <c r="G14" s="58"/>
      <c r="H14" s="362">
        <v>86054.412637896923</v>
      </c>
      <c r="I14" s="58"/>
      <c r="J14" s="130">
        <v>88216.057440122589</v>
      </c>
      <c r="K14" s="115"/>
      <c r="L14" s="60">
        <v>-2.450398334444839E-2</v>
      </c>
      <c r="M14" s="364"/>
      <c r="N14" s="114">
        <v>12378.247892168491</v>
      </c>
      <c r="O14" s="58"/>
      <c r="P14" s="20">
        <v>11660.917856357697</v>
      </c>
      <c r="Q14" s="115"/>
      <c r="R14" s="58">
        <v>6.1515743841698972E-2</v>
      </c>
      <c r="S14" s="60"/>
      <c r="T14" s="4"/>
    </row>
    <row r="15" spans="1:20" s="108" customFormat="1" x14ac:dyDescent="0.25">
      <c r="A15" s="9" t="s">
        <v>280</v>
      </c>
      <c r="B15" s="198">
        <v>487633.31295194488</v>
      </c>
      <c r="C15" s="114"/>
      <c r="D15" s="114">
        <v>486602.61937284598</v>
      </c>
      <c r="E15" s="114"/>
      <c r="F15" s="58">
        <v>2.1181422747524659E-3</v>
      </c>
      <c r="G15" s="58"/>
      <c r="H15" s="198">
        <v>413837.43264326686</v>
      </c>
      <c r="I15" s="58"/>
      <c r="J15" s="130">
        <v>416532.81128096633</v>
      </c>
      <c r="K15" s="115"/>
      <c r="L15" s="60">
        <v>-6.4709875541625432E-3</v>
      </c>
      <c r="M15" s="364"/>
      <c r="N15" s="114">
        <v>73795.88030867801</v>
      </c>
      <c r="O15" s="58"/>
      <c r="P15" s="20">
        <v>70069.808091879648</v>
      </c>
      <c r="Q15" s="115"/>
      <c r="R15" s="58">
        <v>5.3176572310752124E-2</v>
      </c>
      <c r="S15" s="60"/>
      <c r="T15" s="4"/>
    </row>
    <row r="16" spans="1:20" s="108" customFormat="1" x14ac:dyDescent="0.25">
      <c r="A16" s="34" t="s">
        <v>665</v>
      </c>
      <c r="B16" s="199">
        <v>6.9993532971630401</v>
      </c>
      <c r="C16" s="155"/>
      <c r="D16" s="157">
        <v>6.9357796591206702</v>
      </c>
      <c r="E16" s="157"/>
      <c r="F16" s="58">
        <v>9.1660406135840103E-3</v>
      </c>
      <c r="G16" s="58"/>
      <c r="H16" s="363">
        <v>7.0877531030866434</v>
      </c>
      <c r="I16" s="58"/>
      <c r="J16" s="131">
        <v>6.9365445717818819</v>
      </c>
      <c r="K16" s="115"/>
      <c r="L16" s="60">
        <v>2.179882645314259E-2</v>
      </c>
      <c r="M16" s="364"/>
      <c r="N16" s="155">
        <v>6.4865504057586438</v>
      </c>
      <c r="O16" s="58"/>
      <c r="P16" s="97">
        <v>6.9310557465903706</v>
      </c>
      <c r="Q16" s="115"/>
      <c r="R16" s="58">
        <v>-6.413241461091905E-2</v>
      </c>
      <c r="S16" s="60"/>
      <c r="T16" s="4"/>
    </row>
    <row r="17" spans="1:20" x14ac:dyDescent="0.25">
      <c r="A17" s="706" t="s">
        <v>281</v>
      </c>
      <c r="B17" s="458"/>
      <c r="C17" s="474"/>
      <c r="D17" s="474"/>
      <c r="E17" s="474"/>
      <c r="F17" s="474"/>
      <c r="G17" s="474"/>
      <c r="H17" s="458"/>
      <c r="I17" s="474"/>
      <c r="J17" s="474"/>
      <c r="K17" s="474"/>
      <c r="L17" s="475"/>
      <c r="M17" s="458"/>
      <c r="N17" s="474"/>
      <c r="O17" s="474"/>
      <c r="P17" s="474"/>
      <c r="Q17" s="474"/>
      <c r="R17" s="474"/>
      <c r="S17" s="475"/>
    </row>
    <row r="18" spans="1:20" s="108" customFormat="1" x14ac:dyDescent="0.25">
      <c r="A18" s="9" t="s">
        <v>282</v>
      </c>
      <c r="B18" s="198">
        <v>3315.7790528189071</v>
      </c>
      <c r="C18" s="114"/>
      <c r="D18" s="114">
        <v>3199.3165789417608</v>
      </c>
      <c r="E18" s="114"/>
      <c r="F18" s="58">
        <v>3.6402297491818905E-2</v>
      </c>
      <c r="G18" s="58"/>
      <c r="H18" s="362">
        <v>1915.129534268217</v>
      </c>
      <c r="I18" s="58"/>
      <c r="J18" s="130">
        <v>1842.4159834838028</v>
      </c>
      <c r="K18" s="115"/>
      <c r="L18" s="60">
        <v>3.946641335955027E-2</v>
      </c>
      <c r="M18" s="364"/>
      <c r="N18" s="114">
        <v>1400.6495185506903</v>
      </c>
      <c r="O18" s="58"/>
      <c r="P18" s="20">
        <v>1356.9005954579579</v>
      </c>
      <c r="Q18" s="115"/>
      <c r="R18" s="58">
        <v>3.224180403426459E-2</v>
      </c>
      <c r="S18" s="60"/>
      <c r="T18" s="4"/>
    </row>
    <row r="19" spans="1:20" s="108" customFormat="1" x14ac:dyDescent="0.25">
      <c r="A19" s="9" t="s">
        <v>283</v>
      </c>
      <c r="B19" s="198">
        <v>47004.730193733551</v>
      </c>
      <c r="C19" s="114"/>
      <c r="D19" s="114">
        <v>47741.110266568052</v>
      </c>
      <c r="E19" s="114"/>
      <c r="F19" s="58">
        <v>-1.5424443812111562E-2</v>
      </c>
      <c r="G19" s="58"/>
      <c r="H19" s="362">
        <v>40833.904861259369</v>
      </c>
      <c r="I19" s="58"/>
      <c r="J19" s="130">
        <v>41210.814235271406</v>
      </c>
      <c r="K19" s="115"/>
      <c r="L19" s="60">
        <v>-9.1458851518990084E-3</v>
      </c>
      <c r="M19" s="364"/>
      <c r="N19" s="114">
        <v>6170.8253324741827</v>
      </c>
      <c r="O19" s="58"/>
      <c r="P19" s="20">
        <v>6530.2960312966434</v>
      </c>
      <c r="Q19" s="115"/>
      <c r="R19" s="58">
        <v>-5.5046616125775369E-2</v>
      </c>
      <c r="S19" s="60"/>
      <c r="T19" s="4"/>
    </row>
    <row r="20" spans="1:20" s="108" customFormat="1" x14ac:dyDescent="0.25">
      <c r="A20" s="9" t="s">
        <v>284</v>
      </c>
      <c r="B20" s="198">
        <v>1087.4886533900308</v>
      </c>
      <c r="C20" s="114"/>
      <c r="D20" s="114">
        <v>754.23242187405526</v>
      </c>
      <c r="E20" s="114"/>
      <c r="F20" s="58">
        <v>0.44184819142079251</v>
      </c>
      <c r="G20" s="58"/>
      <c r="H20" s="362">
        <v>584.62421297936714</v>
      </c>
      <c r="I20" s="58"/>
      <c r="J20" s="130">
        <v>589.24443284518418</v>
      </c>
      <c r="K20" s="115"/>
      <c r="L20" s="60">
        <v>-7.8409223885377525E-3</v>
      </c>
      <c r="M20" s="364"/>
      <c r="N20" s="114">
        <v>502.86444041066363</v>
      </c>
      <c r="O20" s="58"/>
      <c r="P20" s="20">
        <v>164.98798902887106</v>
      </c>
      <c r="Q20" s="115"/>
      <c r="R20" s="58">
        <v>2.0478851422491604</v>
      </c>
      <c r="S20" s="60"/>
      <c r="T20" s="4"/>
    </row>
    <row r="21" spans="1:20" s="108" customFormat="1" x14ac:dyDescent="0.25">
      <c r="A21" s="9" t="s">
        <v>285</v>
      </c>
      <c r="B21" s="198">
        <v>536832.95288884756</v>
      </c>
      <c r="C21" s="114"/>
      <c r="D21" s="114">
        <v>536293.40024565917</v>
      </c>
      <c r="E21" s="114"/>
      <c r="F21" s="58">
        <v>1.0060773504601021E-3</v>
      </c>
      <c r="G21" s="58"/>
      <c r="H21" s="362">
        <v>457727.43509861635</v>
      </c>
      <c r="I21" s="58"/>
      <c r="J21" s="130">
        <v>462284.88293514773</v>
      </c>
      <c r="K21" s="115"/>
      <c r="L21" s="60">
        <v>-9.8585266461562668E-3</v>
      </c>
      <c r="M21" s="364"/>
      <c r="N21" s="114">
        <v>79105.51779023117</v>
      </c>
      <c r="O21" s="58"/>
      <c r="P21" s="20">
        <v>74008.517310511423</v>
      </c>
      <c r="Q21" s="115"/>
      <c r="R21" s="58">
        <v>6.8870457954652478E-2</v>
      </c>
      <c r="S21" s="60"/>
      <c r="T21" s="4"/>
    </row>
    <row r="22" spans="1:20" x14ac:dyDescent="0.25">
      <c r="A22" s="706" t="s">
        <v>286</v>
      </c>
      <c r="B22" s="458"/>
      <c r="C22" s="474"/>
      <c r="D22" s="474"/>
      <c r="E22" s="474"/>
      <c r="F22" s="474"/>
      <c r="G22" s="474"/>
      <c r="H22" s="458"/>
      <c r="I22" s="474"/>
      <c r="J22" s="474"/>
      <c r="K22" s="474"/>
      <c r="L22" s="475"/>
      <c r="M22" s="458"/>
      <c r="N22" s="474"/>
      <c r="O22" s="474"/>
      <c r="P22" s="474"/>
      <c r="Q22" s="474"/>
      <c r="R22" s="474"/>
      <c r="S22" s="475"/>
    </row>
    <row r="23" spans="1:20" s="108" customFormat="1" x14ac:dyDescent="0.25">
      <c r="A23" s="9" t="s">
        <v>583</v>
      </c>
      <c r="B23" s="198">
        <v>199861.89494467524</v>
      </c>
      <c r="C23" s="114"/>
      <c r="D23" s="114">
        <v>200484.98714945593</v>
      </c>
      <c r="E23" s="114"/>
      <c r="F23" s="58">
        <v>-3.1079245066674165E-3</v>
      </c>
      <c r="G23" s="58"/>
      <c r="H23" s="362">
        <v>139115.01845835452</v>
      </c>
      <c r="I23" s="58"/>
      <c r="J23" s="130">
        <v>142122.94344811101</v>
      </c>
      <c r="K23" s="115"/>
      <c r="L23" s="60">
        <v>-2.1164246368530069E-2</v>
      </c>
      <c r="M23" s="364"/>
      <c r="N23" s="114">
        <v>60746.876486320711</v>
      </c>
      <c r="O23" s="58"/>
      <c r="P23" s="20">
        <v>58362.043701344934</v>
      </c>
      <c r="Q23" s="115"/>
      <c r="R23" s="58">
        <v>4.0862736013489179E-2</v>
      </c>
      <c r="S23" s="60"/>
      <c r="T23" s="4"/>
    </row>
    <row r="24" spans="1:20" s="108" customFormat="1" x14ac:dyDescent="0.25">
      <c r="A24" s="9" t="s">
        <v>287</v>
      </c>
      <c r="B24" s="198">
        <v>212332.09948651248</v>
      </c>
      <c r="C24" s="114"/>
      <c r="D24" s="114">
        <v>206461.83128742594</v>
      </c>
      <c r="E24" s="114"/>
      <c r="F24" s="58">
        <v>2.8432704304139595E-2</v>
      </c>
      <c r="G24" s="58"/>
      <c r="H24" s="362">
        <v>195739.7437596308</v>
      </c>
      <c r="I24" s="58"/>
      <c r="J24" s="130">
        <v>192071.4111736014</v>
      </c>
      <c r="K24" s="115"/>
      <c r="L24" s="60">
        <v>1.9098795409556404E-2</v>
      </c>
      <c r="M24" s="364"/>
      <c r="N24" s="114">
        <v>16592.355726881666</v>
      </c>
      <c r="O24" s="58"/>
      <c r="P24" s="20">
        <v>14390.420113824537</v>
      </c>
      <c r="Q24" s="115"/>
      <c r="R24" s="58">
        <v>0.15301399094956103</v>
      </c>
      <c r="S24" s="60"/>
      <c r="T24" s="4"/>
    </row>
    <row r="25" spans="1:20" s="108" customFormat="1" x14ac:dyDescent="0.25">
      <c r="A25" s="9" t="s">
        <v>288</v>
      </c>
      <c r="B25" s="198">
        <v>210415.8279050095</v>
      </c>
      <c r="C25" s="114"/>
      <c r="D25" s="114">
        <v>204322.62112140429</v>
      </c>
      <c r="E25" s="114"/>
      <c r="F25" s="58">
        <v>2.9821498716898105E-2</v>
      </c>
      <c r="G25" s="58"/>
      <c r="H25" s="362">
        <v>193884.39262774563</v>
      </c>
      <c r="I25" s="58"/>
      <c r="J25" s="130">
        <v>190258.1186349843</v>
      </c>
      <c r="K25" s="115"/>
      <c r="L25" s="60">
        <v>1.9059759545496404E-2</v>
      </c>
      <c r="M25" s="364"/>
      <c r="N25" s="114">
        <v>16531.435277263878</v>
      </c>
      <c r="O25" s="58"/>
      <c r="P25" s="20">
        <v>14064.502486419995</v>
      </c>
      <c r="Q25" s="115"/>
      <c r="R25" s="58">
        <v>0.17540135480980107</v>
      </c>
      <c r="S25" s="60"/>
      <c r="T25" s="4"/>
    </row>
    <row r="26" spans="1:20" s="108" customFormat="1" x14ac:dyDescent="0.25">
      <c r="A26" s="9" t="s">
        <v>584</v>
      </c>
      <c r="B26" s="198">
        <v>2941.7613678817333</v>
      </c>
      <c r="C26" s="114"/>
      <c r="D26" s="114">
        <v>2561.322284723492</v>
      </c>
      <c r="E26" s="114"/>
      <c r="F26" s="58">
        <v>0.14853229733223977</v>
      </c>
      <c r="G26" s="58"/>
      <c r="H26" s="362">
        <v>2753.6214829581704</v>
      </c>
      <c r="I26" s="58"/>
      <c r="J26" s="130">
        <v>2215.4300051503351</v>
      </c>
      <c r="K26" s="115"/>
      <c r="L26" s="60">
        <v>0.24292867594853876</v>
      </c>
      <c r="M26" s="364"/>
      <c r="N26" s="114">
        <v>188.13988492356273</v>
      </c>
      <c r="O26" s="58"/>
      <c r="P26" s="20">
        <v>345.892279573157</v>
      </c>
      <c r="Q26" s="115"/>
      <c r="R26" s="58">
        <v>-0.45607376621492146</v>
      </c>
      <c r="S26" s="60"/>
      <c r="T26" s="4"/>
    </row>
    <row r="27" spans="1:20" s="108" customFormat="1" x14ac:dyDescent="0.25">
      <c r="A27" s="9" t="s">
        <v>585</v>
      </c>
      <c r="B27" s="198">
        <v>3983.1850845007939</v>
      </c>
      <c r="C27" s="114"/>
      <c r="D27" s="20">
        <v>3409.8252625824684</v>
      </c>
      <c r="E27" s="20"/>
      <c r="F27" s="58">
        <v>0.16814932665613636</v>
      </c>
      <c r="G27" s="58"/>
      <c r="H27" s="362">
        <v>3539.8076786774591</v>
      </c>
      <c r="I27" s="58"/>
      <c r="J27" s="130">
        <v>3078.3015797666726</v>
      </c>
      <c r="K27" s="115"/>
      <c r="L27" s="60">
        <v>0.14992231493633171</v>
      </c>
      <c r="M27" s="364"/>
      <c r="N27" s="114">
        <v>443.3774058233347</v>
      </c>
      <c r="O27" s="58"/>
      <c r="P27" s="20">
        <v>331.52368281579567</v>
      </c>
      <c r="Q27" s="115"/>
      <c r="R27" s="58">
        <v>0.33739285850564182</v>
      </c>
      <c r="S27" s="60"/>
      <c r="T27" s="4"/>
    </row>
    <row r="28" spans="1:20" s="108" customFormat="1" x14ac:dyDescent="0.25">
      <c r="A28" s="9" t="s">
        <v>253</v>
      </c>
      <c r="B28" s="198">
        <v>157587.97265098515</v>
      </c>
      <c r="C28" s="114"/>
      <c r="D28" s="20">
        <v>159370.95307399647</v>
      </c>
      <c r="E28" s="20"/>
      <c r="F28" s="58">
        <v>-1.1187612225569602E-2</v>
      </c>
      <c r="G28" s="58"/>
      <c r="H28" s="362">
        <v>147067.38009724408</v>
      </c>
      <c r="I28" s="58"/>
      <c r="J28" s="130">
        <v>152469.80381798168</v>
      </c>
      <c r="K28" s="115"/>
      <c r="L28" s="60">
        <v>-3.5432745274513552E-2</v>
      </c>
      <c r="M28" s="364"/>
      <c r="N28" s="114">
        <v>10520.592553741053</v>
      </c>
      <c r="O28" s="58"/>
      <c r="P28" s="20">
        <v>6901.1492560148026</v>
      </c>
      <c r="Q28" s="115"/>
      <c r="R28" s="58">
        <v>0.52446964461341983</v>
      </c>
      <c r="S28" s="60"/>
      <c r="T28" s="4"/>
    </row>
    <row r="29" spans="1:20" s="108" customFormat="1" x14ac:dyDescent="0.25">
      <c r="A29" s="9" t="s">
        <v>0</v>
      </c>
      <c r="B29" s="198">
        <v>102907.35605083608</v>
      </c>
      <c r="C29" s="114"/>
      <c r="D29" s="20">
        <v>105956.6888280787</v>
      </c>
      <c r="E29" s="20"/>
      <c r="F29" s="58">
        <v>-2.8779049354688165E-2</v>
      </c>
      <c r="G29" s="58"/>
      <c r="H29" s="362">
        <v>87126.066568166105</v>
      </c>
      <c r="I29" s="58"/>
      <c r="J29" s="130">
        <v>87782.634380184318</v>
      </c>
      <c r="K29" s="115"/>
      <c r="L29" s="60">
        <v>-7.479472638912096E-3</v>
      </c>
      <c r="M29" s="364"/>
      <c r="N29" s="114">
        <v>15781.289482669983</v>
      </c>
      <c r="O29" s="58"/>
      <c r="P29" s="20">
        <v>18174.054447894378</v>
      </c>
      <c r="Q29" s="115"/>
      <c r="R29" s="58">
        <v>-0.13165829188442962</v>
      </c>
      <c r="S29" s="60"/>
      <c r="T29" s="4"/>
    </row>
    <row r="30" spans="1:20" s="108" customFormat="1" x14ac:dyDescent="0.25">
      <c r="A30" s="9" t="s">
        <v>260</v>
      </c>
      <c r="B30" s="198">
        <v>16636.98102583519</v>
      </c>
      <c r="C30" s="114"/>
      <c r="D30" s="20">
        <v>16325.195226968901</v>
      </c>
      <c r="E30" s="20"/>
      <c r="F30" s="58">
        <v>1.9098442287000958E-2</v>
      </c>
      <c r="G30" s="58"/>
      <c r="H30" s="362">
        <v>13969.398995004165</v>
      </c>
      <c r="I30" s="58"/>
      <c r="J30" s="130">
        <v>13952.353021698533</v>
      </c>
      <c r="K30" s="115"/>
      <c r="L30" s="60">
        <v>1.2217274949338362E-3</v>
      </c>
      <c r="M30" s="364"/>
      <c r="N30" s="114">
        <v>2667.5820308310253</v>
      </c>
      <c r="O30" s="58"/>
      <c r="P30" s="20">
        <v>2372.8422052703686</v>
      </c>
      <c r="Q30" s="115"/>
      <c r="R30" s="58">
        <v>0.12421383305893838</v>
      </c>
      <c r="S30" s="60"/>
      <c r="T30" s="4"/>
    </row>
    <row r="31" spans="1:20" s="108" customFormat="1" x14ac:dyDescent="0.25">
      <c r="A31" s="9" t="s">
        <v>269</v>
      </c>
      <c r="B31" s="198">
        <v>97014.994888752015</v>
      </c>
      <c r="C31" s="114"/>
      <c r="D31" s="20">
        <v>99912.311326290583</v>
      </c>
      <c r="E31" s="20"/>
      <c r="F31" s="58">
        <v>-2.8998592856856249E-2</v>
      </c>
      <c r="G31" s="58"/>
      <c r="H31" s="362">
        <v>82447.756240430099</v>
      </c>
      <c r="I31" s="58"/>
      <c r="J31" s="130">
        <v>82959.943752559615</v>
      </c>
      <c r="K31" s="115"/>
      <c r="L31" s="60">
        <v>-6.173913444989688E-3</v>
      </c>
      <c r="M31" s="364"/>
      <c r="N31" s="114">
        <v>14567.238648321922</v>
      </c>
      <c r="O31" s="58"/>
      <c r="P31" s="20">
        <v>16952.367573730971</v>
      </c>
      <c r="Q31" s="115"/>
      <c r="R31" s="58">
        <v>-0.14069591843354051</v>
      </c>
      <c r="S31" s="60"/>
      <c r="T31" s="4"/>
    </row>
    <row r="32" spans="1:20" x14ac:dyDescent="0.25">
      <c r="A32" s="472" t="s">
        <v>143</v>
      </c>
      <c r="B32" s="458"/>
      <c r="C32" s="474"/>
      <c r="D32" s="474"/>
      <c r="E32" s="474"/>
      <c r="F32" s="474"/>
      <c r="G32" s="474"/>
      <c r="H32" s="458"/>
      <c r="I32" s="474"/>
      <c r="J32" s="474"/>
      <c r="K32" s="474"/>
      <c r="L32" s="475"/>
      <c r="M32" s="458"/>
      <c r="N32" s="474"/>
      <c r="O32" s="474"/>
      <c r="P32" s="474"/>
      <c r="Q32" s="474"/>
      <c r="R32" s="474"/>
      <c r="S32" s="475"/>
    </row>
    <row r="33" spans="1:198" s="108" customFormat="1" x14ac:dyDescent="0.25">
      <c r="A33" s="33" t="s">
        <v>586</v>
      </c>
      <c r="B33" s="200">
        <v>7.5148183471355736</v>
      </c>
      <c r="C33" s="157"/>
      <c r="D33" s="97">
        <v>7.5118836924269523</v>
      </c>
      <c r="E33" s="97"/>
      <c r="F33" s="58">
        <v>3.9066828358642707E-4</v>
      </c>
      <c r="G33" s="58"/>
      <c r="H33" s="363">
        <v>7.5531728464954666</v>
      </c>
      <c r="I33" s="58"/>
      <c r="J33" s="97">
        <v>7.6125750691599796</v>
      </c>
      <c r="K33" s="54"/>
      <c r="L33" s="60">
        <v>-7.8031706912373121E-3</v>
      </c>
      <c r="M33" s="364"/>
      <c r="N33" s="157">
        <v>7.4269835942225759</v>
      </c>
      <c r="O33" s="58"/>
      <c r="P33" s="97">
        <v>7.2666805786639816</v>
      </c>
      <c r="Q33" s="91"/>
      <c r="R33" s="58">
        <v>2.2060005778878868E-2</v>
      </c>
      <c r="S33" s="7"/>
      <c r="T33" s="4"/>
    </row>
    <row r="34" spans="1:198" s="108" customFormat="1" x14ac:dyDescent="0.25">
      <c r="A34" s="33" t="s">
        <v>292</v>
      </c>
      <c r="B34" s="200">
        <v>9.2870052572308079</v>
      </c>
      <c r="C34" s="157"/>
      <c r="D34" s="97">
        <v>9.3225501965022755</v>
      </c>
      <c r="E34" s="97"/>
      <c r="F34" s="58">
        <v>-3.8127914060257467E-3</v>
      </c>
      <c r="G34" s="58"/>
      <c r="H34" s="363">
        <v>9.2760864918744197</v>
      </c>
      <c r="I34" s="58"/>
      <c r="J34" s="97">
        <v>9.2858407361646673</v>
      </c>
      <c r="K34" s="54"/>
      <c r="L34" s="60">
        <v>-1.0504427727538674E-3</v>
      </c>
      <c r="M34" s="364"/>
      <c r="N34" s="157">
        <v>9.4150629941340185</v>
      </c>
      <c r="O34" s="58"/>
      <c r="P34" s="97">
        <v>9.8191388861258613</v>
      </c>
      <c r="Q34" s="91"/>
      <c r="R34" s="58">
        <v>-4.1151866439407381E-2</v>
      </c>
      <c r="S34" s="7"/>
      <c r="T34" s="4"/>
    </row>
    <row r="35" spans="1:198" s="108" customFormat="1" x14ac:dyDescent="0.25">
      <c r="A35" s="33" t="s">
        <v>587</v>
      </c>
      <c r="B35" s="200">
        <v>2.9505859429797061</v>
      </c>
      <c r="C35" s="157"/>
      <c r="D35" s="97">
        <v>4.0015053358227126</v>
      </c>
      <c r="E35" s="97"/>
      <c r="F35" s="58">
        <v>-0.26263101124340665</v>
      </c>
      <c r="G35" s="58"/>
      <c r="H35" s="363">
        <v>3.0168131237123492</v>
      </c>
      <c r="I35" s="58"/>
      <c r="J35" s="97">
        <v>3.6247465031792854</v>
      </c>
      <c r="K35" s="54"/>
      <c r="L35" s="60">
        <v>-0.16771748836331435</v>
      </c>
      <c r="M35" s="364"/>
      <c r="N35" s="157">
        <v>1.9812827689331629</v>
      </c>
      <c r="O35" s="58"/>
      <c r="P35" s="97">
        <v>6.4146347169516851</v>
      </c>
      <c r="Q35" s="91"/>
      <c r="R35" s="58">
        <v>-0.69113085056935353</v>
      </c>
      <c r="S35" s="7"/>
      <c r="T35" s="4"/>
    </row>
    <row r="36" spans="1:198" s="108" customFormat="1" x14ac:dyDescent="0.25">
      <c r="A36" s="33" t="s">
        <v>588</v>
      </c>
      <c r="B36" s="200">
        <v>2.8764642628479304</v>
      </c>
      <c r="C36" s="157"/>
      <c r="D36" s="97">
        <v>2.8927512772218749</v>
      </c>
      <c r="E36" s="97"/>
      <c r="F36" s="58">
        <v>-5.630285086101857E-3</v>
      </c>
      <c r="G36" s="58"/>
      <c r="H36" s="363">
        <v>3.0102900323045998</v>
      </c>
      <c r="I36" s="58"/>
      <c r="J36" s="97">
        <v>3.0456376137774304</v>
      </c>
      <c r="K36" s="54"/>
      <c r="L36" s="60">
        <v>-1.160597088535094E-2</v>
      </c>
      <c r="M36" s="364"/>
      <c r="N36" s="157">
        <v>1.8080347937188885</v>
      </c>
      <c r="O36" s="58"/>
      <c r="P36" s="97">
        <v>1.4731535961560467</v>
      </c>
      <c r="Q36" s="91"/>
      <c r="R36" s="58">
        <v>0.2273226623731969</v>
      </c>
      <c r="S36" s="7"/>
      <c r="T36" s="4"/>
    </row>
    <row r="37" spans="1:198" s="108" customFormat="1" x14ac:dyDescent="0.25">
      <c r="A37" s="1068" t="s">
        <v>589</v>
      </c>
      <c r="B37" s="200">
        <v>9.1963260542720437</v>
      </c>
      <c r="C37" s="157"/>
      <c r="D37" s="97">
        <v>9.2326166732704547</v>
      </c>
      <c r="E37" s="97"/>
      <c r="F37" s="58">
        <v>-3.9306970366783075E-3</v>
      </c>
      <c r="G37" s="58"/>
      <c r="H37" s="363">
        <v>9.2905094166103055</v>
      </c>
      <c r="I37" s="58"/>
      <c r="J37" s="97">
        <v>9.287550553015782</v>
      </c>
      <c r="K37" s="54"/>
      <c r="L37" s="60">
        <v>3.1858384809143085E-4</v>
      </c>
      <c r="M37" s="364"/>
      <c r="N37" s="157">
        <v>7.8797366818500398</v>
      </c>
      <c r="O37" s="58"/>
      <c r="P37" s="97">
        <v>8.0189408698626625</v>
      </c>
      <c r="Q37" s="91"/>
      <c r="R37" s="58">
        <v>-1.735942317966073E-2</v>
      </c>
      <c r="S37" s="7"/>
      <c r="T37" s="4"/>
    </row>
    <row r="38" spans="1:198" s="108" customFormat="1" x14ac:dyDescent="0.25">
      <c r="A38" s="1068" t="s">
        <v>1</v>
      </c>
      <c r="B38" s="200">
        <v>8.6665045466798869</v>
      </c>
      <c r="C38" s="157"/>
      <c r="D38" s="97">
        <v>8.5595673805879837</v>
      </c>
      <c r="E38" s="97"/>
      <c r="F38" s="58">
        <v>1.2493290996741629E-2</v>
      </c>
      <c r="G38" s="58"/>
      <c r="H38" s="363">
        <v>8.9640502796802934</v>
      </c>
      <c r="I38" s="58"/>
      <c r="J38" s="97">
        <v>8.8102455763357099</v>
      </c>
      <c r="K38" s="54"/>
      <c r="L38" s="60">
        <v>1.7457481975043061E-2</v>
      </c>
      <c r="M38" s="364"/>
      <c r="N38" s="157">
        <v>7.0238004210800584</v>
      </c>
      <c r="O38" s="58"/>
      <c r="P38" s="97">
        <v>7.3487647791378485</v>
      </c>
      <c r="Q38" s="91"/>
      <c r="R38" s="58">
        <v>-4.4220269368305282E-2</v>
      </c>
      <c r="S38" s="7"/>
      <c r="T38" s="4"/>
    </row>
    <row r="39" spans="1:198" s="108" customFormat="1" x14ac:dyDescent="0.25">
      <c r="A39" s="33" t="s">
        <v>144</v>
      </c>
      <c r="B39" s="200">
        <v>3.3271325323928282</v>
      </c>
      <c r="C39" s="157"/>
      <c r="D39" s="97">
        <v>3.3399871192979074</v>
      </c>
      <c r="E39" s="97"/>
      <c r="F39" s="58">
        <v>-3.8486935565731355E-3</v>
      </c>
      <c r="G39" s="58"/>
      <c r="H39" s="363">
        <v>3.5789579275269801</v>
      </c>
      <c r="I39" s="58"/>
      <c r="J39" s="97">
        <v>3.5174180393555416</v>
      </c>
      <c r="K39" s="54"/>
      <c r="L39" s="60">
        <v>1.7495756115105867E-2</v>
      </c>
      <c r="M39" s="364"/>
      <c r="N39" s="157">
        <v>2.0083916723010242</v>
      </c>
      <c r="O39" s="58"/>
      <c r="P39" s="97">
        <v>2.2966902544198611</v>
      </c>
      <c r="Q39" s="91"/>
      <c r="R39" s="58">
        <v>-0.12552784667589423</v>
      </c>
      <c r="S39" s="7"/>
      <c r="T39" s="4"/>
    </row>
    <row r="40" spans="1:198" s="108" customFormat="1" x14ac:dyDescent="0.25">
      <c r="A40" s="33" t="s">
        <v>145</v>
      </c>
      <c r="B40" s="200">
        <v>8.6223127594732087</v>
      </c>
      <c r="C40" s="157"/>
      <c r="D40" s="97">
        <v>8.5316560527366434</v>
      </c>
      <c r="E40" s="97"/>
      <c r="F40" s="58">
        <v>1.0625921412699938E-2</v>
      </c>
      <c r="G40" s="58"/>
      <c r="H40" s="363">
        <v>8.8663001086424522</v>
      </c>
      <c r="I40" s="58"/>
      <c r="J40" s="97">
        <v>8.7308437693438989</v>
      </c>
      <c r="K40" s="54"/>
      <c r="L40" s="60">
        <v>1.5514690547341278E-2</v>
      </c>
      <c r="M40" s="364"/>
      <c r="N40" s="157">
        <v>7.2413915035170069</v>
      </c>
      <c r="O40" s="58"/>
      <c r="P40" s="97">
        <v>7.5568894489529495</v>
      </c>
      <c r="Q40" s="91"/>
      <c r="R40" s="58">
        <v>-4.1749710322897024E-2</v>
      </c>
      <c r="S40" s="7"/>
      <c r="T40" s="4"/>
    </row>
    <row r="41" spans="1:198" s="108" customFormat="1" x14ac:dyDescent="0.25">
      <c r="A41" s="33" t="s">
        <v>308</v>
      </c>
      <c r="B41" s="200">
        <v>9.9259705482290546</v>
      </c>
      <c r="C41" s="157"/>
      <c r="D41" s="97">
        <v>9.9053660301891124</v>
      </c>
      <c r="E41" s="97"/>
      <c r="F41" s="58">
        <v>2.0801369658773471E-3</v>
      </c>
      <c r="G41" s="58"/>
      <c r="H41" s="363">
        <v>10.033259299988879</v>
      </c>
      <c r="I41" s="58"/>
      <c r="J41" s="97">
        <v>10.015855047882656</v>
      </c>
      <c r="K41" s="54"/>
      <c r="L41" s="60">
        <v>1.7376701263165973E-3</v>
      </c>
      <c r="M41" s="364"/>
      <c r="N41" s="157">
        <v>9.3035938185204579</v>
      </c>
      <c r="O41" s="58"/>
      <c r="P41" s="97">
        <v>9.2230130223100222</v>
      </c>
      <c r="Q41" s="91"/>
      <c r="R41" s="58">
        <v>8.7369275111630687E-3</v>
      </c>
      <c r="S41" s="7"/>
      <c r="T41" s="4"/>
    </row>
    <row r="42" spans="1:198" x14ac:dyDescent="0.25">
      <c r="A42" s="707" t="s">
        <v>309</v>
      </c>
      <c r="B42" s="458"/>
      <c r="C42" s="474"/>
      <c r="D42" s="708"/>
      <c r="E42" s="708"/>
      <c r="F42" s="709"/>
      <c r="G42" s="709"/>
      <c r="H42" s="458"/>
      <c r="I42" s="709"/>
      <c r="J42" s="710"/>
      <c r="K42" s="710"/>
      <c r="L42" s="711"/>
      <c r="M42" s="712"/>
      <c r="N42" s="474"/>
      <c r="O42" s="709"/>
      <c r="P42" s="710"/>
      <c r="Q42" s="710"/>
      <c r="R42" s="709"/>
      <c r="S42" s="711"/>
    </row>
    <row r="43" spans="1:198" ht="12.5" x14ac:dyDescent="0.25">
      <c r="A43" s="12" t="s">
        <v>643</v>
      </c>
      <c r="B43" s="198">
        <v>586065.9734820103</v>
      </c>
      <c r="C43" s="114"/>
      <c r="D43" s="20">
        <v>586479.59466932621</v>
      </c>
      <c r="E43" s="20"/>
      <c r="F43" s="58">
        <v>-7.0526100323936396E-4</v>
      </c>
      <c r="G43" s="58"/>
      <c r="H43" s="362">
        <v>499891.84528116381</v>
      </c>
      <c r="I43" s="58"/>
      <c r="J43" s="130">
        <v>504748.86872108892</v>
      </c>
      <c r="K43" s="115"/>
      <c r="L43" s="60">
        <v>-9.6226534439425773E-3</v>
      </c>
      <c r="M43" s="364"/>
      <c r="N43" s="114">
        <v>86174.128200846506</v>
      </c>
      <c r="O43" s="58"/>
      <c r="P43" s="20">
        <v>81730.725948237348</v>
      </c>
      <c r="Q43" s="115"/>
      <c r="R43" s="58">
        <v>5.4366362234728037E-2</v>
      </c>
      <c r="S43" s="60"/>
      <c r="U43" s="197"/>
      <c r="V43" s="197"/>
      <c r="W43" s="197"/>
      <c r="X43" s="197"/>
      <c r="Y43" s="197"/>
      <c r="Z43" s="197"/>
      <c r="AA43" s="197"/>
      <c r="AB43" s="197"/>
      <c r="AC43" s="197"/>
      <c r="AD43" s="197"/>
      <c r="AE43" s="197"/>
      <c r="AF43" s="197"/>
      <c r="AG43" s="197"/>
      <c r="AH43" s="197"/>
      <c r="AI43" s="197"/>
      <c r="AJ43" s="197"/>
      <c r="AK43" s="197"/>
      <c r="AL43" s="197"/>
      <c r="AM43" s="197"/>
      <c r="AN43" s="197"/>
      <c r="AO43" s="197"/>
      <c r="AP43" s="197"/>
      <c r="AQ43" s="197"/>
      <c r="AR43" s="197"/>
      <c r="AS43" s="197"/>
      <c r="AT43" s="197"/>
      <c r="AU43" s="197"/>
      <c r="AV43" s="197"/>
      <c r="AW43" s="197"/>
      <c r="AX43" s="197"/>
      <c r="AY43" s="197"/>
      <c r="AZ43" s="197"/>
      <c r="BA43" s="197"/>
      <c r="BB43" s="197"/>
      <c r="BC43" s="197"/>
      <c r="BD43" s="197"/>
      <c r="BE43" s="197"/>
      <c r="BF43" s="197"/>
      <c r="BG43" s="197"/>
      <c r="BH43" s="197"/>
      <c r="BI43" s="197"/>
      <c r="BJ43" s="197"/>
      <c r="BK43" s="197"/>
      <c r="BL43" s="197"/>
      <c r="BM43" s="197"/>
      <c r="BN43" s="197"/>
      <c r="BO43" s="197"/>
      <c r="BP43" s="197"/>
      <c r="BQ43" s="197"/>
      <c r="BR43" s="197"/>
      <c r="BS43" s="197"/>
      <c r="BT43" s="197"/>
      <c r="BU43" s="197"/>
      <c r="BV43" s="197"/>
      <c r="BW43" s="197"/>
      <c r="BX43" s="197"/>
      <c r="BY43" s="197"/>
      <c r="BZ43" s="197"/>
      <c r="CA43" s="197"/>
      <c r="CB43" s="197"/>
      <c r="CC43" s="197"/>
      <c r="CD43" s="197"/>
      <c r="CE43" s="197"/>
      <c r="CF43" s="197"/>
      <c r="CG43" s="197"/>
      <c r="CH43" s="197"/>
      <c r="CI43" s="197"/>
      <c r="CJ43" s="197"/>
      <c r="CK43" s="197"/>
      <c r="CL43" s="197"/>
      <c r="CM43" s="197"/>
      <c r="CN43" s="197"/>
      <c r="CO43" s="197"/>
      <c r="CP43" s="197"/>
      <c r="CQ43" s="197"/>
      <c r="CR43" s="197"/>
      <c r="CS43" s="197"/>
      <c r="CT43" s="197"/>
      <c r="CU43" s="197"/>
      <c r="CV43" s="197"/>
      <c r="CW43" s="197"/>
      <c r="CX43" s="197"/>
      <c r="CY43" s="197"/>
      <c r="CZ43" s="197"/>
      <c r="DA43" s="197"/>
      <c r="DB43" s="197"/>
      <c r="DC43" s="197"/>
      <c r="DD43" s="197"/>
      <c r="DE43" s="197"/>
      <c r="DF43" s="197"/>
      <c r="DG43" s="197"/>
      <c r="DH43" s="197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  <c r="ED43" s="197"/>
      <c r="EE43" s="197"/>
      <c r="EF43" s="197"/>
      <c r="EG43" s="197"/>
      <c r="EH43" s="197"/>
      <c r="EI43" s="197"/>
      <c r="EJ43" s="197"/>
      <c r="EK43" s="197"/>
      <c r="EL43" s="197"/>
      <c r="EM43" s="197"/>
      <c r="EN43" s="197"/>
      <c r="EO43" s="197"/>
      <c r="EP43" s="197"/>
      <c r="EQ43" s="197"/>
      <c r="ER43" s="197"/>
      <c r="ES43" s="197"/>
      <c r="ET43" s="197"/>
      <c r="EU43" s="197"/>
      <c r="EV43" s="197"/>
      <c r="EW43" s="197"/>
      <c r="EX43" s="197"/>
      <c r="EY43" s="197"/>
      <c r="EZ43" s="197"/>
      <c r="FA43" s="197"/>
      <c r="FB43" s="197"/>
      <c r="FC43" s="197"/>
      <c r="FD43" s="197"/>
      <c r="FE43" s="197"/>
      <c r="FF43" s="197"/>
      <c r="FG43" s="197"/>
      <c r="FH43" s="197"/>
      <c r="FI43" s="197"/>
      <c r="FJ43" s="197"/>
      <c r="FK43" s="197"/>
      <c r="FL43" s="197"/>
      <c r="FM43" s="197"/>
      <c r="FN43" s="197"/>
      <c r="FO43" s="197"/>
      <c r="FP43" s="197"/>
      <c r="FQ43" s="197"/>
      <c r="FR43" s="197"/>
      <c r="FS43" s="197"/>
      <c r="FT43" s="197"/>
      <c r="FU43" s="197"/>
      <c r="FV43" s="197"/>
      <c r="FW43" s="197"/>
      <c r="FX43" s="197"/>
      <c r="FY43" s="197"/>
      <c r="FZ43" s="197"/>
      <c r="GA43" s="197"/>
      <c r="GB43" s="197"/>
      <c r="GC43" s="197"/>
      <c r="GD43" s="197"/>
      <c r="GE43" s="197"/>
      <c r="GF43" s="197"/>
      <c r="GG43" s="197"/>
      <c r="GH43" s="197"/>
      <c r="GI43" s="197"/>
      <c r="GJ43" s="197"/>
      <c r="GK43" s="197"/>
      <c r="GL43" s="197"/>
      <c r="GM43" s="197"/>
      <c r="GN43" s="197"/>
      <c r="GO43" s="197"/>
      <c r="GP43" s="197"/>
    </row>
    <row r="44" spans="1:198" ht="12.5" x14ac:dyDescent="0.25">
      <c r="A44" s="34" t="s">
        <v>198</v>
      </c>
      <c r="B44" s="198">
        <v>586065.9734820103</v>
      </c>
      <c r="C44" s="114"/>
      <c r="D44" s="20">
        <v>586479.59466932621</v>
      </c>
      <c r="E44" s="20"/>
      <c r="F44" s="58">
        <v>-7.0526100323936396E-4</v>
      </c>
      <c r="G44" s="58"/>
      <c r="H44" s="362">
        <v>499891.84528116381</v>
      </c>
      <c r="I44" s="58"/>
      <c r="J44" s="130">
        <v>504748.86872108892</v>
      </c>
      <c r="K44" s="115"/>
      <c r="L44" s="60">
        <v>-9.6226534439425773E-3</v>
      </c>
      <c r="M44" s="364"/>
      <c r="N44" s="114">
        <v>86174.128200846506</v>
      </c>
      <c r="O44" s="58"/>
      <c r="P44" s="20">
        <v>81730.725948237348</v>
      </c>
      <c r="Q44" s="115"/>
      <c r="R44" s="58">
        <v>5.4366362234728037E-2</v>
      </c>
      <c r="S44" s="60"/>
      <c r="U44" s="197"/>
      <c r="V44" s="197"/>
      <c r="W44" s="197"/>
      <c r="X44" s="197"/>
      <c r="Y44" s="197"/>
      <c r="Z44" s="197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  <c r="BD44" s="197"/>
      <c r="BE44" s="197"/>
      <c r="BF44" s="197"/>
      <c r="BG44" s="197"/>
      <c r="BH44" s="197"/>
      <c r="BI44" s="197"/>
      <c r="BJ44" s="197"/>
      <c r="BK44" s="197"/>
      <c r="BL44" s="197"/>
      <c r="BM44" s="197"/>
      <c r="BN44" s="197"/>
      <c r="BO44" s="197"/>
      <c r="BP44" s="197"/>
      <c r="BQ44" s="197"/>
      <c r="BR44" s="197"/>
      <c r="BS44" s="197"/>
      <c r="BT44" s="197"/>
      <c r="BU44" s="197"/>
      <c r="BV44" s="197"/>
      <c r="BW44" s="197"/>
      <c r="BX44" s="197"/>
      <c r="BY44" s="197"/>
      <c r="BZ44" s="197"/>
      <c r="CA44" s="197"/>
      <c r="CB44" s="197"/>
      <c r="CC44" s="197"/>
      <c r="CD44" s="197"/>
      <c r="CE44" s="197"/>
      <c r="CF44" s="197"/>
      <c r="CG44" s="197"/>
      <c r="CH44" s="197"/>
      <c r="CI44" s="197"/>
      <c r="CJ44" s="197"/>
      <c r="CK44" s="197"/>
      <c r="CL44" s="197"/>
      <c r="CM44" s="197"/>
      <c r="CN44" s="197"/>
      <c r="CO44" s="197"/>
      <c r="CP44" s="197"/>
      <c r="CQ44" s="197"/>
      <c r="CR44" s="197"/>
      <c r="CS44" s="197"/>
      <c r="CT44" s="197"/>
      <c r="CU44" s="197"/>
      <c r="CV44" s="197"/>
      <c r="CW44" s="197"/>
      <c r="CX44" s="197"/>
      <c r="CY44" s="197"/>
      <c r="CZ44" s="197"/>
      <c r="DA44" s="197"/>
      <c r="DB44" s="197"/>
      <c r="DC44" s="197"/>
      <c r="DD44" s="197"/>
      <c r="DE44" s="197"/>
      <c r="DF44" s="197"/>
      <c r="DG44" s="197"/>
      <c r="DH44" s="197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  <c r="ED44" s="197"/>
      <c r="EE44" s="197"/>
      <c r="EF44" s="197"/>
      <c r="EG44" s="197"/>
      <c r="EH44" s="197"/>
      <c r="EI44" s="197"/>
      <c r="EJ44" s="197"/>
      <c r="EK44" s="197"/>
      <c r="EL44" s="197"/>
      <c r="EM44" s="197"/>
      <c r="EN44" s="197"/>
      <c r="EO44" s="197"/>
      <c r="EP44" s="197"/>
      <c r="EQ44" s="197"/>
      <c r="ER44" s="197"/>
      <c r="ES44" s="197"/>
      <c r="ET44" s="197"/>
      <c r="EU44" s="197"/>
      <c r="EV44" s="197"/>
      <c r="EW44" s="197"/>
      <c r="EX44" s="197"/>
      <c r="EY44" s="197"/>
      <c r="EZ44" s="197"/>
      <c r="FA44" s="197"/>
      <c r="FB44" s="197"/>
      <c r="FC44" s="197"/>
      <c r="FD44" s="197"/>
      <c r="FE44" s="197"/>
      <c r="FF44" s="197"/>
      <c r="FG44" s="197"/>
      <c r="FH44" s="197"/>
      <c r="FI44" s="197"/>
      <c r="FJ44" s="197"/>
      <c r="FK44" s="197"/>
      <c r="FL44" s="197"/>
      <c r="FM44" s="197"/>
      <c r="FN44" s="197"/>
      <c r="FO44" s="197"/>
      <c r="FP44" s="197"/>
      <c r="FQ44" s="197"/>
      <c r="FR44" s="197"/>
      <c r="FS44" s="197"/>
      <c r="FT44" s="197"/>
      <c r="FU44" s="197"/>
      <c r="FV44" s="197"/>
      <c r="FW44" s="197"/>
      <c r="FX44" s="197"/>
      <c r="FY44" s="197"/>
      <c r="FZ44" s="197"/>
      <c r="GA44" s="197"/>
      <c r="GB44" s="197"/>
      <c r="GC44" s="197"/>
      <c r="GD44" s="197"/>
      <c r="GE44" s="197"/>
      <c r="GF44" s="197"/>
      <c r="GG44" s="197"/>
      <c r="GH44" s="197"/>
      <c r="GI44" s="197"/>
      <c r="GJ44" s="197"/>
      <c r="GK44" s="197"/>
      <c r="GL44" s="197"/>
      <c r="GM44" s="197"/>
      <c r="GN44" s="197"/>
      <c r="GO44" s="197"/>
      <c r="GP44" s="197"/>
    </row>
    <row r="45" spans="1:198" x14ac:dyDescent="0.25">
      <c r="A45" s="707" t="s">
        <v>319</v>
      </c>
      <c r="B45" s="458"/>
      <c r="C45" s="474"/>
      <c r="D45" s="708"/>
      <c r="E45" s="708"/>
      <c r="F45" s="474"/>
      <c r="G45" s="474"/>
      <c r="H45" s="458"/>
      <c r="I45" s="474"/>
      <c r="J45" s="710"/>
      <c r="K45" s="474"/>
      <c r="L45" s="475"/>
      <c r="M45" s="458"/>
      <c r="N45" s="474"/>
      <c r="O45" s="713"/>
      <c r="P45" s="710"/>
      <c r="Q45" s="474"/>
      <c r="R45" s="474"/>
      <c r="S45" s="475"/>
    </row>
    <row r="46" spans="1:198" s="108" customFormat="1" x14ac:dyDescent="0.25">
      <c r="A46" s="34" t="s">
        <v>320</v>
      </c>
      <c r="B46" s="198">
        <v>566814.65049258259</v>
      </c>
      <c r="C46" s="114"/>
      <c r="D46" s="20">
        <v>567920.14178148634</v>
      </c>
      <c r="E46" s="20"/>
      <c r="F46" s="58">
        <v>-1.9465611581163142E-3</v>
      </c>
      <c r="G46" s="58"/>
      <c r="H46" s="362">
        <v>482836.81683187891</v>
      </c>
      <c r="I46" s="58"/>
      <c r="J46" s="130">
        <v>488116.36694496148</v>
      </c>
      <c r="K46" s="115"/>
      <c r="L46" s="60">
        <v>-1.0816171041603033E-2</v>
      </c>
      <c r="M46" s="364"/>
      <c r="N46" s="132">
        <v>83977.833660703633</v>
      </c>
      <c r="O46" s="58"/>
      <c r="P46" s="20">
        <v>79803.774836524914</v>
      </c>
      <c r="Q46" s="115"/>
      <c r="R46" s="58">
        <v>5.2304027381275188E-2</v>
      </c>
      <c r="S46" s="60"/>
      <c r="T46" s="4"/>
    </row>
    <row r="47" spans="1:198" s="108" customFormat="1" x14ac:dyDescent="0.25">
      <c r="A47" s="34" t="s">
        <v>196</v>
      </c>
      <c r="B47" s="198">
        <v>550551.55924715428</v>
      </c>
      <c r="C47" s="114"/>
      <c r="D47" s="20">
        <v>552999.10520308185</v>
      </c>
      <c r="E47" s="20"/>
      <c r="F47" s="58">
        <v>-4.4259492156479112E-3</v>
      </c>
      <c r="G47" s="58"/>
      <c r="H47" s="362">
        <v>468361.24569330877</v>
      </c>
      <c r="I47" s="58"/>
      <c r="J47" s="130">
        <v>474584.98661995289</v>
      </c>
      <c r="K47" s="115"/>
      <c r="L47" s="60">
        <v>-1.3114070402796137E-2</v>
      </c>
      <c r="M47" s="364"/>
      <c r="N47" s="132">
        <v>82190.313553845466</v>
      </c>
      <c r="O47" s="58"/>
      <c r="P47" s="20">
        <v>78414.118583128977</v>
      </c>
      <c r="Q47" s="115"/>
      <c r="R47" s="58">
        <v>4.8157079859454659E-2</v>
      </c>
      <c r="S47" s="60"/>
      <c r="T47" s="4"/>
    </row>
    <row r="48" spans="1:198" s="108" customFormat="1" x14ac:dyDescent="0.25">
      <c r="A48" s="34" t="s">
        <v>197</v>
      </c>
      <c r="B48" s="198">
        <v>17792.02464484964</v>
      </c>
      <c r="C48" s="114"/>
      <c r="D48" s="20">
        <v>15514.985126502941</v>
      </c>
      <c r="E48" s="20"/>
      <c r="F48" s="58">
        <v>0.14676388664124623</v>
      </c>
      <c r="G48" s="58"/>
      <c r="H48" s="362">
        <v>16272.08969018638</v>
      </c>
      <c r="I48" s="58"/>
      <c r="J48" s="130">
        <v>14284.706431550308</v>
      </c>
      <c r="K48" s="115"/>
      <c r="L48" s="60">
        <v>0.1391266434602102</v>
      </c>
      <c r="M48" s="364"/>
      <c r="N48" s="132">
        <v>1519.9349546632611</v>
      </c>
      <c r="O48" s="58"/>
      <c r="P48" s="20">
        <v>1230.2786949526323</v>
      </c>
      <c r="Q48" s="115"/>
      <c r="R48" s="58">
        <v>0.23543954788372645</v>
      </c>
      <c r="S48" s="60"/>
      <c r="T48" s="4"/>
    </row>
    <row r="49" spans="1:20" s="108" customFormat="1" x14ac:dyDescent="0.25">
      <c r="A49" s="34" t="s">
        <v>667</v>
      </c>
      <c r="B49" s="198">
        <v>4501.9681369918289</v>
      </c>
      <c r="C49" s="114"/>
      <c r="D49" s="20">
        <v>3359.9718734627704</v>
      </c>
      <c r="E49" s="20"/>
      <c r="F49" s="58">
        <v>0.33988268549168621</v>
      </c>
      <c r="G49" s="58"/>
      <c r="H49" s="362">
        <v>3851.0111150832363</v>
      </c>
      <c r="I49" s="58"/>
      <c r="J49" s="130">
        <v>2787.1214265448748</v>
      </c>
      <c r="K49" s="115"/>
      <c r="L49" s="60">
        <v>0.38171630356889014</v>
      </c>
      <c r="M49" s="364"/>
      <c r="N49" s="132">
        <v>650.95702190859288</v>
      </c>
      <c r="O49" s="58"/>
      <c r="P49" s="20">
        <v>572.85044691789551</v>
      </c>
      <c r="Q49" s="115"/>
      <c r="R49" s="58">
        <v>0.1363472358465177</v>
      </c>
      <c r="S49" s="60"/>
      <c r="T49" s="4"/>
    </row>
    <row r="50" spans="1:20" s="108" customFormat="1" x14ac:dyDescent="0.25">
      <c r="A50" s="34" t="s">
        <v>250</v>
      </c>
      <c r="B50" s="198">
        <v>7205.0794350201677</v>
      </c>
      <c r="C50" s="114"/>
      <c r="D50" s="20">
        <v>5681.3991919425052</v>
      </c>
      <c r="E50" s="20"/>
      <c r="F50" s="58">
        <v>0.26818749952275522</v>
      </c>
      <c r="G50" s="58"/>
      <c r="H50" s="362">
        <v>6698.886832225262</v>
      </c>
      <c r="I50" s="58"/>
      <c r="J50" s="130">
        <v>5427.9559780884465</v>
      </c>
      <c r="K50" s="115"/>
      <c r="L50" s="60">
        <v>0.23414538718945119</v>
      </c>
      <c r="M50" s="364"/>
      <c r="N50" s="132">
        <v>506.19260279490584</v>
      </c>
      <c r="O50" s="58"/>
      <c r="P50" s="20">
        <v>253.44321385405911</v>
      </c>
      <c r="Q50" s="115"/>
      <c r="R50" s="58">
        <v>0.99726240484934858</v>
      </c>
      <c r="S50" s="60"/>
      <c r="T50" s="4"/>
    </row>
    <row r="51" spans="1:20" s="108" customFormat="1" x14ac:dyDescent="0.25">
      <c r="A51" s="34" t="s">
        <v>321</v>
      </c>
      <c r="B51" s="198">
        <v>4119.3691297490059</v>
      </c>
      <c r="C51" s="114"/>
      <c r="D51" s="20">
        <v>3454.2832742965734</v>
      </c>
      <c r="E51" s="20"/>
      <c r="F51" s="58">
        <v>0.19253946553872883</v>
      </c>
      <c r="G51" s="58"/>
      <c r="H51" s="362">
        <v>3858.764595620009</v>
      </c>
      <c r="I51" s="58"/>
      <c r="J51" s="130">
        <v>3294.4709083145008</v>
      </c>
      <c r="K51" s="115"/>
      <c r="L51" s="60">
        <v>0.17128507217391367</v>
      </c>
      <c r="M51" s="364"/>
      <c r="N51" s="132">
        <v>260.60453412899665</v>
      </c>
      <c r="O51" s="58"/>
      <c r="P51" s="20">
        <v>159.81236598207263</v>
      </c>
      <c r="Q51" s="115"/>
      <c r="R51" s="58">
        <v>0.63069066982107402</v>
      </c>
      <c r="S51" s="60"/>
      <c r="T51" s="4"/>
    </row>
    <row r="52" spans="1:20" s="108" customFormat="1" x14ac:dyDescent="0.25">
      <c r="A52" s="34" t="s">
        <v>322</v>
      </c>
      <c r="B52" s="198">
        <v>2239.4250740339949</v>
      </c>
      <c r="C52" s="114"/>
      <c r="D52" s="20">
        <v>1568.0963248823609</v>
      </c>
      <c r="E52" s="20"/>
      <c r="F52" s="58">
        <v>0.42811703496722192</v>
      </c>
      <c r="G52" s="58"/>
      <c r="H52" s="362">
        <v>2155.393364511126</v>
      </c>
      <c r="I52" s="58"/>
      <c r="J52" s="130">
        <v>1516.5960053306499</v>
      </c>
      <c r="K52" s="115"/>
      <c r="L52" s="60">
        <v>0.42120469586836667</v>
      </c>
      <c r="M52" s="364"/>
      <c r="N52" s="132">
        <v>84.031709522868681</v>
      </c>
      <c r="O52" s="58"/>
      <c r="P52" s="20">
        <v>51.500319551711122</v>
      </c>
      <c r="Q52" s="115"/>
      <c r="R52" s="58">
        <v>0.6316735557046983</v>
      </c>
      <c r="S52" s="60"/>
      <c r="T52" s="4"/>
    </row>
    <row r="53" spans="1:20" s="108" customFormat="1" x14ac:dyDescent="0.25">
      <c r="A53" s="34" t="s">
        <v>323</v>
      </c>
      <c r="B53" s="198">
        <v>1536.5507382390972</v>
      </c>
      <c r="C53" s="114"/>
      <c r="D53" s="20">
        <v>780.2383957335652</v>
      </c>
      <c r="E53" s="20"/>
      <c r="F53" s="58">
        <v>0.96933494511566765</v>
      </c>
      <c r="G53" s="58"/>
      <c r="H53" s="362">
        <v>1324.2405036657206</v>
      </c>
      <c r="I53" s="58"/>
      <c r="J53" s="130">
        <v>734.05353804147319</v>
      </c>
      <c r="K53" s="115"/>
      <c r="L53" s="60">
        <v>0.80401079081905125</v>
      </c>
      <c r="M53" s="364"/>
      <c r="N53" s="132">
        <v>212.3102345733767</v>
      </c>
      <c r="O53" s="58"/>
      <c r="P53" s="20">
        <v>46.184857692092002</v>
      </c>
      <c r="Q53" s="115"/>
      <c r="R53" s="58">
        <v>3.5969663041687685</v>
      </c>
      <c r="S53" s="60"/>
      <c r="T53" s="4"/>
    </row>
    <row r="54" spans="1:20" s="108" customFormat="1" x14ac:dyDescent="0.25">
      <c r="A54" s="34" t="s">
        <v>243</v>
      </c>
      <c r="B54" s="198">
        <v>7467.0963884958492</v>
      </c>
      <c r="C54" s="114"/>
      <c r="D54" s="20">
        <v>4837.1139433664557</v>
      </c>
      <c r="E54" s="20"/>
      <c r="F54" s="58">
        <v>0.5437090124238465</v>
      </c>
      <c r="G54" s="58"/>
      <c r="H54" s="362">
        <v>7299.3594275783953</v>
      </c>
      <c r="I54" s="58"/>
      <c r="J54" s="130">
        <v>4585.8247040900305</v>
      </c>
      <c r="K54" s="115"/>
      <c r="L54" s="60">
        <v>0.59172229611572424</v>
      </c>
      <c r="M54" s="364"/>
      <c r="N54" s="132">
        <v>167.73696091745407</v>
      </c>
      <c r="O54" s="58"/>
      <c r="P54" s="20">
        <v>251.28923927642475</v>
      </c>
      <c r="Q54" s="115"/>
      <c r="R54" s="58">
        <v>-0.33249445379975456</v>
      </c>
      <c r="S54" s="60"/>
      <c r="T54" s="4"/>
    </row>
    <row r="55" spans="1:20" s="108" customFormat="1" x14ac:dyDescent="0.25">
      <c r="A55" s="34" t="s">
        <v>267</v>
      </c>
      <c r="B55" s="198">
        <v>17553.373461101415</v>
      </c>
      <c r="C55" s="114"/>
      <c r="D55" s="20">
        <v>17472.34730706393</v>
      </c>
      <c r="E55" s="20"/>
      <c r="F55" s="58">
        <v>4.6373937407211867E-3</v>
      </c>
      <c r="G55" s="58"/>
      <c r="H55" s="362">
        <v>16259.37893555084</v>
      </c>
      <c r="I55" s="58"/>
      <c r="J55" s="130">
        <v>15833.362072861939</v>
      </c>
      <c r="K55" s="115"/>
      <c r="L55" s="60">
        <v>2.6906279331481028E-2</v>
      </c>
      <c r="M55" s="364"/>
      <c r="N55" s="132">
        <v>1293.9945255505754</v>
      </c>
      <c r="O55" s="58"/>
      <c r="P55" s="20">
        <v>1638.985234201991</v>
      </c>
      <c r="Q55" s="115"/>
      <c r="R55" s="58">
        <v>-0.21049043118401789</v>
      </c>
      <c r="S55" s="60"/>
      <c r="T55" s="4"/>
    </row>
    <row r="56" spans="1:20" s="108" customFormat="1" x14ac:dyDescent="0.25">
      <c r="A56" s="34" t="s">
        <v>324</v>
      </c>
      <c r="B56" s="198">
        <v>1065.6559446485578</v>
      </c>
      <c r="C56" s="114"/>
      <c r="D56" s="20">
        <v>541.08942051807594</v>
      </c>
      <c r="E56" s="20"/>
      <c r="F56" s="58">
        <v>0.9694636491473555</v>
      </c>
      <c r="G56" s="58"/>
      <c r="H56" s="362">
        <v>1055.0789027087226</v>
      </c>
      <c r="I56" s="58"/>
      <c r="J56" s="130">
        <v>473.9920585750732</v>
      </c>
      <c r="K56" s="115"/>
      <c r="L56" s="60">
        <v>1.2259421516059303</v>
      </c>
      <c r="M56" s="364"/>
      <c r="N56" s="156">
        <v>10.577041939835222</v>
      </c>
      <c r="O56" s="58"/>
      <c r="P56" s="20">
        <v>67.097361943002724</v>
      </c>
      <c r="Q56" s="115"/>
      <c r="R56" s="58">
        <v>-0.8423627750250432</v>
      </c>
      <c r="S56" s="60"/>
      <c r="T56" s="4"/>
    </row>
    <row r="57" spans="1:20" s="108" customFormat="1" x14ac:dyDescent="0.25">
      <c r="A57" s="34" t="s">
        <v>325</v>
      </c>
      <c r="B57" s="198">
        <v>1060.6243765224624</v>
      </c>
      <c r="C57" s="114"/>
      <c r="D57" s="20">
        <v>227.76895857871369</v>
      </c>
      <c r="E57" s="20"/>
      <c r="F57" s="58">
        <v>3.6565799972954869</v>
      </c>
      <c r="G57" s="58"/>
      <c r="H57" s="362">
        <v>918.22959182454053</v>
      </c>
      <c r="I57" s="58"/>
      <c r="J57" s="130">
        <v>227.76895857871369</v>
      </c>
      <c r="K57" s="115"/>
      <c r="L57" s="60">
        <v>3.0314079563533389</v>
      </c>
      <c r="M57" s="364"/>
      <c r="N57" s="20">
        <v>142.39478469792178</v>
      </c>
      <c r="O57" s="58"/>
      <c r="P57" s="20">
        <v>0</v>
      </c>
      <c r="Q57" s="115"/>
      <c r="R57" s="58" t="s">
        <v>249</v>
      </c>
      <c r="S57" s="60"/>
      <c r="T57" s="4"/>
    </row>
    <row r="58" spans="1:20" s="108" customFormat="1" x14ac:dyDescent="0.25">
      <c r="A58" s="34" t="s">
        <v>668</v>
      </c>
      <c r="B58" s="198">
        <v>3395.7444407068133</v>
      </c>
      <c r="C58" s="114"/>
      <c r="D58" s="20">
        <v>2230.6318376989511</v>
      </c>
      <c r="E58" s="20"/>
      <c r="F58" s="58">
        <v>0.52232402645599973</v>
      </c>
      <c r="G58" s="60"/>
      <c r="H58" s="362">
        <v>2499.9302084640881</v>
      </c>
      <c r="I58" s="116"/>
      <c r="J58" s="130">
        <v>1728.034231010678</v>
      </c>
      <c r="K58" s="115"/>
      <c r="L58" s="60">
        <v>0.4466902122661946</v>
      </c>
      <c r="M58" s="364"/>
      <c r="N58" s="156">
        <v>895.8142322427251</v>
      </c>
      <c r="O58" s="116"/>
      <c r="P58" s="20">
        <v>502.59760668827317</v>
      </c>
      <c r="Q58" s="115"/>
      <c r="R58" s="58">
        <v>0.78236867888298012</v>
      </c>
      <c r="S58" s="60"/>
      <c r="T58" s="4"/>
    </row>
    <row r="59" spans="1:20" x14ac:dyDescent="0.25">
      <c r="A59" s="230" t="s">
        <v>1092</v>
      </c>
      <c r="B59" s="226">
        <v>51.044689867854849</v>
      </c>
      <c r="C59" s="227"/>
      <c r="D59" s="227">
        <v>50.56102755440611</v>
      </c>
      <c r="E59" s="67"/>
      <c r="F59" s="22">
        <v>9.5659114706143113E-3</v>
      </c>
      <c r="G59" s="22"/>
      <c r="H59" s="202">
        <v>51.127609333574071</v>
      </c>
      <c r="I59" s="201"/>
      <c r="J59" s="238">
        <v>50.708163192607202</v>
      </c>
      <c r="K59" s="174"/>
      <c r="L59" s="98">
        <v>8.271767592402569E-3</v>
      </c>
      <c r="M59" s="201"/>
      <c r="N59" s="238">
        <v>50.563678158267223</v>
      </c>
      <c r="O59" s="201"/>
      <c r="P59" s="227">
        <v>49.652354028398349</v>
      </c>
      <c r="Q59" s="174"/>
      <c r="R59" s="22">
        <v>1.83540971561519E-2</v>
      </c>
      <c r="S59" s="98"/>
    </row>
    <row r="60" spans="1:20" s="10" customFormat="1" x14ac:dyDescent="0.25">
      <c r="A60" s="30"/>
      <c r="B60" s="141"/>
      <c r="C60" s="142"/>
      <c r="D60" s="141"/>
      <c r="E60" s="143"/>
      <c r="F60" s="143"/>
      <c r="G60" s="143"/>
      <c r="H60" s="158"/>
      <c r="I60" s="143"/>
      <c r="J60" s="144"/>
      <c r="K60" s="143"/>
      <c r="L60" s="143"/>
      <c r="M60" s="143"/>
      <c r="N60" s="159"/>
      <c r="O60" s="21"/>
      <c r="P60" s="353"/>
      <c r="Q60" s="6"/>
      <c r="R60" s="21"/>
      <c r="S60" s="21"/>
      <c r="T60" s="4"/>
    </row>
    <row r="61" spans="1:20" x14ac:dyDescent="0.25">
      <c r="A61" s="10" t="s">
        <v>724</v>
      </c>
      <c r="B61" s="119"/>
      <c r="D61" s="119"/>
      <c r="E61" s="6"/>
      <c r="F61" s="21"/>
      <c r="G61" s="21"/>
      <c r="H61" s="719"/>
      <c r="I61" s="21"/>
      <c r="J61" s="120"/>
      <c r="K61" s="6"/>
      <c r="L61" s="21"/>
      <c r="M61" s="21"/>
      <c r="N61" s="119"/>
      <c r="O61" s="21"/>
      <c r="P61" s="353"/>
      <c r="Q61" s="6"/>
      <c r="R61" s="21"/>
      <c r="S61" s="21"/>
    </row>
    <row r="62" spans="1:20" x14ac:dyDescent="0.25">
      <c r="A62" s="32"/>
      <c r="B62" s="119"/>
      <c r="D62" s="119"/>
      <c r="E62" s="6"/>
      <c r="F62" s="21"/>
      <c r="G62" s="21"/>
      <c r="H62" s="119"/>
      <c r="I62" s="21"/>
      <c r="J62" s="120"/>
      <c r="K62" s="6"/>
      <c r="L62" s="21"/>
      <c r="M62" s="21"/>
      <c r="N62" s="40"/>
      <c r="O62" s="21"/>
      <c r="P62" s="353"/>
      <c r="Q62" s="6"/>
      <c r="R62" s="21"/>
      <c r="S62" s="21"/>
    </row>
    <row r="63" spans="1:20" x14ac:dyDescent="0.25">
      <c r="D63" s="35"/>
      <c r="F63" s="4"/>
      <c r="J63" s="35"/>
      <c r="L63" s="4"/>
      <c r="N63" s="36"/>
      <c r="P63" s="35"/>
    </row>
    <row r="64" spans="1:20" x14ac:dyDescent="0.25">
      <c r="F64" s="36"/>
      <c r="G64" s="36"/>
      <c r="L64" s="36"/>
      <c r="M64" s="36"/>
      <c r="R64" s="36"/>
      <c r="S64" s="36"/>
    </row>
    <row r="65" spans="1:20" x14ac:dyDescent="0.25">
      <c r="B65" s="100"/>
      <c r="D65" s="100"/>
      <c r="F65" s="36"/>
      <c r="G65" s="36"/>
      <c r="L65" s="36"/>
      <c r="M65" s="36"/>
      <c r="R65" s="36"/>
      <c r="S65" s="36"/>
    </row>
    <row r="66" spans="1:20" x14ac:dyDescent="0.25">
      <c r="B66" s="100"/>
      <c r="D66" s="100"/>
      <c r="F66" s="36"/>
      <c r="G66" s="36"/>
      <c r="L66" s="36"/>
      <c r="M66" s="36"/>
      <c r="R66" s="36"/>
      <c r="S66" s="36"/>
    </row>
    <row r="67" spans="1:20" x14ac:dyDescent="0.25">
      <c r="B67" s="354"/>
      <c r="H67" s="82"/>
      <c r="N67" s="82"/>
    </row>
    <row r="68" spans="1:20" s="10" customFormat="1" x14ac:dyDescent="0.25">
      <c r="A68" s="25"/>
      <c r="B68" s="355"/>
      <c r="D68" s="4"/>
      <c r="E68" s="4"/>
      <c r="H68" s="36"/>
      <c r="J68" s="733"/>
      <c r="K68" s="4"/>
      <c r="N68" s="76"/>
      <c r="P68" s="733"/>
      <c r="Q68" s="4"/>
      <c r="T68" s="4"/>
    </row>
    <row r="69" spans="1:20" s="10" customFormat="1" x14ac:dyDescent="0.25">
      <c r="A69" s="25"/>
      <c r="B69" s="880"/>
      <c r="D69" s="4"/>
      <c r="E69" s="4"/>
      <c r="H69" s="36"/>
      <c r="J69" s="733"/>
      <c r="K69" s="4"/>
      <c r="N69" s="76"/>
      <c r="P69" s="733"/>
      <c r="Q69" s="4"/>
      <c r="T69" s="4"/>
    </row>
    <row r="70" spans="1:20" s="10" customFormat="1" x14ac:dyDescent="0.25">
      <c r="A70" s="25"/>
      <c r="B70" s="356"/>
      <c r="D70" s="4"/>
      <c r="E70" s="4"/>
      <c r="H70" s="36"/>
      <c r="J70" s="733"/>
      <c r="K70" s="4"/>
      <c r="N70" s="76"/>
      <c r="P70" s="733"/>
      <c r="Q70" s="4"/>
      <c r="T70" s="4"/>
    </row>
    <row r="71" spans="1:20" x14ac:dyDescent="0.25">
      <c r="B71" s="356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43" type="noConversion"/>
  <printOptions horizontalCentered="1"/>
  <pageMargins left="0.25" right="0.25" top="0.25" bottom="0.5" header="0.3" footer="0.3"/>
  <pageSetup scale="86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GA70"/>
  <sheetViews>
    <sheetView showGridLines="0" zoomScaleNormal="100" workbookViewId="0">
      <selection activeCell="B4" sqref="B4:T4"/>
    </sheetView>
  </sheetViews>
  <sheetFormatPr defaultColWidth="9.1796875" defaultRowHeight="11.5" x14ac:dyDescent="0.25"/>
  <cols>
    <col min="1" max="1" width="24.7265625" style="25" customWidth="1"/>
    <col min="2" max="2" width="10.26953125" style="35" customWidth="1"/>
    <col min="3" max="3" width="0.54296875" style="10" customWidth="1"/>
    <col min="4" max="4" width="12.7265625" style="4" customWidth="1"/>
    <col min="5" max="5" width="0.7265625" style="4" customWidth="1"/>
    <col min="6" max="6" width="8.54296875" style="10" customWidth="1"/>
    <col min="7" max="7" width="0.54296875" style="10" customWidth="1"/>
    <col min="8" max="8" width="10.26953125" style="36" customWidth="1"/>
    <col min="9" max="9" width="0.54296875" style="10" customWidth="1"/>
    <col min="10" max="10" width="10.26953125" style="733" customWidth="1"/>
    <col min="11" max="11" width="0.54296875" style="4" customWidth="1"/>
    <col min="12" max="12" width="8.453125" style="10" customWidth="1"/>
    <col min="13" max="13" width="1.54296875" style="10" customWidth="1"/>
    <col min="14" max="14" width="10.26953125" style="76" customWidth="1"/>
    <col min="15" max="15" width="0.54296875" style="10" customWidth="1"/>
    <col min="16" max="16" width="10.26953125" style="733" customWidth="1"/>
    <col min="17" max="17" width="0.54296875" style="4" customWidth="1"/>
    <col min="18" max="18" width="8.26953125" style="10" customWidth="1"/>
    <col min="19" max="19" width="0.54296875" style="10" customWidth="1"/>
    <col min="20" max="20" width="9.1796875" style="4"/>
    <col min="21" max="24" width="9.1796875" style="1080"/>
    <col min="25" max="16384" width="9.1796875" style="4"/>
  </cols>
  <sheetData>
    <row r="1" spans="1:27" s="2" customFormat="1" ht="15.5" x14ac:dyDescent="0.35">
      <c r="A1" s="1685" t="str">
        <f>CONCATENATE('List of Tables'!A54,":  ",'List of Tables'!C54)</f>
        <v>TABLE 45:  Rental House-Only Visitor Characteristics: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883"/>
      <c r="U1" s="1078"/>
      <c r="V1" s="1079"/>
      <c r="W1" s="1078"/>
      <c r="X1" s="1078"/>
      <c r="Y1" s="1069"/>
      <c r="Z1" s="1069"/>
      <c r="AA1" s="1069"/>
    </row>
    <row r="2" spans="1:27" s="2" customFormat="1" ht="15.5" x14ac:dyDescent="0.35">
      <c r="A2" s="1685" t="s">
        <v>1086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  <c r="T2" s="4"/>
      <c r="U2" s="1078"/>
      <c r="V2" s="1078"/>
      <c r="W2" s="1078"/>
      <c r="X2" s="1078"/>
      <c r="Y2" s="1069"/>
      <c r="Z2" s="1069"/>
      <c r="AA2" s="1069"/>
    </row>
    <row r="3" spans="1:27" s="2" customFormat="1" ht="14" x14ac:dyDescent="0.3">
      <c r="A3" s="770"/>
      <c r="B3" s="485"/>
      <c r="C3" s="26"/>
      <c r="D3" s="1066"/>
      <c r="E3" s="26"/>
      <c r="F3" s="26"/>
      <c r="G3" s="26"/>
      <c r="H3" s="704"/>
      <c r="I3" s="26"/>
      <c r="J3" s="1066"/>
      <c r="K3" s="26"/>
      <c r="L3" s="26"/>
      <c r="M3" s="26"/>
      <c r="N3" s="704"/>
      <c r="O3" s="26"/>
      <c r="P3" s="1066"/>
      <c r="Q3" s="26"/>
      <c r="R3" s="704"/>
      <c r="S3" s="26"/>
      <c r="T3" s="4"/>
      <c r="U3" s="1079"/>
      <c r="V3" s="1079"/>
      <c r="W3" s="1079"/>
      <c r="X3" s="1079"/>
    </row>
    <row r="4" spans="1:27" x14ac:dyDescent="0.25">
      <c r="A4" s="1757" t="s">
        <v>1094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</row>
    <row r="5" spans="1:27" ht="24" x14ac:dyDescent="0.35">
      <c r="A5" s="1746" t="s">
        <v>254</v>
      </c>
      <c r="B5" s="71">
        <v>2014</v>
      </c>
      <c r="C5" s="72"/>
      <c r="D5" s="73">
        <v>2013</v>
      </c>
      <c r="E5" s="70"/>
      <c r="F5" s="45" t="s">
        <v>637</v>
      </c>
      <c r="G5" s="70"/>
      <c r="H5" s="71">
        <v>2014</v>
      </c>
      <c r="I5" s="72"/>
      <c r="J5" s="73">
        <v>2013</v>
      </c>
      <c r="K5" s="70"/>
      <c r="L5" s="1018" t="s">
        <v>637</v>
      </c>
      <c r="M5" s="998"/>
      <c r="N5" s="73">
        <v>2014</v>
      </c>
      <c r="O5" s="72"/>
      <c r="P5" s="73">
        <v>2013</v>
      </c>
      <c r="Q5" s="70"/>
      <c r="R5" s="45" t="s">
        <v>637</v>
      </c>
      <c r="S5" s="5"/>
      <c r="V5" s="1081"/>
    </row>
    <row r="6" spans="1:27" x14ac:dyDescent="0.25">
      <c r="A6" s="31" t="s">
        <v>517</v>
      </c>
      <c r="B6" s="198">
        <v>4308974.8079152331</v>
      </c>
      <c r="C6" s="133"/>
      <c r="D6" s="114">
        <v>3992502.8929278399</v>
      </c>
      <c r="E6" s="114"/>
      <c r="F6" s="58">
        <v>7.9266546192860346E-2</v>
      </c>
      <c r="G6" s="58"/>
      <c r="H6" s="417">
        <v>3845914.6234633541</v>
      </c>
      <c r="I6" s="58"/>
      <c r="J6" s="20">
        <v>3606703.8456330379</v>
      </c>
      <c r="K6" s="115"/>
      <c r="L6" s="60">
        <v>6.632393123154548E-2</v>
      </c>
      <c r="M6" s="364"/>
      <c r="N6" s="891">
        <v>463060.18445187906</v>
      </c>
      <c r="O6" s="58"/>
      <c r="P6" s="20">
        <v>385799.04729480209</v>
      </c>
      <c r="Q6" s="115"/>
      <c r="R6" s="58">
        <v>0.20026264372301344</v>
      </c>
      <c r="S6" s="7"/>
    </row>
    <row r="7" spans="1:27" s="14" customFormat="1" x14ac:dyDescent="0.25">
      <c r="A7" s="31" t="s">
        <v>272</v>
      </c>
      <c r="B7" s="198">
        <v>382022.22868419922</v>
      </c>
      <c r="C7" s="114"/>
      <c r="D7" s="114">
        <v>347943.50542987615</v>
      </c>
      <c r="E7" s="114"/>
      <c r="F7" s="58">
        <v>9.7943265853517189E-2</v>
      </c>
      <c r="G7" s="58"/>
      <c r="H7" s="362">
        <v>342671.59410843009</v>
      </c>
      <c r="I7" s="58"/>
      <c r="J7" s="20">
        <v>316425.42724204017</v>
      </c>
      <c r="K7" s="115"/>
      <c r="L7" s="60">
        <v>8.2945821058538691E-2</v>
      </c>
      <c r="M7" s="364"/>
      <c r="N7" s="114">
        <v>39350.634575769145</v>
      </c>
      <c r="O7" s="58"/>
      <c r="P7" s="20">
        <v>31518.078187835967</v>
      </c>
      <c r="Q7" s="115"/>
      <c r="R7" s="58">
        <v>0.24850996121191368</v>
      </c>
      <c r="S7" s="7"/>
      <c r="T7" s="4"/>
      <c r="U7" s="1082"/>
      <c r="V7" s="1082"/>
      <c r="W7" s="1082"/>
      <c r="X7" s="1082"/>
    </row>
    <row r="8" spans="1:27" s="14" customFormat="1" x14ac:dyDescent="0.25">
      <c r="A8" s="505" t="s">
        <v>273</v>
      </c>
      <c r="B8" s="458"/>
      <c r="C8" s="474"/>
      <c r="D8" s="474"/>
      <c r="E8" s="474"/>
      <c r="F8" s="474"/>
      <c r="G8" s="474"/>
      <c r="H8" s="458"/>
      <c r="I8" s="474"/>
      <c r="J8" s="474"/>
      <c r="K8" s="474"/>
      <c r="L8" s="475"/>
      <c r="M8" s="458"/>
      <c r="N8" s="474"/>
      <c r="O8" s="474"/>
      <c r="P8" s="474"/>
      <c r="Q8" s="474"/>
      <c r="R8" s="474"/>
      <c r="S8" s="475"/>
      <c r="T8" s="4"/>
      <c r="U8" s="1082"/>
      <c r="V8" s="1082"/>
      <c r="W8" s="1082"/>
      <c r="X8" s="1082"/>
    </row>
    <row r="9" spans="1:27" s="220" customFormat="1" x14ac:dyDescent="0.25">
      <c r="A9" s="218" t="s">
        <v>274</v>
      </c>
      <c r="B9" s="198">
        <v>55591.887710638213</v>
      </c>
      <c r="C9" s="114"/>
      <c r="D9" s="114">
        <v>50763.717644347947</v>
      </c>
      <c r="E9" s="114"/>
      <c r="F9" s="58">
        <v>9.511064772908405E-2</v>
      </c>
      <c r="G9" s="58"/>
      <c r="H9" s="362">
        <v>50662.718511756815</v>
      </c>
      <c r="I9" s="58"/>
      <c r="J9" s="130">
        <v>46543.288590423828</v>
      </c>
      <c r="K9" s="115"/>
      <c r="L9" s="60">
        <v>8.8507495840776274E-2</v>
      </c>
      <c r="M9" s="364"/>
      <c r="N9" s="114">
        <v>4929.1691988813964</v>
      </c>
      <c r="O9" s="58"/>
      <c r="P9" s="20">
        <v>4220.4290539241192</v>
      </c>
      <c r="Q9" s="115"/>
      <c r="R9" s="58">
        <v>0.16793082786175415</v>
      </c>
      <c r="S9" s="60"/>
      <c r="T9" s="4"/>
      <c r="U9" s="1083"/>
      <c r="V9" s="1083"/>
      <c r="W9" s="1083"/>
      <c r="X9" s="1083"/>
    </row>
    <row r="10" spans="1:27" s="220" customFormat="1" x14ac:dyDescent="0.25">
      <c r="A10" s="218" t="s">
        <v>275</v>
      </c>
      <c r="B10" s="198">
        <v>130476.23082176015</v>
      </c>
      <c r="C10" s="114"/>
      <c r="D10" s="114">
        <v>118841.55103695995</v>
      </c>
      <c r="E10" s="114"/>
      <c r="F10" s="58">
        <v>9.7900773620682502E-2</v>
      </c>
      <c r="G10" s="58"/>
      <c r="H10" s="362">
        <v>117842.54336677401</v>
      </c>
      <c r="I10" s="58"/>
      <c r="J10" s="130">
        <v>109687.33552338468</v>
      </c>
      <c r="K10" s="115"/>
      <c r="L10" s="60">
        <v>7.4349584703429061E-2</v>
      </c>
      <c r="M10" s="364"/>
      <c r="N10" s="114">
        <v>12633.687454986144</v>
      </c>
      <c r="O10" s="58"/>
      <c r="P10" s="20">
        <v>9154.2155135752619</v>
      </c>
      <c r="Q10" s="115"/>
      <c r="R10" s="58">
        <v>0.38009504323456145</v>
      </c>
      <c r="S10" s="60"/>
      <c r="T10" s="4"/>
      <c r="U10" s="1083"/>
      <c r="V10" s="1083"/>
      <c r="W10" s="1083"/>
      <c r="X10" s="1083"/>
    </row>
    <row r="11" spans="1:27" s="220" customFormat="1" x14ac:dyDescent="0.25">
      <c r="A11" s="218" t="s">
        <v>276</v>
      </c>
      <c r="B11" s="198">
        <v>195954.11015183703</v>
      </c>
      <c r="C11" s="114"/>
      <c r="D11" s="114">
        <v>178338.23674853056</v>
      </c>
      <c r="E11" s="114"/>
      <c r="F11" s="58">
        <v>9.8777882547678691E-2</v>
      </c>
      <c r="G11" s="58"/>
      <c r="H11" s="362">
        <v>174166.33222993533</v>
      </c>
      <c r="I11" s="58"/>
      <c r="J11" s="20">
        <v>160194.8031281943</v>
      </c>
      <c r="K11" s="115"/>
      <c r="L11" s="60">
        <v>8.7215869859151779E-2</v>
      </c>
      <c r="M11" s="364"/>
      <c r="N11" s="114">
        <v>21787.777921901685</v>
      </c>
      <c r="O11" s="58"/>
      <c r="P11" s="20">
        <v>18143.433620336258</v>
      </c>
      <c r="Q11" s="115"/>
      <c r="R11" s="58">
        <v>0.20086298866167343</v>
      </c>
      <c r="S11" s="60"/>
      <c r="T11" s="4"/>
      <c r="U11" s="1083"/>
      <c r="V11" s="1083"/>
      <c r="W11" s="1083"/>
      <c r="X11" s="1083"/>
    </row>
    <row r="12" spans="1:27" s="220" customFormat="1" x14ac:dyDescent="0.25">
      <c r="A12" s="218" t="s">
        <v>277</v>
      </c>
      <c r="B12" s="199">
        <v>2.2870854624208019</v>
      </c>
      <c r="C12" s="155"/>
      <c r="D12" s="157">
        <v>2.2808594840477263</v>
      </c>
      <c r="E12" s="157"/>
      <c r="F12" s="58">
        <v>2.7296632767690983E-3</v>
      </c>
      <c r="G12" s="58"/>
      <c r="H12" s="363">
        <v>2.2714550579271995</v>
      </c>
      <c r="I12" s="58"/>
      <c r="J12" s="131">
        <v>2.2606890190061768</v>
      </c>
      <c r="K12" s="115"/>
      <c r="L12" s="60">
        <v>4.7622821319119541E-3</v>
      </c>
      <c r="M12" s="364"/>
      <c r="N12" s="155">
        <v>2.4231975145420743</v>
      </c>
      <c r="O12" s="58"/>
      <c r="P12" s="97">
        <v>2.4833606638597021</v>
      </c>
      <c r="Q12" s="115"/>
      <c r="R12" s="58">
        <v>-2.4226504910535504E-2</v>
      </c>
      <c r="S12" s="60"/>
      <c r="T12" s="4"/>
      <c r="U12" s="1083"/>
      <c r="V12" s="1083"/>
      <c r="W12" s="1083"/>
      <c r="X12" s="1083"/>
    </row>
    <row r="13" spans="1:27" s="14" customFormat="1" x14ac:dyDescent="0.25">
      <c r="A13" s="505" t="s">
        <v>278</v>
      </c>
      <c r="B13" s="458"/>
      <c r="C13" s="474"/>
      <c r="D13" s="474"/>
      <c r="E13" s="474"/>
      <c r="F13" s="474"/>
      <c r="G13" s="474"/>
      <c r="H13" s="458"/>
      <c r="I13" s="474"/>
      <c r="J13" s="474"/>
      <c r="K13" s="474"/>
      <c r="L13" s="475"/>
      <c r="M13" s="458"/>
      <c r="N13" s="474"/>
      <c r="O13" s="474"/>
      <c r="P13" s="474"/>
      <c r="Q13" s="474"/>
      <c r="R13" s="474"/>
      <c r="S13" s="475"/>
      <c r="T13" s="4"/>
      <c r="U13" s="1082"/>
      <c r="V13" s="1082"/>
      <c r="W13" s="1082"/>
      <c r="X13" s="1082"/>
    </row>
    <row r="14" spans="1:27" s="108" customFormat="1" x14ac:dyDescent="0.25">
      <c r="A14" s="9" t="s">
        <v>279</v>
      </c>
      <c r="B14" s="198">
        <v>108176.18570969498</v>
      </c>
      <c r="C14" s="114"/>
      <c r="D14" s="114">
        <v>97232.2727462154</v>
      </c>
      <c r="E14" s="114"/>
      <c r="F14" s="58">
        <v>0.11255432640193588</v>
      </c>
      <c r="G14" s="58"/>
      <c r="H14" s="362">
        <v>92653.944357668472</v>
      </c>
      <c r="I14" s="58"/>
      <c r="J14" s="130">
        <v>83822.161847376803</v>
      </c>
      <c r="K14" s="115"/>
      <c r="L14" s="60">
        <v>0.10536333489432732</v>
      </c>
      <c r="M14" s="364"/>
      <c r="N14" s="114">
        <v>15522.241352026518</v>
      </c>
      <c r="O14" s="58"/>
      <c r="P14" s="20">
        <v>13410.110898838591</v>
      </c>
      <c r="Q14" s="115"/>
      <c r="R14" s="58">
        <v>0.15750283268506393</v>
      </c>
      <c r="S14" s="60"/>
      <c r="T14" s="4"/>
      <c r="U14" s="1084"/>
      <c r="V14" s="1084"/>
      <c r="W14" s="1084"/>
      <c r="X14" s="1084"/>
    </row>
    <row r="15" spans="1:27" s="108" customFormat="1" x14ac:dyDescent="0.25">
      <c r="A15" s="9" t="s">
        <v>280</v>
      </c>
      <c r="B15" s="198">
        <v>273846.04297450423</v>
      </c>
      <c r="C15" s="114"/>
      <c r="D15" s="114">
        <v>250711.23268366075</v>
      </c>
      <c r="E15" s="114"/>
      <c r="F15" s="58">
        <v>9.2276720285740965E-2</v>
      </c>
      <c r="G15" s="58"/>
      <c r="H15" s="198">
        <v>250017.64975076163</v>
      </c>
      <c r="I15" s="58"/>
      <c r="J15" s="130">
        <v>232603.26539466338</v>
      </c>
      <c r="K15" s="115"/>
      <c r="L15" s="60">
        <v>7.48673253857845E-2</v>
      </c>
      <c r="M15" s="364"/>
      <c r="N15" s="114">
        <v>23828.393223742627</v>
      </c>
      <c r="O15" s="58"/>
      <c r="P15" s="20">
        <v>18107.967288997374</v>
      </c>
      <c r="Q15" s="115"/>
      <c r="R15" s="58">
        <v>0.31590657545648737</v>
      </c>
      <c r="S15" s="60"/>
      <c r="T15" s="4"/>
      <c r="U15" s="1084"/>
      <c r="V15" s="1084"/>
      <c r="W15" s="1084"/>
      <c r="X15" s="1084"/>
    </row>
    <row r="16" spans="1:27" s="108" customFormat="1" x14ac:dyDescent="0.25">
      <c r="A16" s="34" t="s">
        <v>665</v>
      </c>
      <c r="B16" s="199">
        <v>4.9888966217373198</v>
      </c>
      <c r="C16" s="155"/>
      <c r="D16" s="157">
        <v>5.0603787176166168</v>
      </c>
      <c r="E16" s="157"/>
      <c r="F16" s="58">
        <v>-1.4125839165050532E-2</v>
      </c>
      <c r="G16" s="58"/>
      <c r="H16" s="363">
        <v>5.2095468975890915</v>
      </c>
      <c r="I16" s="58"/>
      <c r="J16" s="131">
        <v>5.2332340581743617</v>
      </c>
      <c r="K16" s="115"/>
      <c r="L16" s="60">
        <v>-4.5262948918309192E-3</v>
      </c>
      <c r="M16" s="364"/>
      <c r="N16" s="155">
        <v>3.0674388719009267</v>
      </c>
      <c r="O16" s="58"/>
      <c r="P16" s="97">
        <v>3.3249992740767436</v>
      </c>
      <c r="Q16" s="115"/>
      <c r="R16" s="58">
        <v>-7.7461792002145313E-2</v>
      </c>
      <c r="S16" s="60"/>
      <c r="T16" s="4"/>
      <c r="U16" s="1084"/>
      <c r="V16" s="1084"/>
      <c r="W16" s="1084"/>
      <c r="X16" s="1084"/>
    </row>
    <row r="17" spans="1:24" x14ac:dyDescent="0.25">
      <c r="A17" s="706" t="s">
        <v>281</v>
      </c>
      <c r="B17" s="458"/>
      <c r="C17" s="474"/>
      <c r="D17" s="474"/>
      <c r="E17" s="474"/>
      <c r="F17" s="474"/>
      <c r="G17" s="474"/>
      <c r="H17" s="458"/>
      <c r="I17" s="474"/>
      <c r="J17" s="474"/>
      <c r="K17" s="474"/>
      <c r="L17" s="475"/>
      <c r="M17" s="458"/>
      <c r="N17" s="474"/>
      <c r="O17" s="474"/>
      <c r="P17" s="474"/>
      <c r="Q17" s="474"/>
      <c r="R17" s="474"/>
      <c r="S17" s="475"/>
    </row>
    <row r="18" spans="1:24" s="108" customFormat="1" x14ac:dyDescent="0.25">
      <c r="A18" s="9" t="s">
        <v>282</v>
      </c>
      <c r="B18" s="198">
        <v>3418.6436415238909</v>
      </c>
      <c r="C18" s="114"/>
      <c r="D18" s="114">
        <v>2928.0541020688506</v>
      </c>
      <c r="E18" s="114"/>
      <c r="F18" s="58">
        <v>0.16754797635344529</v>
      </c>
      <c r="G18" s="58"/>
      <c r="H18" s="362">
        <v>2849.4004884954084</v>
      </c>
      <c r="I18" s="58"/>
      <c r="J18" s="130">
        <v>2326.6995458263873</v>
      </c>
      <c r="K18" s="115"/>
      <c r="L18" s="60">
        <v>0.22465339094024292</v>
      </c>
      <c r="M18" s="364"/>
      <c r="N18" s="114">
        <v>569.24315302848265</v>
      </c>
      <c r="O18" s="58"/>
      <c r="P18" s="20">
        <v>601.3545562424631</v>
      </c>
      <c r="Q18" s="115"/>
      <c r="R18" s="58">
        <v>-5.3398453342778526E-2</v>
      </c>
      <c r="S18" s="60"/>
      <c r="T18" s="4"/>
      <c r="U18" s="1084"/>
      <c r="V18" s="1084"/>
      <c r="W18" s="1084"/>
      <c r="X18" s="1084"/>
    </row>
    <row r="19" spans="1:24" s="108" customFormat="1" x14ac:dyDescent="0.25">
      <c r="A19" s="9" t="s">
        <v>283</v>
      </c>
      <c r="B19" s="198">
        <v>23592.131315023875</v>
      </c>
      <c r="C19" s="114"/>
      <c r="D19" s="114">
        <v>21781.25423096833</v>
      </c>
      <c r="E19" s="114"/>
      <c r="F19" s="58">
        <v>8.3139247393791527E-2</v>
      </c>
      <c r="G19" s="58"/>
      <c r="H19" s="362">
        <v>20556.507656448262</v>
      </c>
      <c r="I19" s="58"/>
      <c r="J19" s="130">
        <v>19005.583163017942</v>
      </c>
      <c r="K19" s="115"/>
      <c r="L19" s="60">
        <v>8.1603625636081006E-2</v>
      </c>
      <c r="M19" s="364"/>
      <c r="N19" s="114">
        <v>3035.6236585756128</v>
      </c>
      <c r="O19" s="58"/>
      <c r="P19" s="20">
        <v>2775.671067950389</v>
      </c>
      <c r="Q19" s="115"/>
      <c r="R19" s="58">
        <v>9.3653961244470521E-2</v>
      </c>
      <c r="S19" s="60"/>
      <c r="T19" s="4"/>
      <c r="U19" s="1084"/>
      <c r="V19" s="1084"/>
      <c r="W19" s="1084"/>
      <c r="X19" s="1084"/>
    </row>
    <row r="20" spans="1:24" s="108" customFormat="1" x14ac:dyDescent="0.25">
      <c r="A20" s="9" t="s">
        <v>284</v>
      </c>
      <c r="B20" s="198">
        <v>1100.4362512759967</v>
      </c>
      <c r="C20" s="114"/>
      <c r="D20" s="114">
        <v>857.17819661147598</v>
      </c>
      <c r="E20" s="114"/>
      <c r="F20" s="58">
        <v>0.28378936331575838</v>
      </c>
      <c r="G20" s="58"/>
      <c r="H20" s="362">
        <v>987.97121031815129</v>
      </c>
      <c r="I20" s="58"/>
      <c r="J20" s="130">
        <v>786.22176935576738</v>
      </c>
      <c r="K20" s="115"/>
      <c r="L20" s="60">
        <v>0.25660627678587183</v>
      </c>
      <c r="M20" s="364"/>
      <c r="N20" s="114">
        <v>112.46504095784549</v>
      </c>
      <c r="O20" s="58"/>
      <c r="P20" s="20">
        <v>70.956427255708633</v>
      </c>
      <c r="Q20" s="115"/>
      <c r="R20" s="58">
        <v>0.5849873691152816</v>
      </c>
      <c r="S20" s="60"/>
      <c r="T20" s="4"/>
      <c r="U20" s="1084"/>
      <c r="V20" s="1084"/>
      <c r="W20" s="1084"/>
      <c r="X20" s="1084"/>
    </row>
    <row r="21" spans="1:24" s="108" customFormat="1" x14ac:dyDescent="0.25">
      <c r="A21" s="9" t="s">
        <v>285</v>
      </c>
      <c r="B21" s="198">
        <v>356111.88997890177</v>
      </c>
      <c r="C21" s="114"/>
      <c r="D21" s="114">
        <v>324091.37529346457</v>
      </c>
      <c r="E21" s="114"/>
      <c r="F21" s="58">
        <v>9.8800884955493301E-2</v>
      </c>
      <c r="G21" s="58"/>
      <c r="H21" s="362">
        <v>320253.65717377869</v>
      </c>
      <c r="I21" s="58"/>
      <c r="J21" s="130">
        <v>295879.36630256579</v>
      </c>
      <c r="K21" s="115"/>
      <c r="L21" s="60">
        <v>8.237915058357867E-2</v>
      </c>
      <c r="M21" s="364"/>
      <c r="N21" s="114">
        <v>35858.232805123087</v>
      </c>
      <c r="O21" s="58"/>
      <c r="P21" s="20">
        <v>28212.008990898787</v>
      </c>
      <c r="Q21" s="115"/>
      <c r="R21" s="58">
        <v>0.27102727128333814</v>
      </c>
      <c r="S21" s="60"/>
      <c r="T21" s="4"/>
      <c r="U21" s="1084"/>
      <c r="V21" s="1084"/>
      <c r="W21" s="1084"/>
      <c r="X21" s="1084"/>
    </row>
    <row r="22" spans="1:24" x14ac:dyDescent="0.25">
      <c r="A22" s="706" t="s">
        <v>286</v>
      </c>
      <c r="B22" s="458"/>
      <c r="C22" s="474"/>
      <c r="D22" s="474"/>
      <c r="E22" s="474"/>
      <c r="F22" s="474"/>
      <c r="G22" s="474"/>
      <c r="H22" s="458"/>
      <c r="I22" s="474"/>
      <c r="J22" s="474"/>
      <c r="K22" s="474"/>
      <c r="L22" s="475"/>
      <c r="M22" s="458"/>
      <c r="N22" s="474"/>
      <c r="O22" s="474"/>
      <c r="P22" s="474"/>
      <c r="Q22" s="474"/>
      <c r="R22" s="474"/>
      <c r="S22" s="475"/>
    </row>
    <row r="23" spans="1:24" s="108" customFormat="1" x14ac:dyDescent="0.25">
      <c r="A23" s="9" t="s">
        <v>583</v>
      </c>
      <c r="B23" s="198">
        <v>158239.45045288315</v>
      </c>
      <c r="C23" s="114"/>
      <c r="D23" s="114">
        <v>140983.57809859706</v>
      </c>
      <c r="E23" s="114"/>
      <c r="F23" s="58">
        <v>0.12239632861508284</v>
      </c>
      <c r="G23" s="58"/>
      <c r="H23" s="362">
        <v>138505.26894664238</v>
      </c>
      <c r="I23" s="58"/>
      <c r="J23" s="130">
        <v>126330.01766965333</v>
      </c>
      <c r="K23" s="115"/>
      <c r="L23" s="60">
        <v>9.6376550099333616E-2</v>
      </c>
      <c r="M23" s="364"/>
      <c r="N23" s="114">
        <v>19734.18150624078</v>
      </c>
      <c r="O23" s="58"/>
      <c r="P23" s="20">
        <v>14653.560428943727</v>
      </c>
      <c r="Q23" s="115"/>
      <c r="R23" s="58">
        <v>0.34671581025876863</v>
      </c>
      <c r="S23" s="60"/>
      <c r="T23" s="4"/>
      <c r="U23" s="1084"/>
      <c r="V23" s="1084"/>
      <c r="W23" s="1084"/>
      <c r="X23" s="1084"/>
    </row>
    <row r="24" spans="1:24" s="108" customFormat="1" x14ac:dyDescent="0.25">
      <c r="A24" s="9" t="s">
        <v>287</v>
      </c>
      <c r="B24" s="198">
        <v>87759.462228480785</v>
      </c>
      <c r="C24" s="114"/>
      <c r="D24" s="114">
        <v>78150.329432078273</v>
      </c>
      <c r="E24" s="114"/>
      <c r="F24" s="58">
        <v>0.12295703506603853</v>
      </c>
      <c r="G24" s="58"/>
      <c r="H24" s="362">
        <v>74326.289643684824</v>
      </c>
      <c r="I24" s="58"/>
      <c r="J24" s="130">
        <v>67099.034607418595</v>
      </c>
      <c r="K24" s="115"/>
      <c r="L24" s="60">
        <v>0.10771026853890341</v>
      </c>
      <c r="M24" s="364"/>
      <c r="N24" s="114">
        <v>13433.172584795957</v>
      </c>
      <c r="O24" s="58"/>
      <c r="P24" s="20">
        <v>11051.294824659675</v>
      </c>
      <c r="Q24" s="115"/>
      <c r="R24" s="58">
        <v>0.2155292929857775</v>
      </c>
      <c r="S24" s="60"/>
      <c r="T24" s="4"/>
      <c r="U24" s="1084"/>
      <c r="V24" s="1084"/>
      <c r="W24" s="1084"/>
      <c r="X24" s="1084"/>
    </row>
    <row r="25" spans="1:24" s="108" customFormat="1" x14ac:dyDescent="0.25">
      <c r="A25" s="9" t="s">
        <v>288</v>
      </c>
      <c r="B25" s="198">
        <v>84949.90515762163</v>
      </c>
      <c r="C25" s="114"/>
      <c r="D25" s="114">
        <v>75620.67331387919</v>
      </c>
      <c r="E25" s="114"/>
      <c r="F25" s="58">
        <v>0.12336880161089733</v>
      </c>
      <c r="G25" s="58"/>
      <c r="H25" s="362">
        <v>71654.02696631891</v>
      </c>
      <c r="I25" s="58"/>
      <c r="J25" s="130">
        <v>64670.891018439965</v>
      </c>
      <c r="K25" s="115"/>
      <c r="L25" s="60">
        <v>0.10797958459993702</v>
      </c>
      <c r="M25" s="364"/>
      <c r="N25" s="114">
        <v>13295.87819130272</v>
      </c>
      <c r="O25" s="58"/>
      <c r="P25" s="20">
        <v>10949.782295439229</v>
      </c>
      <c r="Q25" s="115"/>
      <c r="R25" s="58">
        <v>0.21425959279945503</v>
      </c>
      <c r="S25" s="60"/>
      <c r="T25" s="4"/>
      <c r="U25" s="1084"/>
      <c r="V25" s="1084"/>
      <c r="W25" s="1084"/>
      <c r="X25" s="1084"/>
    </row>
    <row r="26" spans="1:24" s="108" customFormat="1" x14ac:dyDescent="0.25">
      <c r="A26" s="9" t="s">
        <v>584</v>
      </c>
      <c r="B26" s="198">
        <v>3264.6614420156993</v>
      </c>
      <c r="C26" s="114"/>
      <c r="D26" s="114">
        <v>2840.5620362036498</v>
      </c>
      <c r="E26" s="114"/>
      <c r="F26" s="58">
        <v>0.14930122997026649</v>
      </c>
      <c r="G26" s="58"/>
      <c r="H26" s="362">
        <v>3052.3567176159086</v>
      </c>
      <c r="I26" s="58"/>
      <c r="J26" s="130">
        <v>2626.2955652520905</v>
      </c>
      <c r="K26" s="115"/>
      <c r="L26" s="60">
        <v>0.16222894254589421</v>
      </c>
      <c r="M26" s="364"/>
      <c r="N26" s="114">
        <v>212.30472439979059</v>
      </c>
      <c r="O26" s="58"/>
      <c r="P26" s="20">
        <v>214.26647095155926</v>
      </c>
      <c r="Q26" s="115"/>
      <c r="R26" s="58">
        <v>-9.155639438389665E-3</v>
      </c>
      <c r="S26" s="60"/>
      <c r="T26" s="4"/>
      <c r="U26" s="1084"/>
      <c r="V26" s="1084"/>
      <c r="W26" s="1084"/>
      <c r="X26" s="1084"/>
    </row>
    <row r="27" spans="1:24" s="108" customFormat="1" x14ac:dyDescent="0.25">
      <c r="A27" s="9" t="s">
        <v>585</v>
      </c>
      <c r="B27" s="198">
        <v>2286.3822790096792</v>
      </c>
      <c r="C27" s="114"/>
      <c r="D27" s="20">
        <v>2186.8578002462446</v>
      </c>
      <c r="E27" s="20"/>
      <c r="F27" s="58">
        <v>4.551026534611808E-2</v>
      </c>
      <c r="G27" s="58"/>
      <c r="H27" s="362">
        <v>2223.4724023876333</v>
      </c>
      <c r="I27" s="58"/>
      <c r="J27" s="130">
        <v>1830.1274267592253</v>
      </c>
      <c r="K27" s="115"/>
      <c r="L27" s="60">
        <v>0.21492764376792065</v>
      </c>
      <c r="M27" s="364"/>
      <c r="N27" s="114">
        <v>62.909876622045942</v>
      </c>
      <c r="O27" s="58"/>
      <c r="P27" s="20">
        <v>356.73037348701911</v>
      </c>
      <c r="Q27" s="115"/>
      <c r="R27" s="58">
        <v>-0.82364866773999235</v>
      </c>
      <c r="S27" s="60"/>
      <c r="T27" s="4"/>
      <c r="U27" s="1084"/>
      <c r="V27" s="1084"/>
      <c r="W27" s="1084"/>
      <c r="X27" s="1084"/>
    </row>
    <row r="28" spans="1:24" s="108" customFormat="1" x14ac:dyDescent="0.25">
      <c r="A28" s="9" t="s">
        <v>253</v>
      </c>
      <c r="B28" s="198">
        <v>90899.40512395947</v>
      </c>
      <c r="C28" s="114"/>
      <c r="D28" s="20">
        <v>84399.452999679459</v>
      </c>
      <c r="E28" s="20"/>
      <c r="F28" s="58">
        <v>7.7014149893894421E-2</v>
      </c>
      <c r="G28" s="58"/>
      <c r="H28" s="362">
        <v>85073.148648214017</v>
      </c>
      <c r="I28" s="58"/>
      <c r="J28" s="130">
        <v>80819.142557981264</v>
      </c>
      <c r="K28" s="115"/>
      <c r="L28" s="60">
        <v>5.2636120052632886E-2</v>
      </c>
      <c r="M28" s="364"/>
      <c r="N28" s="114">
        <v>5826.256475745452</v>
      </c>
      <c r="O28" s="58"/>
      <c r="P28" s="20">
        <v>3580.3104416981992</v>
      </c>
      <c r="Q28" s="115"/>
      <c r="R28" s="58">
        <v>0.6273048302990073</v>
      </c>
      <c r="S28" s="60"/>
      <c r="T28" s="4"/>
      <c r="U28" s="1084"/>
      <c r="V28" s="1084"/>
      <c r="W28" s="1084"/>
      <c r="X28" s="1084"/>
    </row>
    <row r="29" spans="1:24" s="108" customFormat="1" x14ac:dyDescent="0.25">
      <c r="A29" s="9" t="s">
        <v>0</v>
      </c>
      <c r="B29" s="198">
        <v>90440.916116961089</v>
      </c>
      <c r="C29" s="114"/>
      <c r="D29" s="20">
        <v>80390.341295073347</v>
      </c>
      <c r="E29" s="20"/>
      <c r="F29" s="58">
        <v>0.12502216883241024</v>
      </c>
      <c r="G29" s="58"/>
      <c r="H29" s="362">
        <v>82051.220925345959</v>
      </c>
      <c r="I29" s="58"/>
      <c r="J29" s="130">
        <v>73845.57798415226</v>
      </c>
      <c r="K29" s="115"/>
      <c r="L29" s="60">
        <v>0.11111894801547471</v>
      </c>
      <c r="M29" s="364"/>
      <c r="N29" s="114">
        <v>8389.6951916151338</v>
      </c>
      <c r="O29" s="58"/>
      <c r="P29" s="20">
        <v>6544.7633109210828</v>
      </c>
      <c r="Q29" s="115"/>
      <c r="R29" s="58">
        <v>0.28189436241574378</v>
      </c>
      <c r="S29" s="60"/>
      <c r="T29" s="4"/>
      <c r="U29" s="1084"/>
      <c r="V29" s="1084"/>
      <c r="W29" s="1084"/>
      <c r="X29" s="1084"/>
    </row>
    <row r="30" spans="1:24" s="108" customFormat="1" x14ac:dyDescent="0.25">
      <c r="A30" s="9" t="s">
        <v>260</v>
      </c>
      <c r="B30" s="198">
        <v>29177.192407239228</v>
      </c>
      <c r="C30" s="114"/>
      <c r="D30" s="20">
        <v>24969.366791833985</v>
      </c>
      <c r="E30" s="20"/>
      <c r="F30" s="58">
        <v>0.16851951635318907</v>
      </c>
      <c r="G30" s="58"/>
      <c r="H30" s="362">
        <v>26528.132773401565</v>
      </c>
      <c r="I30" s="58"/>
      <c r="J30" s="130">
        <v>23044.582110943767</v>
      </c>
      <c r="K30" s="115"/>
      <c r="L30" s="60">
        <v>0.15116571199629067</v>
      </c>
      <c r="M30" s="364"/>
      <c r="N30" s="114">
        <v>2649.0596338376645</v>
      </c>
      <c r="O30" s="58"/>
      <c r="P30" s="20">
        <v>1924.7846808902164</v>
      </c>
      <c r="Q30" s="115"/>
      <c r="R30" s="58">
        <v>0.37628881824457877</v>
      </c>
      <c r="S30" s="60"/>
      <c r="T30" s="4"/>
      <c r="U30" s="1084"/>
      <c r="V30" s="1084"/>
      <c r="W30" s="1084"/>
      <c r="X30" s="1084"/>
    </row>
    <row r="31" spans="1:24" s="108" customFormat="1" x14ac:dyDescent="0.25">
      <c r="A31" s="9" t="s">
        <v>269</v>
      </c>
      <c r="B31" s="198">
        <v>76192.680151468419</v>
      </c>
      <c r="C31" s="114"/>
      <c r="D31" s="20">
        <v>67393.378989624369</v>
      </c>
      <c r="E31" s="20"/>
      <c r="F31" s="58">
        <v>0.13056625582164025</v>
      </c>
      <c r="G31" s="58"/>
      <c r="H31" s="362">
        <v>68781.666920153759</v>
      </c>
      <c r="I31" s="58"/>
      <c r="J31" s="130">
        <v>61678.818873809178</v>
      </c>
      <c r="K31" s="115"/>
      <c r="L31" s="60">
        <v>0.11515862618699854</v>
      </c>
      <c r="M31" s="364"/>
      <c r="N31" s="114">
        <v>7411.0132313146651</v>
      </c>
      <c r="O31" s="58"/>
      <c r="P31" s="20">
        <v>5714.5601158151903</v>
      </c>
      <c r="Q31" s="115"/>
      <c r="R31" s="58">
        <v>0.29686503967374456</v>
      </c>
      <c r="S31" s="60"/>
      <c r="T31" s="4"/>
      <c r="U31" s="1084"/>
      <c r="V31" s="1084"/>
      <c r="W31" s="1084"/>
      <c r="X31" s="1084"/>
    </row>
    <row r="32" spans="1:24" x14ac:dyDescent="0.25">
      <c r="A32" s="472" t="s">
        <v>143</v>
      </c>
      <c r="B32" s="458"/>
      <c r="C32" s="474"/>
      <c r="D32" s="474"/>
      <c r="E32" s="474"/>
      <c r="F32" s="474"/>
      <c r="G32" s="474"/>
      <c r="H32" s="458"/>
      <c r="I32" s="474"/>
      <c r="J32" s="474"/>
      <c r="K32" s="474"/>
      <c r="L32" s="475"/>
      <c r="M32" s="458"/>
      <c r="N32" s="474"/>
      <c r="O32" s="474"/>
      <c r="P32" s="474"/>
      <c r="Q32" s="474"/>
      <c r="R32" s="474"/>
      <c r="S32" s="475"/>
    </row>
    <row r="33" spans="1:183" s="108" customFormat="1" x14ac:dyDescent="0.25">
      <c r="A33" s="33" t="s">
        <v>586</v>
      </c>
      <c r="B33" s="200">
        <v>9.8500511103929753</v>
      </c>
      <c r="C33" s="157"/>
      <c r="D33" s="97">
        <v>10.265275811493504</v>
      </c>
      <c r="E33" s="97"/>
      <c r="F33" s="58">
        <v>-4.0449444196679368E-2</v>
      </c>
      <c r="G33" s="58"/>
      <c r="H33" s="363">
        <v>9.9314008994137613</v>
      </c>
      <c r="I33" s="58"/>
      <c r="J33" s="97">
        <v>10.282566438121748</v>
      </c>
      <c r="K33" s="54"/>
      <c r="L33" s="60">
        <v>-3.4151545805341944E-2</v>
      </c>
      <c r="M33" s="364"/>
      <c r="N33" s="157">
        <v>9.2790938399577474</v>
      </c>
      <c r="O33" s="58"/>
      <c r="P33" s="97">
        <v>10.116211345007185</v>
      </c>
      <c r="Q33" s="91"/>
      <c r="R33" s="58">
        <v>-8.2750100457578302E-2</v>
      </c>
      <c r="S33" s="7"/>
      <c r="T33" s="4"/>
      <c r="U33" s="1084"/>
      <c r="V33" s="1084"/>
      <c r="W33" s="1084"/>
      <c r="X33" s="1084"/>
    </row>
    <row r="34" spans="1:183" s="108" customFormat="1" x14ac:dyDescent="0.25">
      <c r="A34" s="33" t="s">
        <v>292</v>
      </c>
      <c r="B34" s="200">
        <v>10.093261947553</v>
      </c>
      <c r="C34" s="157"/>
      <c r="D34" s="97">
        <v>10.360239183239255</v>
      </c>
      <c r="E34" s="97"/>
      <c r="F34" s="58">
        <v>-2.5769408501511208E-2</v>
      </c>
      <c r="G34" s="58"/>
      <c r="H34" s="363">
        <v>10.044878723818771</v>
      </c>
      <c r="I34" s="58"/>
      <c r="J34" s="97">
        <v>10.2116489454543</v>
      </c>
      <c r="K34" s="54"/>
      <c r="L34" s="60">
        <v>-1.6331370430606767E-2</v>
      </c>
      <c r="M34" s="364"/>
      <c r="N34" s="157">
        <v>10.354008381018193</v>
      </c>
      <c r="O34" s="58"/>
      <c r="P34" s="97">
        <v>11.237833167751377</v>
      </c>
      <c r="Q34" s="91"/>
      <c r="R34" s="58">
        <v>-7.864725997796887E-2</v>
      </c>
      <c r="S34" s="7"/>
      <c r="T34" s="4"/>
      <c r="U34" s="1084"/>
      <c r="V34" s="1084"/>
      <c r="W34" s="1084"/>
      <c r="X34" s="1084"/>
    </row>
    <row r="35" spans="1:183" s="108" customFormat="1" x14ac:dyDescent="0.25">
      <c r="A35" s="33" t="s">
        <v>587</v>
      </c>
      <c r="B35" s="200">
        <v>6.2962903820010157</v>
      </c>
      <c r="C35" s="157"/>
      <c r="D35" s="97">
        <v>7.4025705813813474</v>
      </c>
      <c r="E35" s="97"/>
      <c r="F35" s="58">
        <v>-0.14944541051223528</v>
      </c>
      <c r="G35" s="58"/>
      <c r="H35" s="363">
        <v>6.4742783131074315</v>
      </c>
      <c r="I35" s="58"/>
      <c r="J35" s="97">
        <v>7.7922213329451804</v>
      </c>
      <c r="K35" s="54"/>
      <c r="L35" s="60">
        <v>-0.16913572696729517</v>
      </c>
      <c r="M35" s="364"/>
      <c r="N35" s="157">
        <v>3.7373145574961963</v>
      </c>
      <c r="O35" s="58"/>
      <c r="P35" s="97">
        <v>2.626564161503413</v>
      </c>
      <c r="Q35" s="91"/>
      <c r="R35" s="58">
        <v>0.42289101948189362</v>
      </c>
      <c r="S35" s="7"/>
      <c r="T35" s="4"/>
      <c r="U35" s="1084"/>
      <c r="V35" s="1084"/>
      <c r="W35" s="1084"/>
      <c r="X35" s="1084"/>
    </row>
    <row r="36" spans="1:183" s="108" customFormat="1" x14ac:dyDescent="0.25">
      <c r="A36" s="33" t="s">
        <v>588</v>
      </c>
      <c r="B36" s="200">
        <v>4.7306295737443262</v>
      </c>
      <c r="C36" s="157"/>
      <c r="D36" s="97">
        <v>4.8276966391002771</v>
      </c>
      <c r="E36" s="97"/>
      <c r="F36" s="58">
        <v>-2.0106289316066259E-2</v>
      </c>
      <c r="G36" s="58"/>
      <c r="H36" s="363">
        <v>4.7792759928055704</v>
      </c>
      <c r="I36" s="58"/>
      <c r="J36" s="97">
        <v>5.1349856053616874</v>
      </c>
      <c r="K36" s="54"/>
      <c r="L36" s="60">
        <v>-6.9271783777680576E-2</v>
      </c>
      <c r="M36" s="364"/>
      <c r="N36" s="157">
        <v>3.0112815783970261</v>
      </c>
      <c r="O36" s="58"/>
      <c r="P36" s="97">
        <v>3.2512175756600588</v>
      </c>
      <c r="Q36" s="91"/>
      <c r="R36" s="58">
        <v>-7.3798812807635936E-2</v>
      </c>
      <c r="S36" s="7"/>
      <c r="T36" s="4"/>
      <c r="U36" s="1084"/>
      <c r="V36" s="1084"/>
      <c r="W36" s="1084"/>
      <c r="X36" s="1084"/>
    </row>
    <row r="37" spans="1:183" s="108" customFormat="1" x14ac:dyDescent="0.25">
      <c r="A37" s="1407" t="s">
        <v>589</v>
      </c>
      <c r="B37" s="200">
        <v>9.7799159064735104</v>
      </c>
      <c r="C37" s="157"/>
      <c r="D37" s="97">
        <v>10.142699971338715</v>
      </c>
      <c r="E37" s="97"/>
      <c r="F37" s="58">
        <v>-3.5767997268021441E-2</v>
      </c>
      <c r="G37" s="58"/>
      <c r="H37" s="363">
        <v>9.8548727822803528</v>
      </c>
      <c r="I37" s="58"/>
      <c r="J37" s="97">
        <v>10.106438811827628</v>
      </c>
      <c r="K37" s="54"/>
      <c r="L37" s="60">
        <v>-2.489165909290085E-2</v>
      </c>
      <c r="M37" s="364"/>
      <c r="N37" s="157">
        <v>8.6854193864065152</v>
      </c>
      <c r="O37" s="58"/>
      <c r="P37" s="97">
        <v>10.961231176262434</v>
      </c>
      <c r="Q37" s="91"/>
      <c r="R37" s="58">
        <v>-0.20762373799618428</v>
      </c>
      <c r="S37" s="7"/>
      <c r="T37" s="4"/>
      <c r="U37" s="1084"/>
      <c r="V37" s="1084"/>
      <c r="W37" s="1084"/>
      <c r="X37" s="1084"/>
    </row>
    <row r="38" spans="1:183" s="108" customFormat="1" x14ac:dyDescent="0.25">
      <c r="A38" s="1407" t="s">
        <v>1</v>
      </c>
      <c r="B38" s="200">
        <v>10.753171326964095</v>
      </c>
      <c r="C38" s="157"/>
      <c r="D38" s="97">
        <v>10.874391444349445</v>
      </c>
      <c r="E38" s="97"/>
      <c r="F38" s="58">
        <v>-1.1147301254116511E-2</v>
      </c>
      <c r="G38" s="58"/>
      <c r="H38" s="363">
        <v>10.747357537006645</v>
      </c>
      <c r="I38" s="58"/>
      <c r="J38" s="97">
        <v>10.842281395749723</v>
      </c>
      <c r="K38" s="54"/>
      <c r="L38" s="60">
        <v>-8.7549709584450672E-3</v>
      </c>
      <c r="M38" s="364"/>
      <c r="N38" s="157">
        <v>10.810030194100186</v>
      </c>
      <c r="O38" s="58"/>
      <c r="P38" s="97">
        <v>11.236694095384825</v>
      </c>
      <c r="Q38" s="91"/>
      <c r="R38" s="58">
        <v>-3.7970589718187689E-2</v>
      </c>
      <c r="S38" s="7"/>
      <c r="T38" s="4"/>
      <c r="U38" s="1084"/>
      <c r="V38" s="1084"/>
      <c r="W38" s="1084"/>
      <c r="X38" s="1084"/>
    </row>
    <row r="39" spans="1:183" s="108" customFormat="1" x14ac:dyDescent="0.25">
      <c r="A39" s="33" t="s">
        <v>144</v>
      </c>
      <c r="B39" s="200">
        <v>7.8609234345702861</v>
      </c>
      <c r="C39" s="157"/>
      <c r="D39" s="97">
        <v>8.3546513856226863</v>
      </c>
      <c r="E39" s="97"/>
      <c r="F39" s="58">
        <v>-5.9096176281160512E-2</v>
      </c>
      <c r="G39" s="58"/>
      <c r="H39" s="363">
        <v>7.9240027621715461</v>
      </c>
      <c r="I39" s="58"/>
      <c r="J39" s="97">
        <v>8.6362458058311748</v>
      </c>
      <c r="K39" s="54"/>
      <c r="L39" s="60">
        <v>-8.2471372361671749E-2</v>
      </c>
      <c r="M39" s="364"/>
      <c r="N39" s="157">
        <v>7.229236342106109</v>
      </c>
      <c r="O39" s="58"/>
      <c r="P39" s="97">
        <v>4.9832479227289355</v>
      </c>
      <c r="Q39" s="91"/>
      <c r="R39" s="58">
        <v>0.45070774205976516</v>
      </c>
      <c r="S39" s="7"/>
      <c r="T39" s="4"/>
      <c r="U39" s="1084"/>
      <c r="V39" s="1084"/>
      <c r="W39" s="1084"/>
      <c r="X39" s="1084"/>
    </row>
    <row r="40" spans="1:183" s="108" customFormat="1" x14ac:dyDescent="0.25">
      <c r="A40" s="33" t="s">
        <v>145</v>
      </c>
      <c r="B40" s="200">
        <v>9.7537846017074514</v>
      </c>
      <c r="C40" s="157"/>
      <c r="D40" s="97">
        <v>9.8761287043417614</v>
      </c>
      <c r="E40" s="97"/>
      <c r="F40" s="58">
        <v>-1.2387860293935297E-2</v>
      </c>
      <c r="G40" s="58"/>
      <c r="H40" s="363">
        <v>9.7645904836904958</v>
      </c>
      <c r="I40" s="58"/>
      <c r="J40" s="97">
        <v>9.7543349843347027</v>
      </c>
      <c r="K40" s="54"/>
      <c r="L40" s="60">
        <v>1.0513786303487857E-3</v>
      </c>
      <c r="M40" s="364"/>
      <c r="N40" s="157">
        <v>9.6534951335688923</v>
      </c>
      <c r="O40" s="58"/>
      <c r="P40" s="97">
        <v>11.190681818498849</v>
      </c>
      <c r="Q40" s="91"/>
      <c r="R40" s="58">
        <v>-0.13736309456934942</v>
      </c>
      <c r="S40" s="7"/>
      <c r="T40" s="4"/>
      <c r="U40" s="1084"/>
      <c r="V40" s="1084"/>
      <c r="W40" s="1084"/>
      <c r="X40" s="1084"/>
    </row>
    <row r="41" spans="1:183" s="108" customFormat="1" x14ac:dyDescent="0.25">
      <c r="A41" s="33" t="s">
        <v>308</v>
      </c>
      <c r="B41" s="200">
        <v>11.279382413836633</v>
      </c>
      <c r="C41" s="157"/>
      <c r="D41" s="97">
        <v>11.474572252743142</v>
      </c>
      <c r="E41" s="97"/>
      <c r="F41" s="58">
        <v>-1.7010641844173932E-2</v>
      </c>
      <c r="G41" s="58"/>
      <c r="H41" s="363">
        <v>11.223324867267545</v>
      </c>
      <c r="I41" s="58"/>
      <c r="J41" s="97">
        <v>11.398274396179286</v>
      </c>
      <c r="K41" s="54"/>
      <c r="L41" s="60">
        <v>-1.5348773229251626E-2</v>
      </c>
      <c r="M41" s="364"/>
      <c r="N41" s="157">
        <v>11.767540458852388</v>
      </c>
      <c r="O41" s="58"/>
      <c r="P41" s="97">
        <v>12.240563812158342</v>
      </c>
      <c r="Q41" s="91"/>
      <c r="R41" s="58">
        <v>-3.8643918741398879E-2</v>
      </c>
      <c r="S41" s="7"/>
      <c r="T41" s="4"/>
      <c r="U41" s="1084"/>
      <c r="V41" s="1084"/>
      <c r="W41" s="1084"/>
      <c r="X41" s="1084"/>
    </row>
    <row r="42" spans="1:183" x14ac:dyDescent="0.25">
      <c r="A42" s="707" t="s">
        <v>309</v>
      </c>
      <c r="B42" s="458"/>
      <c r="C42" s="474"/>
      <c r="D42" s="708"/>
      <c r="E42" s="708"/>
      <c r="F42" s="709"/>
      <c r="G42" s="709"/>
      <c r="H42" s="458"/>
      <c r="I42" s="709"/>
      <c r="J42" s="710"/>
      <c r="K42" s="710"/>
      <c r="L42" s="711"/>
      <c r="M42" s="712"/>
      <c r="N42" s="474"/>
      <c r="O42" s="709"/>
      <c r="P42" s="710"/>
      <c r="Q42" s="710"/>
      <c r="R42" s="709"/>
      <c r="S42" s="711"/>
    </row>
    <row r="43" spans="1:183" ht="12.5" x14ac:dyDescent="0.25">
      <c r="A43" s="34" t="s">
        <v>187</v>
      </c>
      <c r="B43" s="198">
        <v>382022.22868419922</v>
      </c>
      <c r="C43" s="114"/>
      <c r="D43" s="20">
        <v>347943.50542987615</v>
      </c>
      <c r="E43" s="20"/>
      <c r="F43" s="58">
        <v>9.7943265853517189E-2</v>
      </c>
      <c r="G43" s="58"/>
      <c r="H43" s="362">
        <v>342671.59410843009</v>
      </c>
      <c r="I43" s="58"/>
      <c r="J43" s="130">
        <v>316425.42724204017</v>
      </c>
      <c r="K43" s="115"/>
      <c r="L43" s="60">
        <v>8.2945821058538691E-2</v>
      </c>
      <c r="M43" s="364"/>
      <c r="N43" s="132">
        <v>39350.634575769145</v>
      </c>
      <c r="O43" s="58"/>
      <c r="P43" s="20">
        <v>31518.078187835967</v>
      </c>
      <c r="Q43" s="115"/>
      <c r="R43" s="58">
        <v>0.24850996121191368</v>
      </c>
      <c r="S43" s="60"/>
      <c r="U43" s="1085"/>
      <c r="V43" s="1085"/>
      <c r="W43" s="1085"/>
      <c r="X43" s="1085"/>
      <c r="Y43" s="197"/>
      <c r="Z43" s="197"/>
      <c r="AA43" s="197"/>
      <c r="AB43" s="197"/>
      <c r="AC43" s="197"/>
      <c r="AD43" s="197"/>
      <c r="AE43" s="197"/>
      <c r="AF43" s="197"/>
      <c r="AG43" s="197"/>
      <c r="AH43" s="197"/>
      <c r="AI43" s="197"/>
      <c r="AJ43" s="197"/>
      <c r="AK43" s="197"/>
      <c r="AL43" s="197"/>
      <c r="AM43" s="197"/>
      <c r="AN43" s="197"/>
      <c r="AO43" s="197"/>
      <c r="AP43" s="197"/>
      <c r="AQ43" s="197"/>
      <c r="AR43" s="197"/>
      <c r="AS43" s="197"/>
      <c r="AT43" s="197"/>
      <c r="AU43" s="197"/>
      <c r="AV43" s="197"/>
      <c r="AW43" s="197"/>
      <c r="AX43" s="197"/>
      <c r="AY43" s="197"/>
      <c r="AZ43" s="197"/>
      <c r="BA43" s="197"/>
      <c r="BB43" s="197"/>
      <c r="BC43" s="197"/>
      <c r="BD43" s="197"/>
      <c r="BE43" s="197"/>
      <c r="BF43" s="197"/>
      <c r="BG43" s="197"/>
      <c r="BH43" s="197"/>
      <c r="BI43" s="197"/>
      <c r="BJ43" s="197"/>
      <c r="BK43" s="197"/>
      <c r="BL43" s="197"/>
      <c r="BM43" s="197"/>
      <c r="BN43" s="197"/>
      <c r="BO43" s="197"/>
      <c r="BP43" s="197"/>
      <c r="BQ43" s="197"/>
      <c r="BR43" s="197"/>
      <c r="BS43" s="197"/>
      <c r="BT43" s="197"/>
      <c r="BU43" s="197"/>
      <c r="BV43" s="197"/>
      <c r="BW43" s="197"/>
      <c r="BX43" s="197"/>
      <c r="BY43" s="197"/>
      <c r="BZ43" s="197"/>
      <c r="CA43" s="197"/>
      <c r="CB43" s="197"/>
      <c r="CC43" s="197"/>
      <c r="CD43" s="197"/>
      <c r="CE43" s="197"/>
      <c r="CF43" s="197"/>
      <c r="CG43" s="197"/>
      <c r="CH43" s="197"/>
      <c r="CI43" s="197"/>
      <c r="CJ43" s="197"/>
      <c r="CK43" s="197"/>
      <c r="CL43" s="197"/>
      <c r="CM43" s="197"/>
      <c r="CN43" s="197"/>
      <c r="CO43" s="197"/>
      <c r="CP43" s="197"/>
      <c r="CQ43" s="197"/>
      <c r="CR43" s="197"/>
      <c r="CS43" s="197"/>
      <c r="CT43" s="197"/>
      <c r="CU43" s="197"/>
      <c r="CV43" s="197"/>
      <c r="CW43" s="197"/>
      <c r="CX43" s="197"/>
      <c r="CY43" s="197"/>
      <c r="CZ43" s="197"/>
      <c r="DA43" s="197"/>
      <c r="DB43" s="197"/>
      <c r="DC43" s="197"/>
      <c r="DD43" s="197"/>
      <c r="DE43" s="197"/>
      <c r="DF43" s="197"/>
      <c r="DG43" s="197"/>
      <c r="DH43" s="197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  <c r="ED43" s="197"/>
      <c r="EE43" s="197"/>
      <c r="EF43" s="197"/>
      <c r="EG43" s="197"/>
      <c r="EH43" s="197"/>
      <c r="EI43" s="197"/>
      <c r="EJ43" s="197"/>
      <c r="EK43" s="197"/>
      <c r="EL43" s="197"/>
      <c r="EM43" s="197"/>
      <c r="EN43" s="197"/>
      <c r="EO43" s="197"/>
      <c r="EP43" s="197"/>
      <c r="EQ43" s="197"/>
      <c r="ER43" s="197"/>
      <c r="ES43" s="197"/>
      <c r="ET43" s="197"/>
      <c r="EU43" s="197"/>
      <c r="EV43" s="197"/>
      <c r="EW43" s="197"/>
      <c r="EX43" s="197"/>
      <c r="EY43" s="197"/>
      <c r="EZ43" s="197"/>
      <c r="FA43" s="197"/>
      <c r="FB43" s="197"/>
      <c r="FC43" s="197"/>
      <c r="FD43" s="197"/>
      <c r="FE43" s="197"/>
      <c r="FF43" s="197"/>
      <c r="FG43" s="197"/>
      <c r="FH43" s="197"/>
      <c r="FI43" s="197"/>
      <c r="FJ43" s="197"/>
      <c r="FK43" s="197"/>
      <c r="FL43" s="197"/>
      <c r="FM43" s="197"/>
      <c r="FN43" s="197"/>
      <c r="FO43" s="197"/>
      <c r="FP43" s="197"/>
      <c r="FQ43" s="197"/>
      <c r="FR43" s="197"/>
      <c r="FS43" s="197"/>
      <c r="FT43" s="197"/>
      <c r="FU43" s="197"/>
      <c r="FV43" s="197"/>
      <c r="FW43" s="197"/>
      <c r="FX43" s="197"/>
      <c r="FY43" s="197"/>
      <c r="FZ43" s="197"/>
      <c r="GA43" s="197"/>
    </row>
    <row r="44" spans="1:183" s="108" customFormat="1" x14ac:dyDescent="0.25">
      <c r="A44" s="707" t="s">
        <v>319</v>
      </c>
      <c r="B44" s="458"/>
      <c r="C44" s="474"/>
      <c r="D44" s="708"/>
      <c r="E44" s="708"/>
      <c r="F44" s="474"/>
      <c r="G44" s="474"/>
      <c r="H44" s="458"/>
      <c r="I44" s="474"/>
      <c r="J44" s="710"/>
      <c r="K44" s="474"/>
      <c r="L44" s="475"/>
      <c r="M44" s="458"/>
      <c r="N44" s="474"/>
      <c r="O44" s="713"/>
      <c r="P44" s="710"/>
      <c r="Q44" s="474"/>
      <c r="R44" s="474"/>
      <c r="S44" s="475"/>
      <c r="T44" s="4"/>
      <c r="U44" s="1084"/>
      <c r="V44" s="1084"/>
      <c r="W44" s="1084"/>
      <c r="X44" s="1084"/>
    </row>
    <row r="45" spans="1:183" s="108" customFormat="1" x14ac:dyDescent="0.25">
      <c r="A45" s="34" t="s">
        <v>320</v>
      </c>
      <c r="B45" s="198">
        <v>337690.54250624625</v>
      </c>
      <c r="C45" s="114"/>
      <c r="D45" s="20">
        <v>308489.46810538252</v>
      </c>
      <c r="E45" s="20"/>
      <c r="F45" s="58">
        <v>9.4658253911243412E-2</v>
      </c>
      <c r="G45" s="58"/>
      <c r="H45" s="362">
        <v>301715.84052612318</v>
      </c>
      <c r="I45" s="58"/>
      <c r="J45" s="130">
        <v>279460.48697203194</v>
      </c>
      <c r="K45" s="115"/>
      <c r="L45" s="60">
        <v>7.9636852405250869E-2</v>
      </c>
      <c r="M45" s="364"/>
      <c r="N45" s="132">
        <v>35974.701980123078</v>
      </c>
      <c r="O45" s="58"/>
      <c r="P45" s="20">
        <v>29028.981133350549</v>
      </c>
      <c r="Q45" s="115"/>
      <c r="R45" s="58">
        <v>0.23926850256527923</v>
      </c>
      <c r="S45" s="60"/>
      <c r="T45" s="4"/>
      <c r="U45" s="1084"/>
      <c r="V45" s="1084"/>
      <c r="W45" s="1084"/>
      <c r="X45" s="1084"/>
    </row>
    <row r="46" spans="1:183" ht="12.5" x14ac:dyDescent="0.25">
      <c r="A46" s="34" t="s">
        <v>196</v>
      </c>
      <c r="B46" s="198">
        <v>326320.79083240166</v>
      </c>
      <c r="C46" s="114"/>
      <c r="D46" s="20">
        <v>299563.43639256206</v>
      </c>
      <c r="E46" s="20"/>
      <c r="F46" s="58">
        <v>8.9321162696155962E-2</v>
      </c>
      <c r="G46" s="58"/>
      <c r="H46" s="362">
        <v>290966.02481131395</v>
      </c>
      <c r="I46" s="58"/>
      <c r="J46" s="130">
        <v>270964.9125142218</v>
      </c>
      <c r="K46" s="115"/>
      <c r="L46" s="60">
        <v>7.381439947890811E-2</v>
      </c>
      <c r="M46" s="364"/>
      <c r="N46" s="132">
        <v>35354.766021087722</v>
      </c>
      <c r="O46" s="58"/>
      <c r="P46" s="20">
        <v>28598.523878340235</v>
      </c>
      <c r="Q46" s="115"/>
      <c r="R46" s="58">
        <v>0.23624443595372019</v>
      </c>
      <c r="S46" s="60"/>
      <c r="U46" s="1085"/>
      <c r="V46" s="1085"/>
      <c r="W46" s="1085"/>
      <c r="X46" s="1085"/>
      <c r="Y46" s="197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  <c r="AN46" s="197"/>
      <c r="AO46" s="197"/>
      <c r="AP46" s="197"/>
      <c r="AQ46" s="197"/>
      <c r="AR46" s="197"/>
      <c r="AS46" s="197"/>
      <c r="AT46" s="197"/>
      <c r="AU46" s="197"/>
      <c r="AV46" s="197"/>
      <c r="AW46" s="197"/>
      <c r="AX46" s="197"/>
      <c r="AY46" s="197"/>
      <c r="AZ46" s="197"/>
      <c r="BA46" s="197"/>
      <c r="BB46" s="197"/>
      <c r="BC46" s="197"/>
      <c r="BD46" s="197"/>
      <c r="BE46" s="197"/>
      <c r="BF46" s="197"/>
      <c r="BG46" s="197"/>
      <c r="BH46" s="197"/>
      <c r="BI46" s="197"/>
      <c r="BJ46" s="197"/>
      <c r="BK46" s="197"/>
      <c r="BL46" s="197"/>
      <c r="BM46" s="197"/>
      <c r="BN46" s="197"/>
      <c r="BO46" s="197"/>
      <c r="BP46" s="197"/>
      <c r="BQ46" s="197"/>
      <c r="BR46" s="197"/>
      <c r="BS46" s="197"/>
      <c r="BT46" s="197"/>
      <c r="BU46" s="197"/>
      <c r="BV46" s="197"/>
      <c r="BW46" s="197"/>
      <c r="BX46" s="197"/>
      <c r="BY46" s="197"/>
      <c r="BZ46" s="197"/>
      <c r="CA46" s="197"/>
      <c r="CB46" s="197"/>
      <c r="CC46" s="197"/>
      <c r="CD46" s="197"/>
      <c r="CE46" s="197"/>
      <c r="CF46" s="197"/>
      <c r="CG46" s="197"/>
      <c r="CH46" s="197"/>
      <c r="CI46" s="197"/>
      <c r="CJ46" s="197"/>
      <c r="CK46" s="197"/>
      <c r="CL46" s="197"/>
      <c r="CM46" s="197"/>
      <c r="CN46" s="197"/>
      <c r="CO46" s="197"/>
      <c r="CP46" s="197"/>
      <c r="CQ46" s="197"/>
      <c r="CR46" s="197"/>
      <c r="CS46" s="197"/>
      <c r="CT46" s="197"/>
      <c r="CU46" s="197"/>
      <c r="CV46" s="197"/>
      <c r="CW46" s="197"/>
      <c r="CX46" s="197"/>
      <c r="CY46" s="197"/>
      <c r="CZ46" s="197"/>
      <c r="DA46" s="197"/>
      <c r="DB46" s="197"/>
      <c r="DC46" s="197"/>
      <c r="DD46" s="197"/>
      <c r="DE46" s="197"/>
      <c r="DF46" s="197"/>
      <c r="DG46" s="197"/>
      <c r="DH46" s="197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  <c r="ED46" s="197"/>
      <c r="EE46" s="197"/>
      <c r="EF46" s="197"/>
      <c r="EG46" s="197"/>
      <c r="EH46" s="197"/>
      <c r="EI46" s="197"/>
      <c r="EJ46" s="197"/>
      <c r="EK46" s="197"/>
      <c r="EL46" s="197"/>
      <c r="EM46" s="197"/>
      <c r="EN46" s="197"/>
      <c r="EO46" s="197"/>
      <c r="EP46" s="197"/>
      <c r="EQ46" s="197"/>
      <c r="ER46" s="197"/>
      <c r="ES46" s="197"/>
      <c r="ET46" s="197"/>
      <c r="EU46" s="197"/>
      <c r="EV46" s="197"/>
      <c r="EW46" s="197"/>
      <c r="EX46" s="197"/>
      <c r="EY46" s="197"/>
      <c r="EZ46" s="197"/>
      <c r="FA46" s="197"/>
      <c r="FB46" s="197"/>
      <c r="FC46" s="197"/>
      <c r="FD46" s="197"/>
      <c r="FE46" s="197"/>
      <c r="FF46" s="197"/>
      <c r="FG46" s="197"/>
      <c r="FH46" s="197"/>
      <c r="FI46" s="197"/>
      <c r="FJ46" s="197"/>
      <c r="FK46" s="197"/>
      <c r="FL46" s="197"/>
      <c r="FM46" s="197"/>
      <c r="FN46" s="197"/>
      <c r="FO46" s="197"/>
      <c r="FP46" s="197"/>
      <c r="FQ46" s="197"/>
      <c r="FR46" s="197"/>
      <c r="FS46" s="197"/>
      <c r="FT46" s="197"/>
      <c r="FU46" s="197"/>
      <c r="FV46" s="197"/>
      <c r="FW46" s="197"/>
      <c r="FX46" s="197"/>
      <c r="FY46" s="197"/>
      <c r="FZ46" s="197"/>
      <c r="GA46" s="197"/>
    </row>
    <row r="47" spans="1:183" ht="12.5" x14ac:dyDescent="0.25">
      <c r="A47" s="34" t="s">
        <v>197</v>
      </c>
      <c r="B47" s="198">
        <v>10286.105458725839</v>
      </c>
      <c r="C47" s="114"/>
      <c r="D47" s="20">
        <v>7649.8818077326468</v>
      </c>
      <c r="E47" s="20"/>
      <c r="F47" s="58">
        <v>0.34460972303238024</v>
      </c>
      <c r="G47" s="58"/>
      <c r="H47" s="362">
        <v>9639.2947140484957</v>
      </c>
      <c r="I47" s="58"/>
      <c r="J47" s="130">
        <v>7399.0749279371776</v>
      </c>
      <c r="K47" s="115"/>
      <c r="L47" s="60">
        <v>0.30277025275859443</v>
      </c>
      <c r="M47" s="364"/>
      <c r="N47" s="132">
        <v>646.81074467734334</v>
      </c>
      <c r="O47" s="58"/>
      <c r="P47" s="20">
        <v>250.80687979546957</v>
      </c>
      <c r="Q47" s="115"/>
      <c r="R47" s="58">
        <v>1.5789194666622017</v>
      </c>
      <c r="S47" s="60"/>
      <c r="U47" s="1085"/>
      <c r="V47" s="1085"/>
      <c r="W47" s="1085"/>
      <c r="X47" s="1085"/>
      <c r="Y47" s="197"/>
      <c r="Z47" s="197"/>
      <c r="AA47" s="197"/>
      <c r="AB47" s="197"/>
      <c r="AC47" s="197"/>
      <c r="AD47" s="197"/>
      <c r="AE47" s="197"/>
      <c r="AF47" s="197"/>
      <c r="AG47" s="197"/>
      <c r="AH47" s="197"/>
      <c r="AI47" s="197"/>
      <c r="AJ47" s="197"/>
      <c r="AK47" s="197"/>
      <c r="AL47" s="197"/>
      <c r="AM47" s="197"/>
      <c r="AN47" s="197"/>
      <c r="AO47" s="197"/>
      <c r="AP47" s="197"/>
      <c r="AQ47" s="197"/>
      <c r="AR47" s="197"/>
      <c r="AS47" s="197"/>
      <c r="AT47" s="197"/>
      <c r="AU47" s="197"/>
      <c r="AV47" s="197"/>
      <c r="AW47" s="197"/>
      <c r="AX47" s="197"/>
      <c r="AY47" s="197"/>
      <c r="AZ47" s="197"/>
      <c r="BA47" s="197"/>
      <c r="BB47" s="197"/>
      <c r="BC47" s="197"/>
      <c r="BD47" s="197"/>
      <c r="BE47" s="197"/>
      <c r="BF47" s="197"/>
      <c r="BG47" s="197"/>
      <c r="BH47" s="197"/>
      <c r="BI47" s="197"/>
      <c r="BJ47" s="197"/>
      <c r="BK47" s="197"/>
      <c r="BL47" s="197"/>
      <c r="BM47" s="197"/>
      <c r="BN47" s="197"/>
      <c r="BO47" s="197"/>
      <c r="BP47" s="197"/>
      <c r="BQ47" s="197"/>
      <c r="BR47" s="197"/>
      <c r="BS47" s="197"/>
      <c r="BT47" s="197"/>
      <c r="BU47" s="197"/>
      <c r="BV47" s="197"/>
      <c r="BW47" s="197"/>
      <c r="BX47" s="197"/>
      <c r="BY47" s="197"/>
      <c r="BZ47" s="197"/>
      <c r="CA47" s="197"/>
      <c r="CB47" s="197"/>
      <c r="CC47" s="197"/>
      <c r="CD47" s="197"/>
      <c r="CE47" s="197"/>
      <c r="CF47" s="197"/>
      <c r="CG47" s="197"/>
      <c r="CH47" s="197"/>
      <c r="CI47" s="197"/>
      <c r="CJ47" s="197"/>
      <c r="CK47" s="197"/>
      <c r="CL47" s="197"/>
      <c r="CM47" s="197"/>
      <c r="CN47" s="197"/>
      <c r="CO47" s="197"/>
      <c r="CP47" s="197"/>
      <c r="CQ47" s="197"/>
      <c r="CR47" s="197"/>
      <c r="CS47" s="197"/>
      <c r="CT47" s="197"/>
      <c r="CU47" s="197"/>
      <c r="CV47" s="197"/>
      <c r="CW47" s="197"/>
      <c r="CX47" s="197"/>
      <c r="CY47" s="197"/>
      <c r="CZ47" s="197"/>
      <c r="DA47" s="197"/>
      <c r="DB47" s="197"/>
      <c r="DC47" s="197"/>
      <c r="DD47" s="197"/>
      <c r="DE47" s="197"/>
      <c r="DF47" s="197"/>
      <c r="DG47" s="197"/>
      <c r="DH47" s="197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  <c r="ED47" s="197"/>
      <c r="EE47" s="197"/>
      <c r="EF47" s="197"/>
      <c r="EG47" s="197"/>
      <c r="EH47" s="197"/>
      <c r="EI47" s="197"/>
      <c r="EJ47" s="197"/>
      <c r="EK47" s="197"/>
      <c r="EL47" s="197"/>
      <c r="EM47" s="197"/>
      <c r="EN47" s="197"/>
      <c r="EO47" s="197"/>
      <c r="EP47" s="197"/>
      <c r="EQ47" s="197"/>
      <c r="ER47" s="197"/>
      <c r="ES47" s="197"/>
      <c r="ET47" s="197"/>
      <c r="EU47" s="197"/>
      <c r="EV47" s="197"/>
      <c r="EW47" s="197"/>
      <c r="EX47" s="197"/>
      <c r="EY47" s="197"/>
      <c r="EZ47" s="197"/>
      <c r="FA47" s="197"/>
      <c r="FB47" s="197"/>
      <c r="FC47" s="197"/>
      <c r="FD47" s="197"/>
      <c r="FE47" s="197"/>
      <c r="FF47" s="197"/>
      <c r="FG47" s="197"/>
      <c r="FH47" s="197"/>
      <c r="FI47" s="197"/>
      <c r="FJ47" s="197"/>
      <c r="FK47" s="197"/>
      <c r="FL47" s="197"/>
      <c r="FM47" s="197"/>
      <c r="FN47" s="197"/>
      <c r="FO47" s="197"/>
      <c r="FP47" s="197"/>
      <c r="FQ47" s="197"/>
      <c r="FR47" s="197"/>
      <c r="FS47" s="197"/>
      <c r="FT47" s="197"/>
      <c r="FU47" s="197"/>
      <c r="FV47" s="197"/>
      <c r="FW47" s="197"/>
      <c r="FX47" s="197"/>
      <c r="FY47" s="197"/>
      <c r="FZ47" s="197"/>
      <c r="GA47" s="197"/>
    </row>
    <row r="48" spans="1:183" ht="12.5" x14ac:dyDescent="0.25">
      <c r="A48" s="34" t="s">
        <v>667</v>
      </c>
      <c r="B48" s="198">
        <v>6691.8802467006399</v>
      </c>
      <c r="C48" s="114"/>
      <c r="D48" s="20">
        <v>5167.8523877451935</v>
      </c>
      <c r="E48" s="20"/>
      <c r="F48" s="58">
        <v>0.29490545484028446</v>
      </c>
      <c r="G48" s="58"/>
      <c r="H48" s="362">
        <v>6522.3451259163512</v>
      </c>
      <c r="I48" s="58"/>
      <c r="J48" s="130">
        <v>4856.0710464196964</v>
      </c>
      <c r="K48" s="115"/>
      <c r="L48" s="60">
        <v>0.34313214604328579</v>
      </c>
      <c r="M48" s="364"/>
      <c r="N48" s="132">
        <v>169.53512078428875</v>
      </c>
      <c r="O48" s="58"/>
      <c r="P48" s="20">
        <v>311.78134132549758</v>
      </c>
      <c r="Q48" s="115"/>
      <c r="R48" s="58">
        <v>-0.45623711777128045</v>
      </c>
      <c r="S48" s="60"/>
      <c r="U48" s="1085"/>
      <c r="V48" s="1085"/>
      <c r="W48" s="1085"/>
      <c r="X48" s="1085"/>
      <c r="Y48" s="197"/>
      <c r="Z48" s="197"/>
      <c r="AA48" s="197"/>
      <c r="AB48" s="197"/>
      <c r="AC48" s="197"/>
      <c r="AD48" s="197"/>
      <c r="AE48" s="197"/>
      <c r="AF48" s="197"/>
      <c r="AG48" s="197"/>
      <c r="AH48" s="197"/>
      <c r="AI48" s="197"/>
      <c r="AJ48" s="197"/>
      <c r="AK48" s="197"/>
      <c r="AL48" s="197"/>
      <c r="AM48" s="197"/>
      <c r="AN48" s="197"/>
      <c r="AO48" s="197"/>
      <c r="AP48" s="197"/>
      <c r="AQ48" s="197"/>
      <c r="AR48" s="197"/>
      <c r="AS48" s="197"/>
      <c r="AT48" s="197"/>
      <c r="AU48" s="197"/>
      <c r="AV48" s="197"/>
      <c r="AW48" s="197"/>
      <c r="AX48" s="197"/>
      <c r="AY48" s="197"/>
      <c r="AZ48" s="197"/>
      <c r="BA48" s="197"/>
      <c r="BB48" s="197"/>
      <c r="BC48" s="197"/>
      <c r="BD48" s="197"/>
      <c r="BE48" s="197"/>
      <c r="BF48" s="197"/>
      <c r="BG48" s="197"/>
      <c r="BH48" s="197"/>
      <c r="BI48" s="197"/>
      <c r="BJ48" s="197"/>
      <c r="BK48" s="197"/>
      <c r="BL48" s="197"/>
      <c r="BM48" s="197"/>
      <c r="BN48" s="197"/>
      <c r="BO48" s="197"/>
      <c r="BP48" s="197"/>
      <c r="BQ48" s="197"/>
      <c r="BR48" s="197"/>
      <c r="BS48" s="197"/>
      <c r="BT48" s="197"/>
      <c r="BU48" s="197"/>
      <c r="BV48" s="197"/>
      <c r="BW48" s="197"/>
      <c r="BX48" s="197"/>
      <c r="BY48" s="197"/>
      <c r="BZ48" s="197"/>
      <c r="CA48" s="197"/>
      <c r="CB48" s="197"/>
      <c r="CC48" s="197"/>
      <c r="CD48" s="197"/>
      <c r="CE48" s="197"/>
      <c r="CF48" s="197"/>
      <c r="CG48" s="197"/>
      <c r="CH48" s="197"/>
      <c r="CI48" s="197"/>
      <c r="CJ48" s="197"/>
      <c r="CK48" s="197"/>
      <c r="CL48" s="197"/>
      <c r="CM48" s="197"/>
      <c r="CN48" s="197"/>
      <c r="CO48" s="197"/>
      <c r="CP48" s="197"/>
      <c r="CQ48" s="197"/>
      <c r="CR48" s="197"/>
      <c r="CS48" s="197"/>
      <c r="CT48" s="197"/>
      <c r="CU48" s="197"/>
      <c r="CV48" s="197"/>
      <c r="CW48" s="197"/>
      <c r="CX48" s="197"/>
      <c r="CY48" s="197"/>
      <c r="CZ48" s="197"/>
      <c r="DA48" s="197"/>
      <c r="DB48" s="197"/>
      <c r="DC48" s="197"/>
      <c r="DD48" s="197"/>
      <c r="DE48" s="197"/>
      <c r="DF48" s="197"/>
      <c r="DG48" s="197"/>
      <c r="DH48" s="197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  <c r="ED48" s="197"/>
      <c r="EE48" s="197"/>
      <c r="EF48" s="197"/>
      <c r="EG48" s="197"/>
      <c r="EH48" s="197"/>
      <c r="EI48" s="197"/>
      <c r="EJ48" s="197"/>
      <c r="EK48" s="197"/>
      <c r="EL48" s="197"/>
      <c r="EM48" s="197"/>
      <c r="EN48" s="197"/>
      <c r="EO48" s="197"/>
      <c r="EP48" s="197"/>
      <c r="EQ48" s="197"/>
      <c r="ER48" s="197"/>
      <c r="ES48" s="197"/>
      <c r="ET48" s="197"/>
      <c r="EU48" s="197"/>
      <c r="EV48" s="197"/>
      <c r="EW48" s="197"/>
      <c r="EX48" s="197"/>
      <c r="EY48" s="197"/>
      <c r="EZ48" s="197"/>
      <c r="FA48" s="197"/>
      <c r="FB48" s="197"/>
      <c r="FC48" s="197"/>
      <c r="FD48" s="197"/>
      <c r="FE48" s="197"/>
      <c r="FF48" s="197"/>
      <c r="FG48" s="197"/>
      <c r="FH48" s="197"/>
      <c r="FI48" s="197"/>
      <c r="FJ48" s="197"/>
      <c r="FK48" s="197"/>
      <c r="FL48" s="197"/>
      <c r="FM48" s="197"/>
      <c r="FN48" s="197"/>
      <c r="FO48" s="197"/>
      <c r="FP48" s="197"/>
      <c r="FQ48" s="197"/>
      <c r="FR48" s="197"/>
      <c r="FS48" s="197"/>
      <c r="FT48" s="197"/>
      <c r="FU48" s="197"/>
      <c r="FV48" s="197"/>
      <c r="FW48" s="197"/>
      <c r="FX48" s="197"/>
      <c r="FY48" s="197"/>
      <c r="FZ48" s="197"/>
      <c r="GA48" s="197"/>
    </row>
    <row r="49" spans="1:183" ht="12.5" x14ac:dyDescent="0.25">
      <c r="A49" s="34" t="s">
        <v>250</v>
      </c>
      <c r="B49" s="198">
        <v>6719.438398036601</v>
      </c>
      <c r="C49" s="114"/>
      <c r="D49" s="20">
        <v>5590.2020031616921</v>
      </c>
      <c r="E49" s="20"/>
      <c r="F49" s="58">
        <v>0.20200278885024875</v>
      </c>
      <c r="G49" s="58"/>
      <c r="H49" s="362">
        <v>6279.2780427621674</v>
      </c>
      <c r="I49" s="58"/>
      <c r="J49" s="130">
        <v>4997.5233511347742</v>
      </c>
      <c r="K49" s="115"/>
      <c r="L49" s="60">
        <v>0.25647797950485784</v>
      </c>
      <c r="M49" s="364"/>
      <c r="N49" s="132">
        <v>440.16035527443375</v>
      </c>
      <c r="O49" s="58"/>
      <c r="P49" s="20">
        <v>592.67865202691746</v>
      </c>
      <c r="Q49" s="115"/>
      <c r="R49" s="58">
        <v>-0.25733725389109652</v>
      </c>
      <c r="S49" s="60"/>
      <c r="U49" s="1085"/>
      <c r="V49" s="1085"/>
      <c r="W49" s="1085"/>
      <c r="X49" s="1085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197"/>
      <c r="BJ49" s="197"/>
      <c r="BK49" s="197"/>
      <c r="BL49" s="197"/>
      <c r="BM49" s="197"/>
      <c r="BN49" s="197"/>
      <c r="BO49" s="197"/>
      <c r="BP49" s="197"/>
      <c r="BQ49" s="197"/>
      <c r="BR49" s="197"/>
      <c r="BS49" s="197"/>
      <c r="BT49" s="197"/>
      <c r="BU49" s="197"/>
      <c r="BV49" s="197"/>
      <c r="BW49" s="197"/>
      <c r="BX49" s="197"/>
      <c r="BY49" s="197"/>
      <c r="BZ49" s="197"/>
      <c r="CA49" s="197"/>
      <c r="CB49" s="197"/>
      <c r="CC49" s="197"/>
      <c r="CD49" s="197"/>
      <c r="CE49" s="197"/>
      <c r="CF49" s="197"/>
      <c r="CG49" s="197"/>
      <c r="CH49" s="197"/>
      <c r="CI49" s="197"/>
      <c r="CJ49" s="197"/>
      <c r="CK49" s="197"/>
      <c r="CL49" s="197"/>
      <c r="CM49" s="197"/>
      <c r="CN49" s="197"/>
      <c r="CO49" s="197"/>
      <c r="CP49" s="197"/>
      <c r="CQ49" s="197"/>
      <c r="CR49" s="197"/>
      <c r="CS49" s="197"/>
      <c r="CT49" s="197"/>
      <c r="CU49" s="197"/>
      <c r="CV49" s="197"/>
      <c r="CW49" s="197"/>
      <c r="CX49" s="197"/>
      <c r="CY49" s="197"/>
      <c r="CZ49" s="197"/>
      <c r="DA49" s="197"/>
      <c r="DB49" s="197"/>
      <c r="DC49" s="197"/>
      <c r="DD49" s="197"/>
      <c r="DE49" s="197"/>
      <c r="DF49" s="197"/>
      <c r="DG49" s="197"/>
      <c r="DH49" s="197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  <c r="ED49" s="197"/>
      <c r="EE49" s="197"/>
      <c r="EF49" s="197"/>
      <c r="EG49" s="197"/>
      <c r="EH49" s="197"/>
      <c r="EI49" s="197"/>
      <c r="EJ49" s="197"/>
      <c r="EK49" s="197"/>
      <c r="EL49" s="197"/>
      <c r="EM49" s="197"/>
      <c r="EN49" s="197"/>
      <c r="EO49" s="197"/>
      <c r="EP49" s="197"/>
      <c r="EQ49" s="197"/>
      <c r="ER49" s="197"/>
      <c r="ES49" s="197"/>
      <c r="ET49" s="197"/>
      <c r="EU49" s="197"/>
      <c r="EV49" s="197"/>
      <c r="EW49" s="197"/>
      <c r="EX49" s="197"/>
      <c r="EY49" s="197"/>
      <c r="EZ49" s="197"/>
      <c r="FA49" s="197"/>
      <c r="FB49" s="197"/>
      <c r="FC49" s="197"/>
      <c r="FD49" s="197"/>
      <c r="FE49" s="197"/>
      <c r="FF49" s="197"/>
      <c r="FG49" s="197"/>
      <c r="FH49" s="197"/>
      <c r="FI49" s="197"/>
      <c r="FJ49" s="197"/>
      <c r="FK49" s="197"/>
      <c r="FL49" s="197"/>
      <c r="FM49" s="197"/>
      <c r="FN49" s="197"/>
      <c r="FO49" s="197"/>
      <c r="FP49" s="197"/>
      <c r="FQ49" s="197"/>
      <c r="FR49" s="197"/>
      <c r="FS49" s="197"/>
      <c r="FT49" s="197"/>
      <c r="FU49" s="197"/>
      <c r="FV49" s="197"/>
      <c r="FW49" s="197"/>
      <c r="FX49" s="197"/>
      <c r="FY49" s="197"/>
      <c r="FZ49" s="197"/>
      <c r="GA49" s="197"/>
    </row>
    <row r="50" spans="1:183" ht="12.5" x14ac:dyDescent="0.25">
      <c r="A50" s="34" t="s">
        <v>321</v>
      </c>
      <c r="B50" s="198">
        <v>4385.8786264904948</v>
      </c>
      <c r="C50" s="114"/>
      <c r="D50" s="20">
        <v>3511.5567265784207</v>
      </c>
      <c r="E50" s="20"/>
      <c r="F50" s="58">
        <v>0.24898413096803165</v>
      </c>
      <c r="G50" s="58"/>
      <c r="H50" s="362">
        <v>4017.8712695208051</v>
      </c>
      <c r="I50" s="58"/>
      <c r="J50" s="130">
        <v>3116.8552725758605</v>
      </c>
      <c r="K50" s="115"/>
      <c r="L50" s="60">
        <v>0.28907854813557599</v>
      </c>
      <c r="M50" s="364"/>
      <c r="N50" s="132">
        <v>368.00735696968985</v>
      </c>
      <c r="O50" s="58"/>
      <c r="P50" s="20">
        <v>394.70145400256041</v>
      </c>
      <c r="Q50" s="115"/>
      <c r="R50" s="58">
        <v>-6.7631108936065373E-2</v>
      </c>
      <c r="S50" s="60"/>
      <c r="U50" s="1085"/>
      <c r="V50" s="1085"/>
      <c r="W50" s="1085"/>
      <c r="X50" s="1085"/>
      <c r="Y50" s="197"/>
      <c r="Z50" s="197"/>
      <c r="AA50" s="197"/>
      <c r="AB50" s="197"/>
      <c r="AC50" s="197"/>
      <c r="AD50" s="197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7"/>
      <c r="AP50" s="197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7"/>
      <c r="BB50" s="197"/>
      <c r="BC50" s="197"/>
      <c r="BD50" s="197"/>
      <c r="BE50" s="197"/>
      <c r="BF50" s="197"/>
      <c r="BG50" s="197"/>
      <c r="BH50" s="197"/>
      <c r="BI50" s="197"/>
      <c r="BJ50" s="197"/>
      <c r="BK50" s="197"/>
      <c r="BL50" s="197"/>
      <c r="BM50" s="197"/>
      <c r="BN50" s="197"/>
      <c r="BO50" s="197"/>
      <c r="BP50" s="197"/>
      <c r="BQ50" s="197"/>
      <c r="BR50" s="197"/>
      <c r="BS50" s="197"/>
      <c r="BT50" s="197"/>
      <c r="BU50" s="197"/>
      <c r="BV50" s="197"/>
      <c r="BW50" s="197"/>
      <c r="BX50" s="197"/>
      <c r="BY50" s="197"/>
      <c r="BZ50" s="197"/>
      <c r="CA50" s="197"/>
      <c r="CB50" s="197"/>
      <c r="CC50" s="197"/>
      <c r="CD50" s="197"/>
      <c r="CE50" s="197"/>
      <c r="CF50" s="197"/>
      <c r="CG50" s="197"/>
      <c r="CH50" s="197"/>
      <c r="CI50" s="197"/>
      <c r="CJ50" s="197"/>
      <c r="CK50" s="197"/>
      <c r="CL50" s="197"/>
      <c r="CM50" s="197"/>
      <c r="CN50" s="197"/>
      <c r="CO50" s="197"/>
      <c r="CP50" s="197"/>
      <c r="CQ50" s="197"/>
      <c r="CR50" s="197"/>
      <c r="CS50" s="197"/>
      <c r="CT50" s="197"/>
      <c r="CU50" s="197"/>
      <c r="CV50" s="197"/>
      <c r="CW50" s="197"/>
      <c r="CX50" s="197"/>
      <c r="CY50" s="197"/>
      <c r="CZ50" s="197"/>
      <c r="DA50" s="197"/>
      <c r="DB50" s="197"/>
      <c r="DC50" s="197"/>
      <c r="DD50" s="197"/>
      <c r="DE50" s="197"/>
      <c r="DF50" s="197"/>
      <c r="DG50" s="197"/>
      <c r="DH50" s="197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  <c r="ED50" s="197"/>
      <c r="EE50" s="197"/>
      <c r="EF50" s="197"/>
      <c r="EG50" s="197"/>
      <c r="EH50" s="197"/>
      <c r="EI50" s="197"/>
      <c r="EJ50" s="197"/>
      <c r="EK50" s="197"/>
      <c r="EL50" s="197"/>
      <c r="EM50" s="197"/>
      <c r="EN50" s="197"/>
      <c r="EO50" s="197"/>
      <c r="EP50" s="197"/>
      <c r="EQ50" s="197"/>
      <c r="ER50" s="197"/>
      <c r="ES50" s="197"/>
      <c r="ET50" s="197"/>
      <c r="EU50" s="197"/>
      <c r="EV50" s="197"/>
      <c r="EW50" s="197"/>
      <c r="EX50" s="197"/>
      <c r="EY50" s="197"/>
      <c r="EZ50" s="197"/>
      <c r="FA50" s="197"/>
      <c r="FB50" s="197"/>
      <c r="FC50" s="197"/>
      <c r="FD50" s="197"/>
      <c r="FE50" s="197"/>
      <c r="FF50" s="197"/>
      <c r="FG50" s="197"/>
      <c r="FH50" s="197"/>
      <c r="FI50" s="197"/>
      <c r="FJ50" s="197"/>
      <c r="FK50" s="197"/>
      <c r="FL50" s="197"/>
      <c r="FM50" s="197"/>
      <c r="FN50" s="197"/>
      <c r="FO50" s="197"/>
      <c r="FP50" s="197"/>
      <c r="FQ50" s="197"/>
      <c r="FR50" s="197"/>
      <c r="FS50" s="197"/>
      <c r="FT50" s="197"/>
      <c r="FU50" s="197"/>
      <c r="FV50" s="197"/>
      <c r="FW50" s="197"/>
      <c r="FX50" s="197"/>
      <c r="FY50" s="197"/>
      <c r="FZ50" s="197"/>
      <c r="GA50" s="197"/>
    </row>
    <row r="51" spans="1:183" ht="12.5" x14ac:dyDescent="0.25">
      <c r="A51" s="34" t="s">
        <v>322</v>
      </c>
      <c r="B51" s="198">
        <v>1783.3328336284899</v>
      </c>
      <c r="C51" s="114"/>
      <c r="D51" s="20">
        <v>1392.3554910322273</v>
      </c>
      <c r="E51" s="20"/>
      <c r="F51" s="58">
        <v>0.28080281588605671</v>
      </c>
      <c r="G51" s="58"/>
      <c r="H51" s="362">
        <v>1732.8661512648969</v>
      </c>
      <c r="I51" s="58"/>
      <c r="J51" s="130">
        <v>1339.2454782179811</v>
      </c>
      <c r="K51" s="115"/>
      <c r="L51" s="60">
        <v>0.29391226586082853</v>
      </c>
      <c r="M51" s="364"/>
      <c r="N51" s="132">
        <v>50.466682363593002</v>
      </c>
      <c r="O51" s="58"/>
      <c r="P51" s="20">
        <v>53.110012814246076</v>
      </c>
      <c r="Q51" s="115"/>
      <c r="R51" s="58">
        <v>-4.9770849423407315E-2</v>
      </c>
      <c r="S51" s="60"/>
      <c r="U51" s="1085"/>
      <c r="V51" s="1085"/>
      <c r="W51" s="1085"/>
      <c r="X51" s="1085"/>
      <c r="Y51" s="197"/>
      <c r="Z51" s="197"/>
      <c r="AA51" s="197"/>
      <c r="AB51" s="197"/>
      <c r="AC51" s="197"/>
      <c r="AD51" s="197"/>
      <c r="AE51" s="197"/>
      <c r="AF51" s="197"/>
      <c r="AG51" s="197"/>
      <c r="AH51" s="197"/>
      <c r="AI51" s="197"/>
      <c r="AJ51" s="197"/>
      <c r="AK51" s="197"/>
      <c r="AL51" s="197"/>
      <c r="AM51" s="197"/>
      <c r="AN51" s="197"/>
      <c r="AO51" s="197"/>
      <c r="AP51" s="197"/>
      <c r="AQ51" s="197"/>
      <c r="AR51" s="197"/>
      <c r="AS51" s="197"/>
      <c r="AT51" s="197"/>
      <c r="AU51" s="197"/>
      <c r="AV51" s="197"/>
      <c r="AW51" s="197"/>
      <c r="AX51" s="197"/>
      <c r="AY51" s="197"/>
      <c r="AZ51" s="197"/>
      <c r="BA51" s="197"/>
      <c r="BB51" s="197"/>
      <c r="BC51" s="197"/>
      <c r="BD51" s="197"/>
      <c r="BE51" s="197"/>
      <c r="BF51" s="197"/>
      <c r="BG51" s="197"/>
      <c r="BH51" s="197"/>
      <c r="BI51" s="197"/>
      <c r="BJ51" s="197"/>
      <c r="BK51" s="197"/>
      <c r="BL51" s="197"/>
      <c r="BM51" s="197"/>
      <c r="BN51" s="197"/>
      <c r="BO51" s="197"/>
      <c r="BP51" s="197"/>
      <c r="BQ51" s="197"/>
      <c r="BR51" s="197"/>
      <c r="BS51" s="197"/>
      <c r="BT51" s="197"/>
      <c r="BU51" s="197"/>
      <c r="BV51" s="197"/>
      <c r="BW51" s="197"/>
      <c r="BX51" s="197"/>
      <c r="BY51" s="197"/>
      <c r="BZ51" s="197"/>
      <c r="CA51" s="197"/>
      <c r="CB51" s="197"/>
      <c r="CC51" s="197"/>
      <c r="CD51" s="197"/>
      <c r="CE51" s="197"/>
      <c r="CF51" s="197"/>
      <c r="CG51" s="197"/>
      <c r="CH51" s="197"/>
      <c r="CI51" s="197"/>
      <c r="CJ51" s="197"/>
      <c r="CK51" s="197"/>
      <c r="CL51" s="197"/>
      <c r="CM51" s="197"/>
      <c r="CN51" s="197"/>
      <c r="CO51" s="197"/>
      <c r="CP51" s="197"/>
      <c r="CQ51" s="197"/>
      <c r="CR51" s="197"/>
      <c r="CS51" s="197"/>
      <c r="CT51" s="197"/>
      <c r="CU51" s="197"/>
      <c r="CV51" s="197"/>
      <c r="CW51" s="197"/>
      <c r="CX51" s="197"/>
      <c r="CY51" s="197"/>
      <c r="CZ51" s="197"/>
      <c r="DA51" s="197"/>
      <c r="DB51" s="197"/>
      <c r="DC51" s="197"/>
      <c r="DD51" s="197"/>
      <c r="DE51" s="197"/>
      <c r="DF51" s="197"/>
      <c r="DG51" s="197"/>
      <c r="DH51" s="197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  <c r="ED51" s="197"/>
      <c r="EE51" s="197"/>
      <c r="EF51" s="197"/>
      <c r="EG51" s="197"/>
      <c r="EH51" s="197"/>
      <c r="EI51" s="197"/>
      <c r="EJ51" s="197"/>
      <c r="EK51" s="197"/>
      <c r="EL51" s="197"/>
      <c r="EM51" s="197"/>
      <c r="EN51" s="197"/>
      <c r="EO51" s="197"/>
      <c r="EP51" s="197"/>
      <c r="EQ51" s="197"/>
      <c r="ER51" s="197"/>
      <c r="ES51" s="197"/>
      <c r="ET51" s="197"/>
      <c r="EU51" s="197"/>
      <c r="EV51" s="197"/>
      <c r="EW51" s="197"/>
      <c r="EX51" s="197"/>
      <c r="EY51" s="197"/>
      <c r="EZ51" s="197"/>
      <c r="FA51" s="197"/>
      <c r="FB51" s="197"/>
      <c r="FC51" s="197"/>
      <c r="FD51" s="197"/>
      <c r="FE51" s="197"/>
      <c r="FF51" s="197"/>
      <c r="FG51" s="197"/>
      <c r="FH51" s="197"/>
      <c r="FI51" s="197"/>
      <c r="FJ51" s="197"/>
      <c r="FK51" s="197"/>
      <c r="FL51" s="197"/>
      <c r="FM51" s="197"/>
      <c r="FN51" s="197"/>
      <c r="FO51" s="197"/>
      <c r="FP51" s="197"/>
      <c r="FQ51" s="197"/>
      <c r="FR51" s="197"/>
      <c r="FS51" s="197"/>
      <c r="FT51" s="197"/>
      <c r="FU51" s="197"/>
      <c r="FV51" s="197"/>
      <c r="FW51" s="197"/>
      <c r="FX51" s="197"/>
      <c r="FY51" s="197"/>
      <c r="FZ51" s="197"/>
      <c r="GA51" s="197"/>
    </row>
    <row r="52" spans="1:183" x14ac:dyDescent="0.25">
      <c r="A52" s="34" t="s">
        <v>323</v>
      </c>
      <c r="B52" s="198">
        <v>1006.8452317852682</v>
      </c>
      <c r="C52" s="114"/>
      <c r="D52" s="20">
        <v>820.05950181494063</v>
      </c>
      <c r="E52" s="20"/>
      <c r="F52" s="58">
        <v>0.22777094778724813</v>
      </c>
      <c r="G52" s="58"/>
      <c r="H52" s="362">
        <v>978.49546118453884</v>
      </c>
      <c r="I52" s="58"/>
      <c r="J52" s="130">
        <v>672.6813458957165</v>
      </c>
      <c r="K52" s="115"/>
      <c r="L52" s="60">
        <v>0.45461958645755529</v>
      </c>
      <c r="M52" s="364"/>
      <c r="N52" s="132">
        <v>28.349770600729304</v>
      </c>
      <c r="O52" s="58"/>
      <c r="P52" s="20">
        <v>147.37815591922418</v>
      </c>
      <c r="Q52" s="115"/>
      <c r="R52" s="58">
        <v>-0.80763926360791627</v>
      </c>
      <c r="S52" s="60"/>
    </row>
    <row r="53" spans="1:183" s="108" customFormat="1" x14ac:dyDescent="0.25">
      <c r="A53" s="34" t="s">
        <v>243</v>
      </c>
      <c r="B53" s="198">
        <v>11294.590756375464</v>
      </c>
      <c r="C53" s="114"/>
      <c r="D53" s="20">
        <v>9155.0743136397214</v>
      </c>
      <c r="E53" s="20"/>
      <c r="F53" s="58">
        <v>0.23369733215034383</v>
      </c>
      <c r="G53" s="58"/>
      <c r="H53" s="362">
        <v>11088.810824442657</v>
      </c>
      <c r="I53" s="58"/>
      <c r="J53" s="130">
        <v>8973.7507849121339</v>
      </c>
      <c r="K53" s="115"/>
      <c r="L53" s="60">
        <v>0.23569409160399726</v>
      </c>
      <c r="M53" s="364"/>
      <c r="N53" s="132">
        <v>205.77993193280761</v>
      </c>
      <c r="O53" s="58"/>
      <c r="P53" s="20">
        <v>181.32352872758696</v>
      </c>
      <c r="Q53" s="115"/>
      <c r="R53" s="58">
        <v>0.13487716336010067</v>
      </c>
      <c r="S53" s="60"/>
      <c r="T53" s="4"/>
      <c r="U53" s="1084"/>
      <c r="V53" s="1084"/>
      <c r="W53" s="1084"/>
      <c r="X53" s="1084"/>
    </row>
    <row r="54" spans="1:183" s="108" customFormat="1" x14ac:dyDescent="0.25">
      <c r="A54" s="34" t="s">
        <v>267</v>
      </c>
      <c r="B54" s="198">
        <v>30552.235515029588</v>
      </c>
      <c r="C54" s="114"/>
      <c r="D54" s="20">
        <v>26974.371214505773</v>
      </c>
      <c r="E54" s="20"/>
      <c r="F54" s="58">
        <v>0.13263939582027323</v>
      </c>
      <c r="G54" s="58"/>
      <c r="H54" s="362">
        <v>28735.686346902734</v>
      </c>
      <c r="I54" s="58"/>
      <c r="J54" s="130">
        <v>25502.08258645366</v>
      </c>
      <c r="K54" s="115"/>
      <c r="L54" s="60">
        <v>0.12679763503576441</v>
      </c>
      <c r="M54" s="364"/>
      <c r="N54" s="132">
        <v>1816.5491681268552</v>
      </c>
      <c r="O54" s="58"/>
      <c r="P54" s="20">
        <v>1472.2886280521129</v>
      </c>
      <c r="Q54" s="115"/>
      <c r="R54" s="58">
        <v>0.23382680101945125</v>
      </c>
      <c r="S54" s="60"/>
      <c r="T54" s="4"/>
      <c r="U54" s="1084"/>
      <c r="V54" s="1084"/>
      <c r="W54" s="1084"/>
      <c r="X54" s="1084"/>
    </row>
    <row r="55" spans="1:183" s="108" customFormat="1" x14ac:dyDescent="0.25">
      <c r="A55" s="34" t="s">
        <v>324</v>
      </c>
      <c r="B55" s="198">
        <v>1638.8557917328239</v>
      </c>
      <c r="C55" s="114"/>
      <c r="D55" s="20">
        <v>1248.6793475530635</v>
      </c>
      <c r="E55" s="20"/>
      <c r="F55" s="58">
        <v>0.31247128812081165</v>
      </c>
      <c r="G55" s="58"/>
      <c r="H55" s="362">
        <v>1600.1593552114837</v>
      </c>
      <c r="I55" s="58"/>
      <c r="J55" s="130">
        <v>1244.9997398163098</v>
      </c>
      <c r="K55" s="115"/>
      <c r="L55" s="60">
        <v>0.28526882700198392</v>
      </c>
      <c r="M55" s="364"/>
      <c r="N55" s="156">
        <v>38.696436521340175</v>
      </c>
      <c r="O55" s="58"/>
      <c r="P55" s="20">
        <v>3.6796077367536362</v>
      </c>
      <c r="Q55" s="115"/>
      <c r="R55" s="58">
        <v>9.5164569948101096</v>
      </c>
      <c r="S55" s="60"/>
      <c r="T55" s="4"/>
      <c r="U55" s="1084"/>
      <c r="V55" s="1084"/>
      <c r="W55" s="1084"/>
      <c r="X55" s="1084"/>
    </row>
    <row r="56" spans="1:183" s="108" customFormat="1" x14ac:dyDescent="0.25">
      <c r="A56" s="34" t="s">
        <v>325</v>
      </c>
      <c r="B56" s="198">
        <v>2082.0517813851034</v>
      </c>
      <c r="C56" s="114"/>
      <c r="D56" s="20">
        <v>1466.500027660868</v>
      </c>
      <c r="E56" s="20"/>
      <c r="F56" s="58">
        <v>0.41974206758527477</v>
      </c>
      <c r="G56" s="58"/>
      <c r="H56" s="362">
        <v>1754.0042436535364</v>
      </c>
      <c r="I56" s="58"/>
      <c r="J56" s="130">
        <v>1318.9239456076502</v>
      </c>
      <c r="K56" s="115"/>
      <c r="L56" s="60">
        <v>0.32987519825901518</v>
      </c>
      <c r="M56" s="364"/>
      <c r="N56" s="20">
        <v>328.04753773156688</v>
      </c>
      <c r="O56" s="58"/>
      <c r="P56" s="20">
        <v>147.57608205321773</v>
      </c>
      <c r="Q56" s="115"/>
      <c r="R56" s="58">
        <v>1.222904505712985</v>
      </c>
      <c r="S56" s="60"/>
      <c r="T56" s="4"/>
      <c r="U56" s="1084"/>
      <c r="V56" s="1084"/>
      <c r="W56" s="1084"/>
      <c r="X56" s="1084"/>
    </row>
    <row r="57" spans="1:183" s="108" customFormat="1" x14ac:dyDescent="0.25">
      <c r="A57" s="34" t="s">
        <v>668</v>
      </c>
      <c r="B57" s="198">
        <v>5948.6842352564354</v>
      </c>
      <c r="C57" s="114"/>
      <c r="D57" s="20">
        <v>4752.0018271297622</v>
      </c>
      <c r="E57" s="20"/>
      <c r="F57" s="58">
        <v>0.25182700926053231</v>
      </c>
      <c r="G57" s="60"/>
      <c r="H57" s="362">
        <v>5474.4943182117559</v>
      </c>
      <c r="I57" s="116"/>
      <c r="J57" s="130">
        <v>4536.4623266196431</v>
      </c>
      <c r="K57" s="115"/>
      <c r="L57" s="60">
        <v>0.2067761008589902</v>
      </c>
      <c r="M57" s="364"/>
      <c r="N57" s="156">
        <v>474.18991704467936</v>
      </c>
      <c r="O57" s="116"/>
      <c r="P57" s="20">
        <v>215.53950051011884</v>
      </c>
      <c r="Q57" s="115"/>
      <c r="R57" s="58">
        <v>1.2000139924348474</v>
      </c>
      <c r="S57" s="60"/>
      <c r="T57" s="4"/>
      <c r="U57" s="1084"/>
      <c r="V57" s="1084"/>
      <c r="W57" s="1084"/>
      <c r="X57" s="1084"/>
    </row>
    <row r="58" spans="1:183" s="108" customFormat="1" x14ac:dyDescent="0.25">
      <c r="A58" s="230" t="s">
        <v>1092</v>
      </c>
      <c r="B58" s="226">
        <v>44.747512720780435</v>
      </c>
      <c r="C58" s="227"/>
      <c r="D58" s="227">
        <v>44.999289827311664</v>
      </c>
      <c r="E58" s="67"/>
      <c r="F58" s="22">
        <v>-5.5951351120749563E-3</v>
      </c>
      <c r="G58" s="22"/>
      <c r="H58" s="202">
        <v>44.913084664812295</v>
      </c>
      <c r="I58" s="201"/>
      <c r="J58" s="238">
        <v>45.001972468322755</v>
      </c>
      <c r="K58" s="174"/>
      <c r="L58" s="98">
        <v>-1.9751979443351844E-3</v>
      </c>
      <c r="M58" s="201"/>
      <c r="N58" s="238">
        <v>43.305685857943317</v>
      </c>
      <c r="O58" s="201"/>
      <c r="P58" s="227">
        <v>44.972357480008853</v>
      </c>
      <c r="Q58" s="174"/>
      <c r="R58" s="22">
        <v>-3.7059912254019729E-2</v>
      </c>
      <c r="S58" s="98"/>
      <c r="T58" s="4"/>
      <c r="U58" s="1084"/>
      <c r="V58" s="1084"/>
      <c r="W58" s="1084"/>
      <c r="X58" s="1084"/>
    </row>
    <row r="59" spans="1:183" x14ac:dyDescent="0.25">
      <c r="B59" s="354"/>
      <c r="H59" s="82"/>
      <c r="N59" s="82"/>
    </row>
    <row r="60" spans="1:183" s="10" customFormat="1" x14ac:dyDescent="0.25">
      <c r="A60" s="25" t="s">
        <v>724</v>
      </c>
      <c r="B60" s="880"/>
      <c r="D60" s="4"/>
      <c r="E60" s="4"/>
      <c r="H60" s="36"/>
      <c r="J60" s="733"/>
      <c r="K60" s="4"/>
      <c r="N60" s="76"/>
      <c r="P60" s="733"/>
      <c r="Q60" s="4"/>
      <c r="T60" s="4"/>
      <c r="U60" s="1086"/>
      <c r="V60" s="1086"/>
      <c r="W60" s="1086"/>
      <c r="X60" s="1086"/>
    </row>
    <row r="61" spans="1:183" x14ac:dyDescent="0.25">
      <c r="B61" s="356"/>
    </row>
    <row r="62" spans="1:183" x14ac:dyDescent="0.25">
      <c r="B62" s="356"/>
    </row>
    <row r="68" spans="1:24" s="10" customFormat="1" x14ac:dyDescent="0.25">
      <c r="A68" s="25"/>
      <c r="B68" s="35"/>
      <c r="D68" s="4"/>
      <c r="E68" s="4"/>
      <c r="H68" s="36"/>
      <c r="J68" s="733"/>
      <c r="K68" s="4"/>
      <c r="N68" s="76"/>
      <c r="P68" s="733"/>
      <c r="Q68" s="4"/>
      <c r="T68" s="4"/>
      <c r="U68" s="1086"/>
      <c r="V68" s="1086"/>
      <c r="W68" s="1086"/>
      <c r="X68" s="1086"/>
    </row>
    <row r="69" spans="1:24" s="10" customFormat="1" x14ac:dyDescent="0.25">
      <c r="A69" s="25"/>
      <c r="B69" s="35"/>
      <c r="D69" s="4"/>
      <c r="E69" s="4"/>
      <c r="H69" s="36"/>
      <c r="J69" s="733"/>
      <c r="K69" s="4"/>
      <c r="N69" s="76"/>
      <c r="P69" s="733"/>
      <c r="Q69" s="4"/>
      <c r="T69" s="4"/>
      <c r="U69" s="1086"/>
      <c r="V69" s="1086"/>
      <c r="W69" s="1086"/>
      <c r="X69" s="1086"/>
    </row>
    <row r="70" spans="1:24" s="10" customFormat="1" x14ac:dyDescent="0.25">
      <c r="A70" s="25"/>
      <c r="B70" s="35"/>
      <c r="D70" s="4"/>
      <c r="E70" s="4"/>
      <c r="H70" s="36"/>
      <c r="J70" s="733"/>
      <c r="K70" s="4"/>
      <c r="N70" s="76"/>
      <c r="P70" s="733"/>
      <c r="Q70" s="4"/>
      <c r="T70" s="4"/>
      <c r="U70" s="1086"/>
      <c r="V70" s="1086"/>
      <c r="W70" s="1086"/>
      <c r="X70" s="1086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rintOptions horizontalCentered="1"/>
  <pageMargins left="0.25" right="0.25" top="0.25" bottom="0.5" header="0.3" footer="0.3"/>
  <pageSetup scale="86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FD70"/>
  <sheetViews>
    <sheetView showGridLines="0" topLeftCell="A16" zoomScaleNormal="100" workbookViewId="0">
      <selection activeCell="W61" sqref="W61"/>
    </sheetView>
  </sheetViews>
  <sheetFormatPr defaultColWidth="9.1796875" defaultRowHeight="11.5" x14ac:dyDescent="0.25"/>
  <cols>
    <col min="1" max="1" width="24.7265625" style="25" customWidth="1"/>
    <col min="2" max="2" width="10.26953125" style="35" customWidth="1"/>
    <col min="3" max="3" width="0.54296875" style="10" customWidth="1"/>
    <col min="4" max="4" width="12.7265625" style="4" customWidth="1"/>
    <col min="5" max="5" width="0.7265625" style="4" customWidth="1"/>
    <col min="6" max="6" width="8.54296875" style="10" customWidth="1"/>
    <col min="7" max="7" width="0.54296875" style="10" customWidth="1"/>
    <col min="8" max="8" width="10.26953125" style="36" customWidth="1"/>
    <col min="9" max="9" width="0.54296875" style="10" customWidth="1"/>
    <col min="10" max="10" width="10.26953125" style="733" customWidth="1"/>
    <col min="11" max="11" width="0.54296875" style="4" customWidth="1"/>
    <col min="12" max="12" width="8.453125" style="10" customWidth="1"/>
    <col min="13" max="13" width="1.54296875" style="10" customWidth="1"/>
    <col min="14" max="14" width="10.26953125" style="76" customWidth="1"/>
    <col min="15" max="15" width="0.54296875" style="10" customWidth="1"/>
    <col min="16" max="16" width="10.26953125" style="733" customWidth="1"/>
    <col min="17" max="17" width="0.54296875" style="4" customWidth="1"/>
    <col min="18" max="18" width="8.26953125" style="10" customWidth="1"/>
    <col min="19" max="19" width="0.54296875" style="10" customWidth="1"/>
    <col min="20" max="20" width="9.1796875" style="4"/>
    <col min="21" max="16384" width="9.1796875" style="1080"/>
  </cols>
  <sheetData>
    <row r="1" spans="1:20" s="1079" customFormat="1" ht="15.5" x14ac:dyDescent="0.35">
      <c r="A1" s="1685" t="str">
        <f>CONCATENATE('List of Tables'!A55,":  ",'List of Tables'!C55)</f>
        <v>TABLE 46:  Bed and Breakfast-Only Visitor Characteristics: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883"/>
    </row>
    <row r="2" spans="1:20" s="1079" customFormat="1" ht="15.5" x14ac:dyDescent="0.35">
      <c r="A2" s="1685" t="s">
        <v>1086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  <c r="T2" s="4"/>
    </row>
    <row r="3" spans="1:20" s="1079" customFormat="1" ht="14" x14ac:dyDescent="0.3">
      <c r="A3" s="770"/>
      <c r="B3" s="485"/>
      <c r="C3" s="26"/>
      <c r="D3" s="1066"/>
      <c r="E3" s="26"/>
      <c r="F3" s="26"/>
      <c r="G3" s="26"/>
      <c r="H3" s="704"/>
      <c r="I3" s="26"/>
      <c r="J3" s="1066"/>
      <c r="K3" s="26"/>
      <c r="L3" s="26"/>
      <c r="M3" s="26"/>
      <c r="N3" s="704"/>
      <c r="O3" s="26"/>
      <c r="P3" s="1066"/>
      <c r="Q3" s="26"/>
      <c r="R3" s="704"/>
      <c r="S3" s="26"/>
      <c r="T3" s="4"/>
    </row>
    <row r="4" spans="1:20" x14ac:dyDescent="0.25">
      <c r="A4" s="1757" t="s">
        <v>1095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</row>
    <row r="5" spans="1:20" ht="23" x14ac:dyDescent="0.25">
      <c r="A5" s="1746" t="s">
        <v>254</v>
      </c>
      <c r="B5" s="71">
        <v>2014</v>
      </c>
      <c r="C5" s="72"/>
      <c r="D5" s="73">
        <v>2013</v>
      </c>
      <c r="E5" s="70"/>
      <c r="F5" s="45" t="s">
        <v>637</v>
      </c>
      <c r="G5" s="70"/>
      <c r="H5" s="71">
        <v>2014</v>
      </c>
      <c r="I5" s="72"/>
      <c r="J5" s="73">
        <v>2013</v>
      </c>
      <c r="K5" s="70"/>
      <c r="L5" s="1018" t="s">
        <v>637</v>
      </c>
      <c r="M5" s="998"/>
      <c r="N5" s="73">
        <v>2014</v>
      </c>
      <c r="O5" s="72"/>
      <c r="P5" s="73">
        <v>2013</v>
      </c>
      <c r="Q5" s="70"/>
      <c r="R5" s="45" t="s">
        <v>637</v>
      </c>
      <c r="S5" s="5"/>
    </row>
    <row r="6" spans="1:20" x14ac:dyDescent="0.25">
      <c r="A6" s="31" t="s">
        <v>517</v>
      </c>
      <c r="B6" s="198">
        <v>233451.79647848022</v>
      </c>
      <c r="C6" s="133"/>
      <c r="D6" s="114">
        <v>216004.7492785067</v>
      </c>
      <c r="E6" s="114"/>
      <c r="F6" s="58">
        <v>8.0771590709230595E-2</v>
      </c>
      <c r="G6" s="58"/>
      <c r="H6" s="417">
        <v>195485.1066660271</v>
      </c>
      <c r="I6" s="58"/>
      <c r="J6" s="20">
        <v>179414.93187362651</v>
      </c>
      <c r="K6" s="115"/>
      <c r="L6" s="60">
        <v>8.9569884872903724E-2</v>
      </c>
      <c r="M6" s="364"/>
      <c r="N6" s="891">
        <v>37966.689812453122</v>
      </c>
      <c r="O6" s="58"/>
      <c r="P6" s="20">
        <v>36589.817404880188</v>
      </c>
      <c r="Q6" s="115"/>
      <c r="R6" s="58">
        <v>3.7629933823864675E-2</v>
      </c>
      <c r="S6" s="7"/>
    </row>
    <row r="7" spans="1:20" s="1082" customFormat="1" x14ac:dyDescent="0.25">
      <c r="A7" s="31" t="s">
        <v>272</v>
      </c>
      <c r="B7" s="198">
        <v>22973.098706590765</v>
      </c>
      <c r="C7" s="114"/>
      <c r="D7" s="114">
        <v>21762.797756165983</v>
      </c>
      <c r="E7" s="114"/>
      <c r="F7" s="58">
        <v>5.5613297701205322E-2</v>
      </c>
      <c r="G7" s="58"/>
      <c r="H7" s="362">
        <v>18912.898304314971</v>
      </c>
      <c r="I7" s="58"/>
      <c r="J7" s="20">
        <v>17595.8800719678</v>
      </c>
      <c r="K7" s="115"/>
      <c r="L7" s="60">
        <v>7.4848102337622083E-2</v>
      </c>
      <c r="M7" s="364"/>
      <c r="N7" s="114">
        <v>4060.2004022757947</v>
      </c>
      <c r="O7" s="58"/>
      <c r="P7" s="20">
        <v>4166.9176841981816</v>
      </c>
      <c r="Q7" s="115"/>
      <c r="R7" s="58">
        <v>-2.5610604770783234E-2</v>
      </c>
      <c r="S7" s="7"/>
      <c r="T7" s="4"/>
    </row>
    <row r="8" spans="1:20" s="1082" customFormat="1" x14ac:dyDescent="0.25">
      <c r="A8" s="505" t="s">
        <v>273</v>
      </c>
      <c r="B8" s="458"/>
      <c r="C8" s="474"/>
      <c r="D8" s="474"/>
      <c r="E8" s="474"/>
      <c r="F8" s="474"/>
      <c r="G8" s="474"/>
      <c r="H8" s="458"/>
      <c r="I8" s="474"/>
      <c r="J8" s="474"/>
      <c r="K8" s="474"/>
      <c r="L8" s="475"/>
      <c r="M8" s="458"/>
      <c r="N8" s="474"/>
      <c r="O8" s="474"/>
      <c r="P8" s="474"/>
      <c r="Q8" s="474"/>
      <c r="R8" s="474"/>
      <c r="S8" s="475"/>
      <c r="T8" s="4"/>
    </row>
    <row r="9" spans="1:20" s="1083" customFormat="1" x14ac:dyDescent="0.25">
      <c r="A9" s="218" t="s">
        <v>274</v>
      </c>
      <c r="B9" s="198">
        <v>5482.4360410453028</v>
      </c>
      <c r="C9" s="114"/>
      <c r="D9" s="114">
        <v>6166.1463593071649</v>
      </c>
      <c r="E9" s="114"/>
      <c r="F9" s="58">
        <v>-0.1108812990190983</v>
      </c>
      <c r="G9" s="58"/>
      <c r="H9" s="362">
        <v>4753.8659597672176</v>
      </c>
      <c r="I9" s="58"/>
      <c r="J9" s="130">
        <v>4239.8699552690587</v>
      </c>
      <c r="K9" s="115"/>
      <c r="L9" s="60">
        <v>0.12122919097067948</v>
      </c>
      <c r="M9" s="364"/>
      <c r="N9" s="114">
        <v>728.57008127808501</v>
      </c>
      <c r="O9" s="58"/>
      <c r="P9" s="20">
        <v>1926.2764040381064</v>
      </c>
      <c r="Q9" s="115"/>
      <c r="R9" s="58">
        <v>-0.621772825669897</v>
      </c>
      <c r="S9" s="60"/>
      <c r="T9" s="4"/>
    </row>
    <row r="10" spans="1:20" s="1083" customFormat="1" x14ac:dyDescent="0.25">
      <c r="A10" s="218" t="s">
        <v>275</v>
      </c>
      <c r="B10" s="198">
        <v>13449.456524193067</v>
      </c>
      <c r="C10" s="114"/>
      <c r="D10" s="114">
        <v>11779.508992426312</v>
      </c>
      <c r="E10" s="114"/>
      <c r="F10" s="58">
        <v>0.14176715963631889</v>
      </c>
      <c r="G10" s="58"/>
      <c r="H10" s="362">
        <v>10870.20047546581</v>
      </c>
      <c r="I10" s="58"/>
      <c r="J10" s="130">
        <v>10367.29701207841</v>
      </c>
      <c r="K10" s="115"/>
      <c r="L10" s="60">
        <v>4.8508638539196146E-2</v>
      </c>
      <c r="M10" s="364"/>
      <c r="N10" s="114">
        <v>2579.2560487272572</v>
      </c>
      <c r="O10" s="58"/>
      <c r="P10" s="20">
        <v>1412.2119803479025</v>
      </c>
      <c r="Q10" s="115"/>
      <c r="R10" s="58">
        <v>0.82639439731409869</v>
      </c>
      <c r="S10" s="60"/>
      <c r="T10" s="4"/>
    </row>
    <row r="11" spans="1:20" s="1083" customFormat="1" x14ac:dyDescent="0.25">
      <c r="A11" s="218" t="s">
        <v>276</v>
      </c>
      <c r="B11" s="198">
        <v>4041.2061413531424</v>
      </c>
      <c r="C11" s="114"/>
      <c r="D11" s="114">
        <v>3817.1424044317009</v>
      </c>
      <c r="E11" s="114"/>
      <c r="F11" s="58">
        <v>5.8699339239034809E-2</v>
      </c>
      <c r="G11" s="58"/>
      <c r="H11" s="362">
        <v>3288.83186908269</v>
      </c>
      <c r="I11" s="58"/>
      <c r="J11" s="20">
        <v>2988.7131046195327</v>
      </c>
      <c r="K11" s="115"/>
      <c r="L11" s="60">
        <v>0.10041738833990986</v>
      </c>
      <c r="M11" s="364"/>
      <c r="N11" s="114">
        <v>752.37427227045237</v>
      </c>
      <c r="O11" s="58"/>
      <c r="P11" s="20">
        <v>828.42929981216798</v>
      </c>
      <c r="Q11" s="115"/>
      <c r="R11" s="58">
        <v>-9.1806298448111112E-2</v>
      </c>
      <c r="S11" s="60"/>
      <c r="T11" s="4"/>
    </row>
    <row r="12" spans="1:20" s="1083" customFormat="1" x14ac:dyDescent="0.25">
      <c r="A12" s="218" t="s">
        <v>277</v>
      </c>
      <c r="B12" s="199">
        <v>1.7360320637333042</v>
      </c>
      <c r="C12" s="155"/>
      <c r="D12" s="157">
        <v>1.6781926367749311</v>
      </c>
      <c r="E12" s="157"/>
      <c r="F12" s="58">
        <v>3.4465308505658841E-2</v>
      </c>
      <c r="G12" s="58"/>
      <c r="H12" s="363">
        <v>1.7133759013497687</v>
      </c>
      <c r="I12" s="58"/>
      <c r="J12" s="131">
        <v>1.7241788022882529</v>
      </c>
      <c r="K12" s="115"/>
      <c r="L12" s="60">
        <v>-6.2655340177869678E-3</v>
      </c>
      <c r="M12" s="364"/>
      <c r="N12" s="155">
        <v>1.8415671734992358</v>
      </c>
      <c r="O12" s="58"/>
      <c r="P12" s="97">
        <v>1.4840042426987545</v>
      </c>
      <c r="Q12" s="115"/>
      <c r="R12" s="58">
        <v>0.24094468230780172</v>
      </c>
      <c r="S12" s="60"/>
      <c r="T12" s="4"/>
    </row>
    <row r="13" spans="1:20" s="1082" customFormat="1" x14ac:dyDescent="0.25">
      <c r="A13" s="505" t="s">
        <v>278</v>
      </c>
      <c r="B13" s="458"/>
      <c r="C13" s="474"/>
      <c r="D13" s="474"/>
      <c r="E13" s="474"/>
      <c r="F13" s="474"/>
      <c r="G13" s="474"/>
      <c r="H13" s="458"/>
      <c r="I13" s="474"/>
      <c r="J13" s="474"/>
      <c r="K13" s="474"/>
      <c r="L13" s="475"/>
      <c r="M13" s="458"/>
      <c r="N13" s="474"/>
      <c r="O13" s="474"/>
      <c r="P13" s="474"/>
      <c r="Q13" s="474"/>
      <c r="R13" s="474"/>
      <c r="S13" s="475"/>
      <c r="T13" s="4"/>
    </row>
    <row r="14" spans="1:20" s="1084" customFormat="1" x14ac:dyDescent="0.25">
      <c r="A14" s="9" t="s">
        <v>279</v>
      </c>
      <c r="B14" s="198">
        <v>9975.3418725232477</v>
      </c>
      <c r="C14" s="114"/>
      <c r="D14" s="114">
        <v>9645.6688415769022</v>
      </c>
      <c r="E14" s="114"/>
      <c r="F14" s="58">
        <v>3.4178348475464519E-2</v>
      </c>
      <c r="G14" s="58"/>
      <c r="H14" s="362">
        <v>7682.6606975393352</v>
      </c>
      <c r="I14" s="58"/>
      <c r="J14" s="130">
        <v>7056.2549804646887</v>
      </c>
      <c r="K14" s="115"/>
      <c r="L14" s="60">
        <v>8.8773112480892036E-2</v>
      </c>
      <c r="M14" s="364"/>
      <c r="N14" s="114">
        <v>2292.6811749839117</v>
      </c>
      <c r="O14" s="58"/>
      <c r="P14" s="20">
        <v>2589.413861112213</v>
      </c>
      <c r="Q14" s="115"/>
      <c r="R14" s="58">
        <v>-0.1145945383952057</v>
      </c>
      <c r="S14" s="60"/>
      <c r="T14" s="4"/>
    </row>
    <row r="15" spans="1:20" s="1084" customFormat="1" x14ac:dyDescent="0.25">
      <c r="A15" s="9" t="s">
        <v>280</v>
      </c>
      <c r="B15" s="198">
        <v>12997.756834067519</v>
      </c>
      <c r="C15" s="114"/>
      <c r="D15" s="114">
        <v>12117.128914589081</v>
      </c>
      <c r="E15" s="114"/>
      <c r="F15" s="58">
        <v>7.2676285420893577E-2</v>
      </c>
      <c r="G15" s="58"/>
      <c r="H15" s="198">
        <v>11230.237606775636</v>
      </c>
      <c r="I15" s="58"/>
      <c r="J15" s="130">
        <v>10539.625091503112</v>
      </c>
      <c r="K15" s="115"/>
      <c r="L15" s="60">
        <v>6.5525339779807248E-2</v>
      </c>
      <c r="M15" s="364"/>
      <c r="N15" s="114">
        <v>1767.519227291883</v>
      </c>
      <c r="O15" s="58"/>
      <c r="P15" s="20">
        <v>1577.5038230859686</v>
      </c>
      <c r="Q15" s="115"/>
      <c r="R15" s="58">
        <v>0.12045321312388298</v>
      </c>
      <c r="S15" s="60"/>
      <c r="T15" s="4"/>
    </row>
    <row r="16" spans="1:20" s="1084" customFormat="1" x14ac:dyDescent="0.25">
      <c r="A16" s="34" t="s">
        <v>665</v>
      </c>
      <c r="B16" s="199">
        <v>3.9599448060427695</v>
      </c>
      <c r="C16" s="155"/>
      <c r="D16" s="157">
        <v>4.0965293856344029</v>
      </c>
      <c r="E16" s="157"/>
      <c r="F16" s="58">
        <v>-3.3341535415467652E-2</v>
      </c>
      <c r="G16" s="58"/>
      <c r="H16" s="363">
        <v>4.2930042489710845</v>
      </c>
      <c r="I16" s="58"/>
      <c r="J16" s="131">
        <v>4.3052074343436288</v>
      </c>
      <c r="K16" s="115"/>
      <c r="L16" s="60">
        <v>-2.8345173975118541E-3</v>
      </c>
      <c r="M16" s="364"/>
      <c r="N16" s="155">
        <v>2.4085141500918259</v>
      </c>
      <c r="O16" s="58"/>
      <c r="P16" s="97">
        <v>3.2153327321309519</v>
      </c>
      <c r="Q16" s="115"/>
      <c r="R16" s="58">
        <v>-0.25092848835722503</v>
      </c>
      <c r="S16" s="60"/>
      <c r="T16" s="4"/>
    </row>
    <row r="17" spans="1:20" x14ac:dyDescent="0.25">
      <c r="A17" s="706" t="s">
        <v>281</v>
      </c>
      <c r="B17" s="458"/>
      <c r="C17" s="474"/>
      <c r="D17" s="474"/>
      <c r="E17" s="474"/>
      <c r="F17" s="474"/>
      <c r="G17" s="474"/>
      <c r="H17" s="458"/>
      <c r="I17" s="474"/>
      <c r="J17" s="474"/>
      <c r="K17" s="474"/>
      <c r="L17" s="475"/>
      <c r="M17" s="458"/>
      <c r="N17" s="474"/>
      <c r="O17" s="474"/>
      <c r="P17" s="474"/>
      <c r="Q17" s="474"/>
      <c r="R17" s="474"/>
      <c r="S17" s="475"/>
    </row>
    <row r="18" spans="1:20" s="1084" customFormat="1" x14ac:dyDescent="0.25">
      <c r="A18" s="9" t="s">
        <v>282</v>
      </c>
      <c r="B18" s="198">
        <v>449.00251701901908</v>
      </c>
      <c r="C18" s="114"/>
      <c r="D18" s="114">
        <v>658.2509668798607</v>
      </c>
      <c r="E18" s="114"/>
      <c r="F18" s="58">
        <v>-0.3178855184257286</v>
      </c>
      <c r="G18" s="58"/>
      <c r="H18" s="362">
        <v>271.61559681453713</v>
      </c>
      <c r="I18" s="58"/>
      <c r="J18" s="130">
        <v>357.14899936497045</v>
      </c>
      <c r="K18" s="115"/>
      <c r="L18" s="60">
        <v>-0.23948940834922167</v>
      </c>
      <c r="M18" s="364"/>
      <c r="N18" s="114">
        <v>177.38692020448195</v>
      </c>
      <c r="O18" s="58"/>
      <c r="P18" s="20">
        <v>301.10196751489019</v>
      </c>
      <c r="Q18" s="115"/>
      <c r="R18" s="58">
        <v>-0.41087425742008887</v>
      </c>
      <c r="S18" s="60"/>
      <c r="T18" s="4"/>
    </row>
    <row r="19" spans="1:20" s="1084" customFormat="1" x14ac:dyDescent="0.25">
      <c r="A19" s="9" t="s">
        <v>283</v>
      </c>
      <c r="B19" s="198">
        <v>2177.7852362335152</v>
      </c>
      <c r="C19" s="114"/>
      <c r="D19" s="114">
        <v>2186.4784295214258</v>
      </c>
      <c r="E19" s="114"/>
      <c r="F19" s="58">
        <v>-3.9758879715147133E-3</v>
      </c>
      <c r="G19" s="58"/>
      <c r="H19" s="362">
        <v>1851.4160246516412</v>
      </c>
      <c r="I19" s="58"/>
      <c r="J19" s="130">
        <v>1636.3689724892829</v>
      </c>
      <c r="K19" s="115"/>
      <c r="L19" s="60">
        <v>0.13141721444108276</v>
      </c>
      <c r="M19" s="364"/>
      <c r="N19" s="114">
        <v>326.3692115818742</v>
      </c>
      <c r="O19" s="58"/>
      <c r="P19" s="20">
        <v>550.10945703214315</v>
      </c>
      <c r="Q19" s="115"/>
      <c r="R19" s="58">
        <v>-0.40671950389174222</v>
      </c>
      <c r="S19" s="60"/>
      <c r="T19" s="4"/>
    </row>
    <row r="20" spans="1:20" s="1084" customFormat="1" x14ac:dyDescent="0.25">
      <c r="A20" s="9" t="s">
        <v>284</v>
      </c>
      <c r="B20" s="198">
        <v>141.72805501906433</v>
      </c>
      <c r="C20" s="114"/>
      <c r="D20" s="114">
        <v>379.76743190331717</v>
      </c>
      <c r="E20" s="114"/>
      <c r="F20" s="58">
        <v>-0.62680302966278034</v>
      </c>
      <c r="G20" s="58"/>
      <c r="H20" s="362">
        <v>85.483487493144636</v>
      </c>
      <c r="I20" s="58"/>
      <c r="J20" s="130">
        <v>184.87292682206967</v>
      </c>
      <c r="K20" s="115"/>
      <c r="L20" s="60">
        <v>-0.53760948689140442</v>
      </c>
      <c r="M20" s="364"/>
      <c r="N20" s="114">
        <v>56.244567525919692</v>
      </c>
      <c r="O20" s="58"/>
      <c r="P20" s="20">
        <v>194.89450508124747</v>
      </c>
      <c r="Q20" s="115"/>
      <c r="R20" s="58">
        <v>-0.7114101934147784</v>
      </c>
      <c r="S20" s="60"/>
      <c r="T20" s="4"/>
    </row>
    <row r="21" spans="1:20" s="1084" customFormat="1" x14ac:dyDescent="0.25">
      <c r="A21" s="9" t="s">
        <v>285</v>
      </c>
      <c r="B21" s="198">
        <v>20488.03900835694</v>
      </c>
      <c r="C21" s="114"/>
      <c r="D21" s="114">
        <v>19297.835791667858</v>
      </c>
      <c r="E21" s="114"/>
      <c r="F21" s="58">
        <v>6.1675476438812431E-2</v>
      </c>
      <c r="G21" s="58"/>
      <c r="H21" s="362">
        <v>16875.350170341582</v>
      </c>
      <c r="I21" s="58"/>
      <c r="J21" s="130">
        <v>15787.235026935461</v>
      </c>
      <c r="K21" s="115"/>
      <c r="L21" s="60">
        <v>6.8923731201165295E-2</v>
      </c>
      <c r="M21" s="364"/>
      <c r="N21" s="114">
        <v>3612.6888380153587</v>
      </c>
      <c r="O21" s="58"/>
      <c r="P21" s="20">
        <v>3510.6007647323968</v>
      </c>
      <c r="Q21" s="115"/>
      <c r="R21" s="58">
        <v>2.9079943896936904E-2</v>
      </c>
      <c r="S21" s="60"/>
      <c r="T21" s="4"/>
    </row>
    <row r="22" spans="1:20" x14ac:dyDescent="0.25">
      <c r="A22" s="706" t="s">
        <v>286</v>
      </c>
      <c r="B22" s="458"/>
      <c r="C22" s="474"/>
      <c r="D22" s="474"/>
      <c r="E22" s="474"/>
      <c r="F22" s="474"/>
      <c r="G22" s="474"/>
      <c r="H22" s="458"/>
      <c r="I22" s="474"/>
      <c r="J22" s="474"/>
      <c r="K22" s="474"/>
      <c r="L22" s="475"/>
      <c r="M22" s="458"/>
      <c r="N22" s="474"/>
      <c r="O22" s="474"/>
      <c r="P22" s="474"/>
      <c r="Q22" s="474"/>
      <c r="R22" s="474"/>
      <c r="S22" s="475"/>
    </row>
    <row r="23" spans="1:20" s="1084" customFormat="1" x14ac:dyDescent="0.25">
      <c r="A23" s="9" t="s">
        <v>583</v>
      </c>
      <c r="B23" s="198">
        <v>9477.0141533165661</v>
      </c>
      <c r="C23" s="114"/>
      <c r="D23" s="114">
        <v>8818.6119148878097</v>
      </c>
      <c r="E23" s="114"/>
      <c r="F23" s="58">
        <v>7.4660529886480725E-2</v>
      </c>
      <c r="G23" s="58"/>
      <c r="H23" s="362">
        <v>7120.8202651727288</v>
      </c>
      <c r="I23" s="58"/>
      <c r="J23" s="130">
        <v>5966.2980995612206</v>
      </c>
      <c r="K23" s="115"/>
      <c r="L23" s="60">
        <v>0.19350728816188636</v>
      </c>
      <c r="M23" s="364"/>
      <c r="N23" s="114">
        <v>2356.1938881438364</v>
      </c>
      <c r="O23" s="58"/>
      <c r="P23" s="20">
        <v>2852.3138153265895</v>
      </c>
      <c r="Q23" s="115"/>
      <c r="R23" s="58">
        <v>-0.17393595491383457</v>
      </c>
      <c r="S23" s="60"/>
      <c r="T23" s="4"/>
    </row>
    <row r="24" spans="1:20" s="1084" customFormat="1" x14ac:dyDescent="0.25">
      <c r="A24" s="9" t="s">
        <v>287</v>
      </c>
      <c r="B24" s="198">
        <v>7326.8325905645961</v>
      </c>
      <c r="C24" s="114"/>
      <c r="D24" s="114">
        <v>6946.4947624758479</v>
      </c>
      <c r="E24" s="114"/>
      <c r="F24" s="58">
        <v>5.4752481804677761E-2</v>
      </c>
      <c r="G24" s="58"/>
      <c r="H24" s="362">
        <v>6263.6744451323093</v>
      </c>
      <c r="I24" s="58"/>
      <c r="J24" s="130">
        <v>5995.4693629884887</v>
      </c>
      <c r="K24" s="115"/>
      <c r="L24" s="60">
        <v>4.4734626416326424E-2</v>
      </c>
      <c r="M24" s="364"/>
      <c r="N24" s="114">
        <v>1063.1581454322863</v>
      </c>
      <c r="O24" s="58"/>
      <c r="P24" s="20">
        <v>951.02539948735898</v>
      </c>
      <c r="Q24" s="115"/>
      <c r="R24" s="58">
        <v>0.11790720416654638</v>
      </c>
      <c r="S24" s="60"/>
      <c r="T24" s="4"/>
    </row>
    <row r="25" spans="1:20" s="1084" customFormat="1" x14ac:dyDescent="0.25">
      <c r="A25" s="9" t="s">
        <v>288</v>
      </c>
      <c r="B25" s="198">
        <v>7157.4177021667901</v>
      </c>
      <c r="C25" s="114"/>
      <c r="D25" s="114">
        <v>6770.4987657661459</v>
      </c>
      <c r="E25" s="114"/>
      <c r="F25" s="58">
        <v>5.7147774453048104E-2</v>
      </c>
      <c r="G25" s="58"/>
      <c r="H25" s="362">
        <v>6101.3003906235017</v>
      </c>
      <c r="I25" s="58"/>
      <c r="J25" s="130">
        <v>5822.1819101464944</v>
      </c>
      <c r="K25" s="115"/>
      <c r="L25" s="60">
        <v>4.79405289605567E-2</v>
      </c>
      <c r="M25" s="364"/>
      <c r="N25" s="114">
        <v>1056.1173115432887</v>
      </c>
      <c r="O25" s="58"/>
      <c r="P25" s="20">
        <v>948.31685561965116</v>
      </c>
      <c r="Q25" s="115"/>
      <c r="R25" s="58">
        <v>0.11367556664718177</v>
      </c>
      <c r="S25" s="60"/>
      <c r="T25" s="4"/>
    </row>
    <row r="26" spans="1:20" s="1084" customFormat="1" x14ac:dyDescent="0.25">
      <c r="A26" s="9" t="s">
        <v>584</v>
      </c>
      <c r="B26" s="198">
        <v>353.0499286155499</v>
      </c>
      <c r="C26" s="114"/>
      <c r="D26" s="114">
        <v>271.75455265182364</v>
      </c>
      <c r="E26" s="114"/>
      <c r="F26" s="58">
        <v>0.29915000565927302</v>
      </c>
      <c r="G26" s="58"/>
      <c r="H26" s="362">
        <v>288.98814739561215</v>
      </c>
      <c r="I26" s="58"/>
      <c r="J26" s="130">
        <v>264.95931076342464</v>
      </c>
      <c r="K26" s="115"/>
      <c r="L26" s="60">
        <v>9.0688779960037852E-2</v>
      </c>
      <c r="M26" s="364"/>
      <c r="N26" s="114">
        <v>64.061781219937728</v>
      </c>
      <c r="O26" s="58"/>
      <c r="P26" s="20">
        <v>6.7952418883990022</v>
      </c>
      <c r="Q26" s="115"/>
      <c r="R26" s="58">
        <v>8.4274467740884269</v>
      </c>
      <c r="S26" s="60"/>
      <c r="T26" s="4"/>
    </row>
    <row r="27" spans="1:20" s="1084" customFormat="1" x14ac:dyDescent="0.25">
      <c r="A27" s="9" t="s">
        <v>585</v>
      </c>
      <c r="B27" s="198">
        <v>195.43674487630668</v>
      </c>
      <c r="C27" s="114"/>
      <c r="D27" s="20">
        <v>210.34861952172966</v>
      </c>
      <c r="E27" s="20"/>
      <c r="F27" s="58">
        <v>-7.0891240833090147E-2</v>
      </c>
      <c r="G27" s="58"/>
      <c r="H27" s="362">
        <v>188.94303993257844</v>
      </c>
      <c r="I27" s="58"/>
      <c r="J27" s="130">
        <v>206.78811867762502</v>
      </c>
      <c r="K27" s="115"/>
      <c r="L27" s="60">
        <v>-8.629644130021992E-2</v>
      </c>
      <c r="M27" s="364"/>
      <c r="N27" s="114">
        <v>6.493704943728229</v>
      </c>
      <c r="O27" s="58"/>
      <c r="P27" s="20">
        <v>3.5605008441046282</v>
      </c>
      <c r="Q27" s="115"/>
      <c r="R27" s="58">
        <v>0.82381783576327849</v>
      </c>
      <c r="S27" s="60"/>
      <c r="T27" s="4"/>
    </row>
    <row r="28" spans="1:20" s="1084" customFormat="1" x14ac:dyDescent="0.25">
      <c r="A28" s="9" t="s">
        <v>253</v>
      </c>
      <c r="B28" s="198">
        <v>4474.4973218141668</v>
      </c>
      <c r="C28" s="114"/>
      <c r="D28" s="20">
        <v>4048.7871559525815</v>
      </c>
      <c r="E28" s="20"/>
      <c r="F28" s="58">
        <v>0.10514510876070637</v>
      </c>
      <c r="G28" s="58"/>
      <c r="H28" s="362">
        <v>4051.3798560777136</v>
      </c>
      <c r="I28" s="58"/>
      <c r="J28" s="130">
        <v>3839.9173937086875</v>
      </c>
      <c r="K28" s="115"/>
      <c r="L28" s="60">
        <v>5.5069534234118089E-2</v>
      </c>
      <c r="M28" s="364"/>
      <c r="N28" s="114">
        <v>423.11746573645343</v>
      </c>
      <c r="O28" s="58"/>
      <c r="P28" s="20">
        <v>208.869762243894</v>
      </c>
      <c r="Q28" s="115"/>
      <c r="R28" s="58">
        <v>1.0257478209908895</v>
      </c>
      <c r="S28" s="60"/>
      <c r="T28" s="4"/>
    </row>
    <row r="29" spans="1:20" s="1084" customFormat="1" x14ac:dyDescent="0.25">
      <c r="A29" s="9" t="s">
        <v>0</v>
      </c>
      <c r="B29" s="198">
        <v>7976.9184598247493</v>
      </c>
      <c r="C29" s="114"/>
      <c r="D29" s="20">
        <v>7917.252752246317</v>
      </c>
      <c r="E29" s="20"/>
      <c r="F29" s="58">
        <v>7.5361630410881808E-3</v>
      </c>
      <c r="G29" s="58"/>
      <c r="H29" s="362">
        <v>6660.3629026608596</v>
      </c>
      <c r="I29" s="58"/>
      <c r="J29" s="130">
        <v>6258.5240277945431</v>
      </c>
      <c r="K29" s="115"/>
      <c r="L29" s="60">
        <v>6.4206652092685418E-2</v>
      </c>
      <c r="M29" s="364"/>
      <c r="N29" s="114">
        <v>1316.5555571638895</v>
      </c>
      <c r="O29" s="58"/>
      <c r="P29" s="20">
        <v>1658.7287244517734</v>
      </c>
      <c r="Q29" s="115"/>
      <c r="R29" s="58">
        <v>-0.20628639405818186</v>
      </c>
      <c r="S29" s="60"/>
      <c r="T29" s="4"/>
    </row>
    <row r="30" spans="1:20" s="1084" customFormat="1" x14ac:dyDescent="0.25">
      <c r="A30" s="9" t="s">
        <v>260</v>
      </c>
      <c r="B30" s="198">
        <v>4753.3176478490395</v>
      </c>
      <c r="C30" s="114"/>
      <c r="D30" s="20">
        <v>4595.3884081546939</v>
      </c>
      <c r="E30" s="20"/>
      <c r="F30" s="58">
        <v>3.4366896912150904E-2</v>
      </c>
      <c r="G30" s="58"/>
      <c r="H30" s="362">
        <v>3767.1384027911445</v>
      </c>
      <c r="I30" s="58"/>
      <c r="J30" s="130">
        <v>3449.3680957881161</v>
      </c>
      <c r="K30" s="115"/>
      <c r="L30" s="60">
        <v>9.212420889236056E-2</v>
      </c>
      <c r="M30" s="364"/>
      <c r="N30" s="114">
        <v>986.17924505789529</v>
      </c>
      <c r="O30" s="58"/>
      <c r="P30" s="20">
        <v>1146.0203123665779</v>
      </c>
      <c r="Q30" s="115"/>
      <c r="R30" s="58">
        <v>-0.13947489899075555</v>
      </c>
      <c r="S30" s="60"/>
      <c r="T30" s="4"/>
    </row>
    <row r="31" spans="1:20" s="1084" customFormat="1" x14ac:dyDescent="0.25">
      <c r="A31" s="9" t="s">
        <v>269</v>
      </c>
      <c r="B31" s="198">
        <v>5460.6572825797848</v>
      </c>
      <c r="C31" s="114"/>
      <c r="D31" s="20">
        <v>5358.0919507834915</v>
      </c>
      <c r="E31" s="20"/>
      <c r="F31" s="58">
        <v>1.9142137301562289E-2</v>
      </c>
      <c r="G31" s="58"/>
      <c r="H31" s="362">
        <v>4846.5333301547053</v>
      </c>
      <c r="I31" s="58"/>
      <c r="J31" s="130">
        <v>4653.1991212533612</v>
      </c>
      <c r="K31" s="115"/>
      <c r="L31" s="60">
        <v>4.1548664448571575E-2</v>
      </c>
      <c r="M31" s="364"/>
      <c r="N31" s="114">
        <v>614.1239524250791</v>
      </c>
      <c r="O31" s="58"/>
      <c r="P31" s="20">
        <v>704.89282953013014</v>
      </c>
      <c r="Q31" s="115"/>
      <c r="R31" s="58">
        <v>-0.12876975520598793</v>
      </c>
      <c r="S31" s="60"/>
      <c r="T31" s="4"/>
    </row>
    <row r="32" spans="1:20" x14ac:dyDescent="0.25">
      <c r="A32" s="472" t="s">
        <v>143</v>
      </c>
      <c r="B32" s="458"/>
      <c r="C32" s="474"/>
      <c r="D32" s="474"/>
      <c r="E32" s="474"/>
      <c r="F32" s="474"/>
      <c r="G32" s="474"/>
      <c r="H32" s="458"/>
      <c r="I32" s="474"/>
      <c r="J32" s="474"/>
      <c r="K32" s="474"/>
      <c r="L32" s="475"/>
      <c r="M32" s="458"/>
      <c r="N32" s="474"/>
      <c r="O32" s="474"/>
      <c r="P32" s="474"/>
      <c r="Q32" s="474"/>
      <c r="R32" s="474"/>
      <c r="S32" s="475"/>
    </row>
    <row r="33" spans="1:160" s="1084" customFormat="1" x14ac:dyDescent="0.25">
      <c r="A33" s="33" t="s">
        <v>586</v>
      </c>
      <c r="B33" s="200">
        <v>7.1718423441685273</v>
      </c>
      <c r="C33" s="157"/>
      <c r="D33" s="97">
        <v>7.0198053457447349</v>
      </c>
      <c r="E33" s="97"/>
      <c r="F33" s="58">
        <v>2.1658292635700242E-2</v>
      </c>
      <c r="G33" s="58"/>
      <c r="H33" s="363">
        <v>6.9635330102556932</v>
      </c>
      <c r="I33" s="58"/>
      <c r="J33" s="97">
        <v>7.336656418163872</v>
      </c>
      <c r="K33" s="54"/>
      <c r="L33" s="60">
        <v>-5.085741878063299E-2</v>
      </c>
      <c r="M33" s="364"/>
      <c r="N33" s="157">
        <v>7.8013887214064717</v>
      </c>
      <c r="O33" s="58"/>
      <c r="P33" s="97">
        <v>6.3570353724478865</v>
      </c>
      <c r="Q33" s="91"/>
      <c r="R33" s="58">
        <v>0.22720549192137213</v>
      </c>
      <c r="S33" s="7"/>
      <c r="T33" s="4"/>
    </row>
    <row r="34" spans="1:160" s="1084" customFormat="1" x14ac:dyDescent="0.25">
      <c r="A34" s="33" t="s">
        <v>292</v>
      </c>
      <c r="B34" s="200">
        <v>8.0687394708550837</v>
      </c>
      <c r="C34" s="157"/>
      <c r="D34" s="97">
        <v>8.2107707123123639</v>
      </c>
      <c r="E34" s="97"/>
      <c r="F34" s="58">
        <v>-1.7298161942861091E-2</v>
      </c>
      <c r="G34" s="58"/>
      <c r="H34" s="363">
        <v>8.2471679818665642</v>
      </c>
      <c r="I34" s="58"/>
      <c r="J34" s="97">
        <v>8.2512595345413491</v>
      </c>
      <c r="K34" s="54"/>
      <c r="L34" s="60">
        <v>-4.9587007385440635E-4</v>
      </c>
      <c r="M34" s="364"/>
      <c r="N34" s="157">
        <v>7.0379392633081634</v>
      </c>
      <c r="O34" s="58"/>
      <c r="P34" s="97">
        <v>7.9621899906392217</v>
      </c>
      <c r="Q34" s="91"/>
      <c r="R34" s="58">
        <v>-0.11607996398197695</v>
      </c>
      <c r="S34" s="7"/>
      <c r="T34" s="4"/>
    </row>
    <row r="35" spans="1:160" s="1084" customFormat="1" x14ac:dyDescent="0.25">
      <c r="A35" s="33" t="s">
        <v>587</v>
      </c>
      <c r="B35" s="200">
        <v>5.2387816515887824</v>
      </c>
      <c r="C35" s="157"/>
      <c r="D35" s="97">
        <v>3.778963004444694</v>
      </c>
      <c r="E35" s="97"/>
      <c r="F35" s="58">
        <v>0.38630138623402688</v>
      </c>
      <c r="G35" s="58"/>
      <c r="H35" s="363">
        <v>5.1906563695570931</v>
      </c>
      <c r="I35" s="58"/>
      <c r="J35" s="97">
        <v>3.7108264675075362</v>
      </c>
      <c r="K35" s="54"/>
      <c r="L35" s="60">
        <v>0.3987871475551697</v>
      </c>
      <c r="M35" s="364"/>
      <c r="N35" s="157">
        <v>5.4558788947872117</v>
      </c>
      <c r="O35" s="58"/>
      <c r="P35" s="97">
        <v>6.4357352225900177</v>
      </c>
      <c r="Q35" s="91"/>
      <c r="R35" s="58">
        <v>-0.15225243020617457</v>
      </c>
      <c r="S35" s="7"/>
      <c r="T35" s="4"/>
    </row>
    <row r="36" spans="1:160" s="1084" customFormat="1" x14ac:dyDescent="0.25">
      <c r="A36" s="33" t="s">
        <v>588</v>
      </c>
      <c r="B36" s="200">
        <v>3.3871356907367303</v>
      </c>
      <c r="C36" s="157"/>
      <c r="D36" s="97">
        <v>4.3473803489977723</v>
      </c>
      <c r="E36" s="97"/>
      <c r="F36" s="58">
        <v>-0.22087891584696814</v>
      </c>
      <c r="G36" s="58"/>
      <c r="H36" s="363">
        <v>3.3822526766440109</v>
      </c>
      <c r="I36" s="58"/>
      <c r="J36" s="97">
        <v>4.1430527161230746</v>
      </c>
      <c r="K36" s="54"/>
      <c r="L36" s="60">
        <v>-0.18363272002751491</v>
      </c>
      <c r="M36" s="364"/>
      <c r="N36" s="157">
        <v>3.5292135237622624</v>
      </c>
      <c r="O36" s="58"/>
      <c r="P36" s="97">
        <v>16.214398121503503</v>
      </c>
      <c r="Q36" s="91"/>
      <c r="R36" s="58">
        <v>-0.78234076298633459</v>
      </c>
      <c r="S36" s="7"/>
      <c r="T36" s="4"/>
    </row>
    <row r="37" spans="1:160" s="1084" customFormat="1" x14ac:dyDescent="0.25">
      <c r="A37" s="1407" t="s">
        <v>589</v>
      </c>
      <c r="B37" s="200">
        <v>8.0274081670415409</v>
      </c>
      <c r="C37" s="157"/>
      <c r="D37" s="97">
        <v>7.8478708673589592</v>
      </c>
      <c r="E37" s="97"/>
      <c r="F37" s="58">
        <v>2.2877198506070898E-2</v>
      </c>
      <c r="G37" s="58"/>
      <c r="H37" s="363">
        <v>8.089885394578106</v>
      </c>
      <c r="I37" s="58"/>
      <c r="J37" s="97">
        <v>7.8857653766394398</v>
      </c>
      <c r="K37" s="54"/>
      <c r="L37" s="60">
        <v>2.5884617179119399E-2</v>
      </c>
      <c r="M37" s="364"/>
      <c r="N37" s="157">
        <v>7.4291842656370957</v>
      </c>
      <c r="O37" s="58"/>
      <c r="P37" s="97">
        <v>7.1512081060816204</v>
      </c>
      <c r="Q37" s="91"/>
      <c r="R37" s="58">
        <v>3.8871216643671061E-2</v>
      </c>
      <c r="S37" s="7"/>
      <c r="T37" s="4"/>
    </row>
    <row r="38" spans="1:160" s="1084" customFormat="1" x14ac:dyDescent="0.25">
      <c r="A38" s="1407" t="s">
        <v>1</v>
      </c>
      <c r="B38" s="200">
        <v>8.6878997318450324</v>
      </c>
      <c r="C38" s="157"/>
      <c r="D38" s="97">
        <v>8.1837759441482358</v>
      </c>
      <c r="E38" s="97"/>
      <c r="F38" s="58">
        <v>6.1600389739074848E-2</v>
      </c>
      <c r="G38" s="58"/>
      <c r="H38" s="363">
        <v>9.1085577994175289</v>
      </c>
      <c r="I38" s="58"/>
      <c r="J38" s="97">
        <v>8.8649142596656834</v>
      </c>
      <c r="K38" s="54"/>
      <c r="L38" s="60">
        <v>2.7484026648784965E-2</v>
      </c>
      <c r="M38" s="364"/>
      <c r="N38" s="157">
        <v>6.5598198549879347</v>
      </c>
      <c r="O38" s="58"/>
      <c r="P38" s="97">
        <v>5.6137833642425754</v>
      </c>
      <c r="Q38" s="91"/>
      <c r="R38" s="58">
        <v>0.16852030606866866</v>
      </c>
      <c r="S38" s="7"/>
      <c r="T38" s="4"/>
    </row>
    <row r="39" spans="1:160" s="1084" customFormat="1" x14ac:dyDescent="0.25">
      <c r="A39" s="33" t="s">
        <v>144</v>
      </c>
      <c r="B39" s="200">
        <v>6.2373304909618792</v>
      </c>
      <c r="C39" s="157"/>
      <c r="D39" s="97">
        <v>5.8022535291356343</v>
      </c>
      <c r="E39" s="97"/>
      <c r="F39" s="58">
        <v>7.4984134981612674E-2</v>
      </c>
      <c r="G39" s="58"/>
      <c r="H39" s="363">
        <v>6.536000763034906</v>
      </c>
      <c r="I39" s="58"/>
      <c r="J39" s="97">
        <v>6.1148421632974577</v>
      </c>
      <c r="K39" s="54"/>
      <c r="L39" s="60">
        <v>6.8874811236392816E-2</v>
      </c>
      <c r="M39" s="364"/>
      <c r="N39" s="157">
        <v>5.0964301350308165</v>
      </c>
      <c r="O39" s="58"/>
      <c r="P39" s="97">
        <v>4.8614034847265781</v>
      </c>
      <c r="Q39" s="91"/>
      <c r="R39" s="58">
        <v>4.8345431734403158E-2</v>
      </c>
      <c r="S39" s="7"/>
      <c r="T39" s="4"/>
    </row>
    <row r="40" spans="1:160" s="1084" customFormat="1" x14ac:dyDescent="0.25">
      <c r="A40" s="33" t="s">
        <v>145</v>
      </c>
      <c r="B40" s="200">
        <v>7.2618830660567113</v>
      </c>
      <c r="C40" s="157"/>
      <c r="D40" s="97">
        <v>7.1162298741504042</v>
      </c>
      <c r="E40" s="97"/>
      <c r="F40" s="58">
        <v>2.0467746894375922E-2</v>
      </c>
      <c r="G40" s="58"/>
      <c r="H40" s="363">
        <v>7.4371264022095227</v>
      </c>
      <c r="I40" s="58"/>
      <c r="J40" s="97">
        <v>7.3903859545849677</v>
      </c>
      <c r="K40" s="54"/>
      <c r="L40" s="60">
        <v>6.3244934583636166E-3</v>
      </c>
      <c r="M40" s="364"/>
      <c r="N40" s="157">
        <v>5.8789005814975912</v>
      </c>
      <c r="O40" s="58"/>
      <c r="P40" s="97">
        <v>5.3064471963854194</v>
      </c>
      <c r="Q40" s="91"/>
      <c r="R40" s="58">
        <v>0.10787884321210406</v>
      </c>
      <c r="S40" s="7"/>
      <c r="T40" s="4"/>
    </row>
    <row r="41" spans="1:160" s="1084" customFormat="1" x14ac:dyDescent="0.25">
      <c r="A41" s="33" t="s">
        <v>308</v>
      </c>
      <c r="B41" s="200">
        <v>10.16196375857233</v>
      </c>
      <c r="C41" s="157"/>
      <c r="D41" s="97">
        <v>9.9254127019264686</v>
      </c>
      <c r="E41" s="97"/>
      <c r="F41" s="58">
        <v>2.3832868591947665E-2</v>
      </c>
      <c r="G41" s="58"/>
      <c r="H41" s="363">
        <v>10.336073483852406</v>
      </c>
      <c r="I41" s="58"/>
      <c r="J41" s="97">
        <v>10.196417066939125</v>
      </c>
      <c r="K41" s="54"/>
      <c r="L41" s="60">
        <v>1.3696616762186335E-2</v>
      </c>
      <c r="M41" s="364"/>
      <c r="N41" s="157">
        <v>9.3509398676903484</v>
      </c>
      <c r="O41" s="58"/>
      <c r="P41" s="97">
        <v>8.7810271711477252</v>
      </c>
      <c r="Q41" s="91"/>
      <c r="R41" s="58">
        <v>6.490273693893292E-2</v>
      </c>
      <c r="S41" s="7"/>
      <c r="T41" s="4"/>
    </row>
    <row r="42" spans="1:160" x14ac:dyDescent="0.25">
      <c r="A42" s="707" t="s">
        <v>309</v>
      </c>
      <c r="B42" s="458"/>
      <c r="C42" s="474"/>
      <c r="D42" s="708"/>
      <c r="E42" s="708"/>
      <c r="F42" s="709"/>
      <c r="G42" s="709"/>
      <c r="H42" s="458"/>
      <c r="I42" s="709"/>
      <c r="J42" s="710"/>
      <c r="K42" s="710"/>
      <c r="L42" s="711"/>
      <c r="M42" s="712"/>
      <c r="N42" s="474"/>
      <c r="O42" s="709"/>
      <c r="P42" s="710"/>
      <c r="Q42" s="710"/>
      <c r="R42" s="709"/>
      <c r="S42" s="711"/>
    </row>
    <row r="43" spans="1:160" ht="12.5" x14ac:dyDescent="0.25">
      <c r="A43" s="12" t="s">
        <v>316</v>
      </c>
      <c r="B43" s="198">
        <v>22973.098706590765</v>
      </c>
      <c r="C43" s="114"/>
      <c r="D43" s="20">
        <v>21762.797756165983</v>
      </c>
      <c r="E43" s="20"/>
      <c r="F43" s="58">
        <v>5.5613297701205322E-2</v>
      </c>
      <c r="G43" s="58"/>
      <c r="H43" s="362">
        <v>18912.898304314971</v>
      </c>
      <c r="I43" s="58"/>
      <c r="J43" s="130">
        <v>17595.8800719678</v>
      </c>
      <c r="K43" s="115"/>
      <c r="L43" s="60">
        <v>7.4848102337622083E-2</v>
      </c>
      <c r="M43" s="364"/>
      <c r="N43" s="114">
        <v>4060.2004022757947</v>
      </c>
      <c r="O43" s="58"/>
      <c r="P43" s="20">
        <v>4166.9176841981816</v>
      </c>
      <c r="Q43" s="115"/>
      <c r="R43" s="58">
        <v>-2.5610604770783234E-2</v>
      </c>
      <c r="S43" s="60"/>
      <c r="U43" s="1085"/>
      <c r="V43" s="1085"/>
      <c r="W43" s="1085"/>
      <c r="X43" s="1085"/>
      <c r="Y43" s="1085"/>
      <c r="Z43" s="1085"/>
      <c r="AA43" s="1085"/>
      <c r="AB43" s="1085"/>
      <c r="AC43" s="1085"/>
      <c r="AD43" s="1085"/>
      <c r="AE43" s="1085"/>
      <c r="AF43" s="1085"/>
      <c r="AG43" s="1085"/>
      <c r="AH43" s="1085"/>
      <c r="AI43" s="1085"/>
      <c r="AJ43" s="1085"/>
      <c r="AK43" s="1085"/>
      <c r="AL43" s="1085"/>
      <c r="AM43" s="1085"/>
      <c r="AN43" s="1085"/>
      <c r="AO43" s="1085"/>
      <c r="AP43" s="1085"/>
      <c r="AQ43" s="1085"/>
      <c r="AR43" s="1085"/>
      <c r="AS43" s="1085"/>
      <c r="AT43" s="1085"/>
      <c r="AU43" s="1085"/>
      <c r="AV43" s="1085"/>
      <c r="AW43" s="1085"/>
      <c r="AX43" s="1085"/>
      <c r="AY43" s="1085"/>
      <c r="AZ43" s="1085"/>
      <c r="BA43" s="1085"/>
      <c r="BB43" s="1085"/>
      <c r="BC43" s="1085"/>
      <c r="BD43" s="1085"/>
      <c r="BE43" s="1085"/>
      <c r="BF43" s="1085"/>
      <c r="BG43" s="1085"/>
      <c r="BH43" s="1085"/>
      <c r="BI43" s="1085"/>
      <c r="BJ43" s="1085"/>
      <c r="BK43" s="1085"/>
      <c r="BL43" s="1085"/>
      <c r="BM43" s="1085"/>
      <c r="BN43" s="1085"/>
      <c r="BO43" s="1085"/>
      <c r="BP43" s="1085"/>
      <c r="BQ43" s="1085"/>
      <c r="BR43" s="1085"/>
      <c r="BS43" s="1085"/>
      <c r="BT43" s="1085"/>
      <c r="BU43" s="1085"/>
      <c r="BV43" s="1085"/>
      <c r="BW43" s="1085"/>
      <c r="BX43" s="1085"/>
      <c r="BY43" s="1085"/>
      <c r="BZ43" s="1085"/>
      <c r="CA43" s="1085"/>
      <c r="CB43" s="1085"/>
      <c r="CC43" s="1085"/>
      <c r="CD43" s="1085"/>
      <c r="CE43" s="1085"/>
      <c r="CF43" s="1085"/>
      <c r="CG43" s="1085"/>
      <c r="CH43" s="1085"/>
      <c r="CI43" s="1085"/>
      <c r="CJ43" s="1085"/>
      <c r="CK43" s="1085"/>
      <c r="CL43" s="1085"/>
      <c r="CM43" s="1085"/>
      <c r="CN43" s="1085"/>
      <c r="CO43" s="1085"/>
      <c r="CP43" s="1085"/>
      <c r="CQ43" s="1085"/>
      <c r="CR43" s="1085"/>
      <c r="CS43" s="1085"/>
      <c r="CT43" s="1085"/>
      <c r="CU43" s="1085"/>
      <c r="CV43" s="1085"/>
      <c r="CW43" s="1085"/>
      <c r="CX43" s="1085"/>
      <c r="CY43" s="1085"/>
      <c r="CZ43" s="1085"/>
      <c r="DA43" s="1085"/>
      <c r="DB43" s="1085"/>
      <c r="DC43" s="1085"/>
      <c r="DD43" s="1085"/>
      <c r="DE43" s="1085"/>
      <c r="DF43" s="1085"/>
      <c r="DG43" s="1085"/>
      <c r="DH43" s="1085"/>
      <c r="DI43" s="1085"/>
      <c r="DJ43" s="1085"/>
      <c r="DK43" s="1085"/>
      <c r="DL43" s="1085"/>
      <c r="DM43" s="1085"/>
      <c r="DN43" s="1085"/>
      <c r="DO43" s="1085"/>
      <c r="DP43" s="1085"/>
      <c r="DQ43" s="1085"/>
      <c r="DR43" s="1085"/>
      <c r="DS43" s="1085"/>
      <c r="DT43" s="1085"/>
      <c r="DU43" s="1085"/>
      <c r="DV43" s="1085"/>
      <c r="DW43" s="1085"/>
      <c r="DX43" s="1085"/>
      <c r="DY43" s="1085"/>
      <c r="DZ43" s="1085"/>
      <c r="EA43" s="1085"/>
      <c r="EB43" s="1085"/>
      <c r="EC43" s="1085"/>
      <c r="ED43" s="1085"/>
      <c r="EE43" s="1085"/>
      <c r="EF43" s="1085"/>
      <c r="EG43" s="1085"/>
      <c r="EH43" s="1085"/>
      <c r="EI43" s="1085"/>
      <c r="EJ43" s="1085"/>
      <c r="EK43" s="1085"/>
      <c r="EL43" s="1085"/>
      <c r="EM43" s="1085"/>
      <c r="EN43" s="1085"/>
      <c r="EO43" s="1085"/>
      <c r="EP43" s="1085"/>
      <c r="EQ43" s="1085"/>
      <c r="ER43" s="1085"/>
      <c r="ES43" s="1085"/>
      <c r="ET43" s="1085"/>
      <c r="EU43" s="1085"/>
      <c r="EV43" s="1085"/>
      <c r="EW43" s="1085"/>
      <c r="EX43" s="1085"/>
      <c r="EY43" s="1085"/>
      <c r="EZ43" s="1085"/>
      <c r="FA43" s="1085"/>
      <c r="FB43" s="1085"/>
      <c r="FC43" s="1085"/>
      <c r="FD43" s="1085"/>
    </row>
    <row r="44" spans="1:160" x14ac:dyDescent="0.25">
      <c r="A44" s="707" t="s">
        <v>319</v>
      </c>
      <c r="B44" s="458"/>
      <c r="C44" s="474"/>
      <c r="D44" s="708"/>
      <c r="E44" s="708"/>
      <c r="F44" s="474"/>
      <c r="G44" s="474"/>
      <c r="H44" s="458"/>
      <c r="I44" s="474"/>
      <c r="J44" s="710"/>
      <c r="K44" s="474"/>
      <c r="L44" s="475"/>
      <c r="M44" s="458"/>
      <c r="N44" s="474"/>
      <c r="O44" s="713"/>
      <c r="P44" s="710"/>
      <c r="Q44" s="474"/>
      <c r="R44" s="474"/>
      <c r="S44" s="475"/>
    </row>
    <row r="45" spans="1:160" s="1084" customFormat="1" x14ac:dyDescent="0.25">
      <c r="A45" s="34" t="s">
        <v>320</v>
      </c>
      <c r="B45" s="198">
        <v>19644.668991532963</v>
      </c>
      <c r="C45" s="114"/>
      <c r="D45" s="20">
        <v>17776.353992412121</v>
      </c>
      <c r="E45" s="20"/>
      <c r="F45" s="58">
        <v>0.1051011360326384</v>
      </c>
      <c r="G45" s="58"/>
      <c r="H45" s="362">
        <v>15867.244274704582</v>
      </c>
      <c r="I45" s="58"/>
      <c r="J45" s="130">
        <v>14925.759968808068</v>
      </c>
      <c r="K45" s="115"/>
      <c r="L45" s="60">
        <v>6.3077813649960415E-2</v>
      </c>
      <c r="M45" s="364"/>
      <c r="N45" s="132">
        <v>3777.4247168283782</v>
      </c>
      <c r="O45" s="58"/>
      <c r="P45" s="20">
        <v>2850.5940236040528</v>
      </c>
      <c r="Q45" s="115"/>
      <c r="R45" s="58">
        <v>0.32513598413165762</v>
      </c>
      <c r="S45" s="60"/>
      <c r="T45" s="4"/>
    </row>
    <row r="46" spans="1:160" s="1084" customFormat="1" x14ac:dyDescent="0.25">
      <c r="A46" s="34" t="s">
        <v>196</v>
      </c>
      <c r="B46" s="198">
        <v>17977.007910654276</v>
      </c>
      <c r="C46" s="114"/>
      <c r="D46" s="20">
        <v>16256.231909537315</v>
      </c>
      <c r="E46" s="20"/>
      <c r="F46" s="58">
        <v>0.10585331279061078</v>
      </c>
      <c r="G46" s="58"/>
      <c r="H46" s="362">
        <v>14543.828053745356</v>
      </c>
      <c r="I46" s="58"/>
      <c r="J46" s="130">
        <v>13570.362573589337</v>
      </c>
      <c r="K46" s="115"/>
      <c r="L46" s="60">
        <v>7.1734669938044199E-2</v>
      </c>
      <c r="M46" s="364"/>
      <c r="N46" s="132">
        <v>3433.1798569089219</v>
      </c>
      <c r="O46" s="58"/>
      <c r="P46" s="20">
        <v>2685.869335947978</v>
      </c>
      <c r="Q46" s="115"/>
      <c r="R46" s="58">
        <v>0.27823785429873882</v>
      </c>
      <c r="S46" s="60"/>
      <c r="T46" s="4"/>
    </row>
    <row r="47" spans="1:160" s="1084" customFormat="1" x14ac:dyDescent="0.25">
      <c r="A47" s="34" t="s">
        <v>197</v>
      </c>
      <c r="B47" s="198">
        <v>1761.1771059612413</v>
      </c>
      <c r="C47" s="114"/>
      <c r="D47" s="20">
        <v>1581.198644604498</v>
      </c>
      <c r="E47" s="20"/>
      <c r="F47" s="58">
        <v>0.11382406756474356</v>
      </c>
      <c r="G47" s="58"/>
      <c r="H47" s="362">
        <v>1435.3447646505715</v>
      </c>
      <c r="I47" s="58"/>
      <c r="J47" s="130">
        <v>1410.8884268127852</v>
      </c>
      <c r="K47" s="115"/>
      <c r="L47" s="60">
        <v>1.7333998474304255E-2</v>
      </c>
      <c r="M47" s="364"/>
      <c r="N47" s="132">
        <v>325.83234131066979</v>
      </c>
      <c r="O47" s="58"/>
      <c r="P47" s="20">
        <v>170.31021779171286</v>
      </c>
      <c r="Q47" s="115"/>
      <c r="R47" s="58">
        <v>0.9131696590815146</v>
      </c>
      <c r="S47" s="60"/>
      <c r="T47" s="4"/>
    </row>
    <row r="48" spans="1:160" s="1084" customFormat="1" x14ac:dyDescent="0.25">
      <c r="A48" s="34" t="s">
        <v>667</v>
      </c>
      <c r="B48" s="198">
        <v>362.3355046153784</v>
      </c>
      <c r="C48" s="114"/>
      <c r="D48" s="20">
        <v>221.43009269018245</v>
      </c>
      <c r="E48" s="20"/>
      <c r="F48" s="58">
        <v>0.63634264978765132</v>
      </c>
      <c r="G48" s="58"/>
      <c r="H48" s="362">
        <v>334.12192301625464</v>
      </c>
      <c r="I48" s="58"/>
      <c r="J48" s="130">
        <v>220.57813571378568</v>
      </c>
      <c r="K48" s="115"/>
      <c r="L48" s="60">
        <v>0.51475540372595818</v>
      </c>
      <c r="M48" s="364"/>
      <c r="N48" s="132">
        <v>28.213581599123767</v>
      </c>
      <c r="O48" s="58"/>
      <c r="P48" s="20">
        <v>0.85195697639677326</v>
      </c>
      <c r="Q48" s="115"/>
      <c r="R48" s="58">
        <v>32.116204668513852</v>
      </c>
      <c r="S48" s="60"/>
      <c r="T48" s="4"/>
    </row>
    <row r="49" spans="1:20" s="1084" customFormat="1" x14ac:dyDescent="0.25">
      <c r="A49" s="34" t="s">
        <v>250</v>
      </c>
      <c r="B49" s="198">
        <v>626.2280978810353</v>
      </c>
      <c r="C49" s="114"/>
      <c r="D49" s="20">
        <v>1377.3627761176156</v>
      </c>
      <c r="E49" s="20"/>
      <c r="F49" s="58">
        <v>-0.5453426586376976</v>
      </c>
      <c r="G49" s="58"/>
      <c r="H49" s="362">
        <v>553.00876907939812</v>
      </c>
      <c r="I49" s="58"/>
      <c r="J49" s="130">
        <v>487.20288227291888</v>
      </c>
      <c r="K49" s="115"/>
      <c r="L49" s="60">
        <v>0.13506875513436808</v>
      </c>
      <c r="M49" s="364"/>
      <c r="N49" s="132">
        <v>73.219328801637204</v>
      </c>
      <c r="O49" s="58"/>
      <c r="P49" s="20">
        <v>890.15989384469674</v>
      </c>
      <c r="Q49" s="115"/>
      <c r="R49" s="58">
        <v>-0.91774586868276553</v>
      </c>
      <c r="S49" s="60"/>
      <c r="T49" s="4"/>
    </row>
    <row r="50" spans="1:20" s="1084" customFormat="1" x14ac:dyDescent="0.25">
      <c r="A50" s="34" t="s">
        <v>321</v>
      </c>
      <c r="B50" s="198">
        <v>455.92270483849757</v>
      </c>
      <c r="C50" s="114"/>
      <c r="D50" s="20">
        <v>1215.1899555812197</v>
      </c>
      <c r="E50" s="20"/>
      <c r="F50" s="58">
        <v>-0.62481363284439606</v>
      </c>
      <c r="G50" s="58"/>
      <c r="H50" s="362">
        <v>398.18011912583103</v>
      </c>
      <c r="I50" s="58"/>
      <c r="J50" s="130">
        <v>368.50837864231028</v>
      </c>
      <c r="K50" s="115"/>
      <c r="L50" s="60">
        <v>8.0518496194957323E-2</v>
      </c>
      <c r="M50" s="364"/>
      <c r="N50" s="132">
        <v>57.742585712666546</v>
      </c>
      <c r="O50" s="58"/>
      <c r="P50" s="20">
        <v>846.6815769389093</v>
      </c>
      <c r="Q50" s="115"/>
      <c r="R50" s="58">
        <v>-0.93180129663216604</v>
      </c>
      <c r="S50" s="60"/>
      <c r="T50" s="4"/>
    </row>
    <row r="51" spans="1:20" s="1084" customFormat="1" x14ac:dyDescent="0.25">
      <c r="A51" s="34" t="s">
        <v>322</v>
      </c>
      <c r="B51" s="198">
        <v>93.86020463520542</v>
      </c>
      <c r="C51" s="114"/>
      <c r="D51" s="20">
        <v>77.783844267808448</v>
      </c>
      <c r="E51" s="20"/>
      <c r="F51" s="58">
        <v>0.20667994130048828</v>
      </c>
      <c r="G51" s="58"/>
      <c r="H51" s="362">
        <v>93.86020463520542</v>
      </c>
      <c r="I51" s="58"/>
      <c r="J51" s="130">
        <v>64.889633028810479</v>
      </c>
      <c r="K51" s="115"/>
      <c r="L51" s="60">
        <v>0.44645916850126488</v>
      </c>
      <c r="M51" s="364"/>
      <c r="N51" s="1669">
        <v>0</v>
      </c>
      <c r="O51" s="58"/>
      <c r="P51" s="20">
        <v>12.894211238997968</v>
      </c>
      <c r="Q51" s="115"/>
      <c r="R51" s="58">
        <v>-1</v>
      </c>
      <c r="S51" s="60"/>
      <c r="T51" s="4"/>
    </row>
    <row r="52" spans="1:20" s="1084" customFormat="1" x14ac:dyDescent="0.25">
      <c r="A52" s="34" t="s">
        <v>323</v>
      </c>
      <c r="B52" s="198">
        <v>120.06026222334684</v>
      </c>
      <c r="C52" s="114"/>
      <c r="D52" s="20">
        <v>99.13246525424421</v>
      </c>
      <c r="E52" s="20"/>
      <c r="F52" s="58">
        <v>0.2111094172371209</v>
      </c>
      <c r="G52" s="58"/>
      <c r="H52" s="362">
        <v>104.58351913437619</v>
      </c>
      <c r="I52" s="58"/>
      <c r="J52" s="130">
        <v>68.548359587454769</v>
      </c>
      <c r="K52" s="115"/>
      <c r="L52" s="60">
        <v>0.52568959729732645</v>
      </c>
      <c r="M52" s="364"/>
      <c r="N52" s="132">
        <v>15.476743088970656</v>
      </c>
      <c r="O52" s="58"/>
      <c r="P52" s="20">
        <v>30.584105666789448</v>
      </c>
      <c r="Q52" s="115"/>
      <c r="R52" s="58">
        <v>-0.49396123406098214</v>
      </c>
      <c r="S52" s="60"/>
      <c r="T52" s="4"/>
    </row>
    <row r="53" spans="1:20" s="1084" customFormat="1" x14ac:dyDescent="0.25">
      <c r="A53" s="34" t="s">
        <v>243</v>
      </c>
      <c r="B53" s="198">
        <v>864.6216488714806</v>
      </c>
      <c r="C53" s="114"/>
      <c r="D53" s="20">
        <v>673.75540364661379</v>
      </c>
      <c r="E53" s="20"/>
      <c r="F53" s="58">
        <v>0.28328714573839114</v>
      </c>
      <c r="G53" s="58"/>
      <c r="H53" s="362">
        <v>814.22665142454321</v>
      </c>
      <c r="I53" s="58"/>
      <c r="J53" s="130">
        <v>621.72694576077288</v>
      </c>
      <c r="K53" s="115"/>
      <c r="L53" s="60">
        <v>0.30962097907501673</v>
      </c>
      <c r="M53" s="364"/>
      <c r="N53" s="132">
        <v>50.394997446937374</v>
      </c>
      <c r="O53" s="58"/>
      <c r="P53" s="20">
        <v>52.028457885840915</v>
      </c>
      <c r="Q53" s="115"/>
      <c r="R53" s="58">
        <v>-3.1395519015528471E-2</v>
      </c>
      <c r="S53" s="60"/>
      <c r="T53" s="4"/>
    </row>
    <row r="54" spans="1:20" s="1084" customFormat="1" x14ac:dyDescent="0.25">
      <c r="A54" s="34" t="s">
        <v>267</v>
      </c>
      <c r="B54" s="198">
        <v>2092.675697566398</v>
      </c>
      <c r="C54" s="114"/>
      <c r="D54" s="20">
        <v>1968.0689937882755</v>
      </c>
      <c r="E54" s="20"/>
      <c r="F54" s="58">
        <v>6.3314194863804449E-2</v>
      </c>
      <c r="G54" s="58"/>
      <c r="H54" s="362">
        <v>1956.225584040644</v>
      </c>
      <c r="I54" s="58"/>
      <c r="J54" s="130">
        <v>1784.0795082314989</v>
      </c>
      <c r="K54" s="115"/>
      <c r="L54" s="60">
        <v>9.6490136798773024E-2</v>
      </c>
      <c r="M54" s="364"/>
      <c r="N54" s="132">
        <v>136.45011352575403</v>
      </c>
      <c r="O54" s="58"/>
      <c r="P54" s="20">
        <v>183.9894855567766</v>
      </c>
      <c r="Q54" s="115"/>
      <c r="R54" s="58">
        <v>-0.25838091718753448</v>
      </c>
      <c r="S54" s="60"/>
      <c r="T54" s="4"/>
    </row>
    <row r="55" spans="1:20" s="1084" customFormat="1" x14ac:dyDescent="0.25">
      <c r="A55" s="34" t="s">
        <v>324</v>
      </c>
      <c r="B55" s="198">
        <v>148.86245864442</v>
      </c>
      <c r="C55" s="114"/>
      <c r="D55" s="20">
        <v>105.75772409941032</v>
      </c>
      <c r="E55" s="20"/>
      <c r="F55" s="58">
        <v>0.40758001282716727</v>
      </c>
      <c r="G55" s="58"/>
      <c r="H55" s="362">
        <v>109.98997077193214</v>
      </c>
      <c r="I55" s="58"/>
      <c r="J55" s="130">
        <v>84.630333493535176</v>
      </c>
      <c r="K55" s="115"/>
      <c r="L55" s="60">
        <v>0.29965186513573361</v>
      </c>
      <c r="M55" s="364"/>
      <c r="N55" s="156">
        <v>38.872487872487874</v>
      </c>
      <c r="O55" s="58"/>
      <c r="P55" s="20">
        <v>21.127390605875153</v>
      </c>
      <c r="Q55" s="115"/>
      <c r="R55" s="58">
        <v>0.83990955616062324</v>
      </c>
      <c r="S55" s="60"/>
      <c r="T55" s="4"/>
    </row>
    <row r="56" spans="1:20" s="1084" customFormat="1" x14ac:dyDescent="0.25">
      <c r="A56" s="34" t="s">
        <v>325</v>
      </c>
      <c r="B56" s="198">
        <v>214.1399686484751</v>
      </c>
      <c r="C56" s="114"/>
      <c r="D56" s="20">
        <v>107.24777075922756</v>
      </c>
      <c r="E56" s="20"/>
      <c r="F56" s="58">
        <v>0.99668456633212188</v>
      </c>
      <c r="G56" s="58"/>
      <c r="H56" s="362">
        <v>183.05838086928287</v>
      </c>
      <c r="I56" s="58"/>
      <c r="J56" s="130">
        <v>78.986588423398288</v>
      </c>
      <c r="K56" s="115"/>
      <c r="L56" s="60">
        <v>1.3175881440532666</v>
      </c>
      <c r="M56" s="364"/>
      <c r="N56" s="156">
        <v>31.081587779192223</v>
      </c>
      <c r="O56" s="58"/>
      <c r="P56" s="20">
        <v>28.261182335829268</v>
      </c>
      <c r="Q56" s="115"/>
      <c r="R56" s="58">
        <v>9.9797857352460093E-2</v>
      </c>
      <c r="S56" s="60"/>
      <c r="T56" s="4"/>
    </row>
    <row r="57" spans="1:20" s="1084" customFormat="1" x14ac:dyDescent="0.25">
      <c r="A57" s="34" t="s">
        <v>668</v>
      </c>
      <c r="B57" s="198">
        <v>290.32805783653623</v>
      </c>
      <c r="C57" s="114"/>
      <c r="D57" s="20">
        <v>273.86568546273395</v>
      </c>
      <c r="E57" s="20"/>
      <c r="F57" s="58">
        <v>6.0111117411393938E-2</v>
      </c>
      <c r="G57" s="60"/>
      <c r="H57" s="362">
        <v>271.80747797785568</v>
      </c>
      <c r="I57" s="116"/>
      <c r="J57" s="130">
        <v>202.70391220876743</v>
      </c>
      <c r="K57" s="115"/>
      <c r="L57" s="60">
        <v>0.34090889029274174</v>
      </c>
      <c r="M57" s="364"/>
      <c r="N57" s="156">
        <v>18.520579858680534</v>
      </c>
      <c r="O57" s="116"/>
      <c r="P57" s="20">
        <v>71.161773253966487</v>
      </c>
      <c r="Q57" s="115"/>
      <c r="R57" s="58">
        <v>-0.7397397645982885</v>
      </c>
      <c r="S57" s="60"/>
      <c r="T57" s="4"/>
    </row>
    <row r="58" spans="1:20" x14ac:dyDescent="0.25">
      <c r="A58" s="230" t="s">
        <v>1092</v>
      </c>
      <c r="B58" s="226">
        <v>45.035183053497619</v>
      </c>
      <c r="C58" s="227"/>
      <c r="D58" s="227">
        <v>46.068246608234091</v>
      </c>
      <c r="E58" s="67"/>
      <c r="F58" s="22">
        <v>-2.2424633685794018E-2</v>
      </c>
      <c r="G58" s="22"/>
      <c r="H58" s="202">
        <v>45.23506959007431</v>
      </c>
      <c r="I58" s="201"/>
      <c r="J58" s="238">
        <v>45.883133979387992</v>
      </c>
      <c r="K58" s="174"/>
      <c r="L58" s="98">
        <v>-1.4124239848237272E-2</v>
      </c>
      <c r="M58" s="201"/>
      <c r="N58" s="238">
        <v>44.10408769757435</v>
      </c>
      <c r="O58" s="201"/>
      <c r="P58" s="227">
        <v>46.849932224279449</v>
      </c>
      <c r="Q58" s="174"/>
      <c r="R58" s="22">
        <v>-5.8609359637068932E-2</v>
      </c>
      <c r="S58" s="98"/>
    </row>
    <row r="59" spans="1:20" x14ac:dyDescent="0.25">
      <c r="A59" s="30"/>
      <c r="B59" s="141"/>
      <c r="C59" s="142"/>
      <c r="D59" s="141"/>
      <c r="E59" s="143"/>
      <c r="F59" s="143"/>
      <c r="G59" s="143"/>
      <c r="H59" s="158"/>
      <c r="I59" s="143"/>
      <c r="J59" s="144"/>
      <c r="K59" s="143"/>
      <c r="L59" s="143"/>
      <c r="M59" s="143"/>
      <c r="N59" s="159"/>
      <c r="O59" s="21"/>
      <c r="P59" s="353"/>
      <c r="Q59" s="6"/>
      <c r="R59" s="21"/>
      <c r="S59" s="21"/>
    </row>
    <row r="60" spans="1:20" x14ac:dyDescent="0.25">
      <c r="A60" s="4" t="s">
        <v>724</v>
      </c>
      <c r="B60" s="119"/>
      <c r="D60" s="119"/>
      <c r="E60" s="6"/>
      <c r="F60" s="21"/>
      <c r="G60" s="21"/>
      <c r="H60" s="719"/>
      <c r="I60" s="21"/>
      <c r="J60" s="120"/>
      <c r="K60" s="6"/>
      <c r="L60" s="21"/>
      <c r="M60" s="21"/>
      <c r="N60" s="119"/>
      <c r="O60" s="21"/>
      <c r="P60" s="353"/>
      <c r="Q60" s="6"/>
      <c r="R60" s="21"/>
      <c r="S60" s="21"/>
    </row>
    <row r="61" spans="1:20" x14ac:dyDescent="0.25">
      <c r="A61" s="32"/>
      <c r="B61" s="119"/>
      <c r="D61" s="119"/>
      <c r="E61" s="6"/>
      <c r="F61" s="21"/>
      <c r="G61" s="21"/>
      <c r="H61" s="119"/>
      <c r="I61" s="21"/>
      <c r="J61" s="120"/>
      <c r="K61" s="6"/>
      <c r="L61" s="21"/>
      <c r="M61" s="21"/>
      <c r="N61" s="40"/>
      <c r="O61" s="21"/>
      <c r="P61" s="353"/>
      <c r="Q61" s="6"/>
      <c r="R61" s="21"/>
      <c r="S61" s="21"/>
    </row>
    <row r="62" spans="1:20" x14ac:dyDescent="0.25">
      <c r="D62" s="35"/>
      <c r="F62" s="4"/>
      <c r="J62" s="35"/>
      <c r="L62" s="4"/>
      <c r="N62" s="36"/>
      <c r="P62" s="35"/>
    </row>
    <row r="63" spans="1:20" x14ac:dyDescent="0.25">
      <c r="F63" s="36"/>
      <c r="G63" s="36"/>
      <c r="L63" s="36"/>
      <c r="M63" s="36"/>
      <c r="R63" s="36"/>
      <c r="S63" s="36"/>
    </row>
    <row r="64" spans="1:20" x14ac:dyDescent="0.25">
      <c r="B64" s="100"/>
      <c r="D64" s="100"/>
      <c r="F64" s="36"/>
      <c r="G64" s="36"/>
      <c r="L64" s="36"/>
      <c r="M64" s="36"/>
      <c r="R64" s="36"/>
      <c r="S64" s="36"/>
    </row>
    <row r="65" spans="1:20" x14ac:dyDescent="0.25">
      <c r="B65" s="100"/>
      <c r="D65" s="100"/>
      <c r="F65" s="36"/>
      <c r="G65" s="36"/>
      <c r="L65" s="36"/>
      <c r="M65" s="36"/>
      <c r="R65" s="36"/>
      <c r="S65" s="36"/>
    </row>
    <row r="66" spans="1:20" x14ac:dyDescent="0.25">
      <c r="B66" s="354"/>
      <c r="H66" s="82"/>
      <c r="N66" s="82"/>
    </row>
    <row r="67" spans="1:20" s="1086" customFormat="1" x14ac:dyDescent="0.25">
      <c r="A67" s="25"/>
      <c r="B67" s="355"/>
      <c r="C67" s="10"/>
      <c r="D67" s="4"/>
      <c r="E67" s="4"/>
      <c r="F67" s="10"/>
      <c r="G67" s="10"/>
      <c r="H67" s="36"/>
      <c r="I67" s="10"/>
      <c r="J67" s="733"/>
      <c r="K67" s="4"/>
      <c r="L67" s="10"/>
      <c r="M67" s="10"/>
      <c r="N67" s="76"/>
      <c r="O67" s="10"/>
      <c r="P67" s="733"/>
      <c r="Q67" s="4"/>
      <c r="R67" s="10"/>
      <c r="S67" s="10"/>
      <c r="T67" s="4"/>
    </row>
    <row r="68" spans="1:20" s="1086" customFormat="1" x14ac:dyDescent="0.25">
      <c r="A68" s="25"/>
      <c r="B68" s="880"/>
      <c r="C68" s="10"/>
      <c r="D68" s="4"/>
      <c r="E68" s="4"/>
      <c r="F68" s="10"/>
      <c r="G68" s="10"/>
      <c r="H68" s="36"/>
      <c r="I68" s="10"/>
      <c r="J68" s="733"/>
      <c r="K68" s="4"/>
      <c r="L68" s="10"/>
      <c r="M68" s="10"/>
      <c r="N68" s="76"/>
      <c r="O68" s="10"/>
      <c r="P68" s="733"/>
      <c r="Q68" s="4"/>
      <c r="R68" s="10"/>
      <c r="S68" s="10"/>
      <c r="T68" s="4"/>
    </row>
    <row r="69" spans="1:20" s="1086" customFormat="1" x14ac:dyDescent="0.25">
      <c r="A69" s="25"/>
      <c r="B69" s="356"/>
      <c r="C69" s="10"/>
      <c r="D69" s="4"/>
      <c r="E69" s="4"/>
      <c r="F69" s="10"/>
      <c r="G69" s="10"/>
      <c r="H69" s="36"/>
      <c r="I69" s="10"/>
      <c r="J69" s="733"/>
      <c r="K69" s="4"/>
      <c r="L69" s="10"/>
      <c r="M69" s="10"/>
      <c r="N69" s="76"/>
      <c r="O69" s="10"/>
      <c r="P69" s="733"/>
      <c r="Q69" s="4"/>
      <c r="R69" s="10"/>
      <c r="S69" s="10"/>
      <c r="T69" s="4"/>
    </row>
    <row r="70" spans="1:20" x14ac:dyDescent="0.25">
      <c r="B70" s="356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rintOptions horizontalCentered="1"/>
  <pageMargins left="0.25" right="0.25" top="0.25" bottom="0.5" header="0.3" footer="0.3"/>
  <pageSetup scale="86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>
    <pageSetUpPr fitToPage="1"/>
  </sheetPr>
  <dimension ref="A1:T80"/>
  <sheetViews>
    <sheetView showGridLines="0" topLeftCell="A22" zoomScaleNormal="100" workbookViewId="0">
      <selection activeCell="B4" sqref="B4:T4"/>
    </sheetView>
  </sheetViews>
  <sheetFormatPr defaultColWidth="9.1796875" defaultRowHeight="11.5" x14ac:dyDescent="0.25"/>
  <cols>
    <col min="1" max="1" width="24.7265625" style="996" customWidth="1"/>
    <col min="2" max="2" width="10.26953125" style="962" customWidth="1"/>
    <col min="3" max="3" width="0.54296875" style="914" customWidth="1"/>
    <col min="4" max="4" width="12.7265625" style="892" customWidth="1"/>
    <col min="5" max="5" width="0.7265625" style="892" customWidth="1"/>
    <col min="6" max="6" width="8.54296875" style="914" customWidth="1"/>
    <col min="7" max="7" width="0.54296875" style="914" customWidth="1"/>
    <col min="8" max="8" width="10.26953125" style="894" customWidth="1"/>
    <col min="9" max="9" width="0.54296875" style="914" customWidth="1"/>
    <col min="10" max="10" width="10.26953125" style="956" customWidth="1"/>
    <col min="11" max="11" width="0.54296875" style="892" customWidth="1"/>
    <col min="12" max="12" width="8.453125" style="914" customWidth="1"/>
    <col min="13" max="13" width="1.54296875" style="914" customWidth="1"/>
    <col min="14" max="14" width="10.26953125" style="957" customWidth="1"/>
    <col min="15" max="15" width="0.54296875" style="914" customWidth="1"/>
    <col min="16" max="16" width="10.26953125" style="956" customWidth="1"/>
    <col min="17" max="17" width="0.54296875" style="892" customWidth="1"/>
    <col min="18" max="18" width="8.26953125" style="914" customWidth="1"/>
    <col min="19" max="19" width="0.54296875" style="914" customWidth="1"/>
    <col min="20" max="16384" width="9.1796875" style="892"/>
  </cols>
  <sheetData>
    <row r="1" spans="1:20" ht="15.5" x14ac:dyDescent="0.35">
      <c r="A1" s="1685" t="str">
        <f>CONCATENATE('List of Tables'!A58,":  ",'List of Tables'!C58)</f>
        <v>TABLE 47:  First-Time Visitor Characteristics: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963"/>
    </row>
    <row r="2" spans="1:20" ht="15.5" x14ac:dyDescent="0.35">
      <c r="A2" s="1685" t="s">
        <v>1086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</row>
    <row r="3" spans="1:20" x14ac:dyDescent="0.25">
      <c r="A3" s="1074"/>
      <c r="B3" s="948"/>
      <c r="C3" s="915"/>
      <c r="D3" s="1075"/>
      <c r="E3" s="915"/>
      <c r="F3" s="915"/>
      <c r="G3" s="915"/>
      <c r="H3" s="896"/>
      <c r="I3" s="915"/>
      <c r="J3" s="1075"/>
      <c r="K3" s="915"/>
      <c r="L3" s="915"/>
      <c r="M3" s="915"/>
      <c r="N3" s="896"/>
      <c r="O3" s="915"/>
      <c r="P3" s="1075"/>
      <c r="Q3" s="915"/>
      <c r="R3" s="896"/>
      <c r="S3" s="915"/>
    </row>
    <row r="4" spans="1:20" x14ac:dyDescent="0.25">
      <c r="A4" s="1759" t="s">
        <v>21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  <c r="T4" s="4"/>
    </row>
    <row r="5" spans="1:20" ht="23" x14ac:dyDescent="0.25">
      <c r="A5" s="1760" t="s">
        <v>254</v>
      </c>
      <c r="B5" s="897">
        <v>2014</v>
      </c>
      <c r="C5" s="898"/>
      <c r="D5" s="899">
        <v>2013</v>
      </c>
      <c r="E5" s="964"/>
      <c r="F5" s="900" t="s">
        <v>637</v>
      </c>
      <c r="G5" s="964"/>
      <c r="H5" s="897">
        <v>2014</v>
      </c>
      <c r="I5" s="898"/>
      <c r="J5" s="899">
        <v>2013</v>
      </c>
      <c r="K5" s="964"/>
      <c r="L5" s="1009" t="s">
        <v>637</v>
      </c>
      <c r="M5" s="999"/>
      <c r="N5" s="899">
        <v>2014</v>
      </c>
      <c r="O5" s="898"/>
      <c r="P5" s="899">
        <v>2013</v>
      </c>
      <c r="Q5" s="964"/>
      <c r="R5" s="900" t="s">
        <v>637</v>
      </c>
      <c r="S5" s="965"/>
    </row>
    <row r="6" spans="1:20" x14ac:dyDescent="0.25">
      <c r="A6" s="966" t="s">
        <v>517</v>
      </c>
      <c r="B6" s="902">
        <v>23531893.019168086</v>
      </c>
      <c r="C6" s="903"/>
      <c r="D6" s="904">
        <v>23029802.944676999</v>
      </c>
      <c r="E6" s="904"/>
      <c r="F6" s="967">
        <v>2.1801752958860558E-2</v>
      </c>
      <c r="G6" s="967"/>
      <c r="H6" s="905">
        <v>14755683.533353418</v>
      </c>
      <c r="I6" s="967"/>
      <c r="J6" s="968">
        <v>14701906.771701384</v>
      </c>
      <c r="K6" s="906"/>
      <c r="L6" s="969">
        <v>3.6578086425867354E-3</v>
      </c>
      <c r="M6" s="907"/>
      <c r="N6" s="908">
        <v>8776209.4858146664</v>
      </c>
      <c r="O6" s="967"/>
      <c r="P6" s="968">
        <v>8327896.1729756137</v>
      </c>
      <c r="Q6" s="906"/>
      <c r="R6" s="967">
        <v>5.3832721197203309E-2</v>
      </c>
      <c r="S6" s="970"/>
    </row>
    <row r="7" spans="1:20" s="1076" customFormat="1" x14ac:dyDescent="0.25">
      <c r="A7" s="966" t="s">
        <v>272</v>
      </c>
      <c r="B7" s="902">
        <v>2857179.3905851012</v>
      </c>
      <c r="C7" s="904"/>
      <c r="D7" s="904">
        <v>2775393.6016779854</v>
      </c>
      <c r="E7" s="904"/>
      <c r="F7" s="967">
        <v>2.94681766426458E-2</v>
      </c>
      <c r="G7" s="967"/>
      <c r="H7" s="909">
        <v>1576439.006750368</v>
      </c>
      <c r="I7" s="967"/>
      <c r="J7" s="968">
        <v>1569316.7945600604</v>
      </c>
      <c r="K7" s="906"/>
      <c r="L7" s="969">
        <v>4.5384158348374176E-3</v>
      </c>
      <c r="M7" s="907"/>
      <c r="N7" s="904">
        <v>1280740.3838347329</v>
      </c>
      <c r="O7" s="967"/>
      <c r="P7" s="968">
        <v>1206076.807117925</v>
      </c>
      <c r="Q7" s="906"/>
      <c r="R7" s="967">
        <v>6.190615413227793E-2</v>
      </c>
      <c r="S7" s="970"/>
      <c r="T7" s="892"/>
    </row>
    <row r="8" spans="1:20" s="1076" customFormat="1" x14ac:dyDescent="0.25">
      <c r="A8" s="910" t="s">
        <v>273</v>
      </c>
      <c r="B8" s="911"/>
      <c r="C8" s="912"/>
      <c r="D8" s="912"/>
      <c r="E8" s="912"/>
      <c r="F8" s="912"/>
      <c r="G8" s="912"/>
      <c r="H8" s="911"/>
      <c r="I8" s="912"/>
      <c r="J8" s="912"/>
      <c r="K8" s="912"/>
      <c r="L8" s="913"/>
      <c r="M8" s="911"/>
      <c r="N8" s="912"/>
      <c r="O8" s="912"/>
      <c r="P8" s="912"/>
      <c r="Q8" s="912"/>
      <c r="R8" s="912"/>
      <c r="S8" s="913"/>
      <c r="T8" s="892"/>
    </row>
    <row r="9" spans="1:20" s="1077" customFormat="1" x14ac:dyDescent="0.25">
      <c r="A9" s="971" t="s">
        <v>274</v>
      </c>
      <c r="B9" s="902">
        <v>387703.64425639203</v>
      </c>
      <c r="C9" s="904"/>
      <c r="D9" s="904">
        <v>386078.32217154087</v>
      </c>
      <c r="E9" s="904"/>
      <c r="F9" s="967">
        <v>4.2098247726247593E-3</v>
      </c>
      <c r="G9" s="967"/>
      <c r="H9" s="909">
        <v>304320.20626963995</v>
      </c>
      <c r="I9" s="967"/>
      <c r="J9" s="972">
        <v>306801.07421254955</v>
      </c>
      <c r="K9" s="906"/>
      <c r="L9" s="969">
        <v>-8.0862426876343544E-3</v>
      </c>
      <c r="M9" s="907"/>
      <c r="N9" s="904">
        <v>83383.437986752106</v>
      </c>
      <c r="O9" s="967"/>
      <c r="P9" s="968">
        <v>79277.247958991327</v>
      </c>
      <c r="Q9" s="906"/>
      <c r="R9" s="967">
        <v>5.1795314967099201E-2</v>
      </c>
      <c r="S9" s="969"/>
      <c r="T9" s="892"/>
    </row>
    <row r="10" spans="1:20" s="1077" customFormat="1" x14ac:dyDescent="0.25">
      <c r="A10" s="971" t="s">
        <v>275</v>
      </c>
      <c r="B10" s="902">
        <v>1341733.0993035675</v>
      </c>
      <c r="C10" s="904"/>
      <c r="D10" s="904">
        <v>1291979.2900455832</v>
      </c>
      <c r="E10" s="904"/>
      <c r="F10" s="967">
        <v>3.850975757996012E-2</v>
      </c>
      <c r="G10" s="967"/>
      <c r="H10" s="909">
        <v>688971.82813077047</v>
      </c>
      <c r="I10" s="967"/>
      <c r="J10" s="972">
        <v>703829.29055943701</v>
      </c>
      <c r="K10" s="906"/>
      <c r="L10" s="969">
        <v>-2.1109468770271152E-2</v>
      </c>
      <c r="M10" s="907"/>
      <c r="N10" s="904">
        <v>652761.27117279707</v>
      </c>
      <c r="O10" s="967"/>
      <c r="P10" s="968">
        <v>588149.99948614603</v>
      </c>
      <c r="Q10" s="906"/>
      <c r="R10" s="967">
        <v>0.10985509095145884</v>
      </c>
      <c r="S10" s="969"/>
      <c r="T10" s="892"/>
    </row>
    <row r="11" spans="1:20" s="1077" customFormat="1" x14ac:dyDescent="0.25">
      <c r="A11" s="971" t="s">
        <v>276</v>
      </c>
      <c r="B11" s="902">
        <v>1127742.6470222366</v>
      </c>
      <c r="C11" s="904"/>
      <c r="D11" s="904">
        <v>1097335.9894624671</v>
      </c>
      <c r="E11" s="904"/>
      <c r="F11" s="967">
        <v>2.7709523657074474E-2</v>
      </c>
      <c r="G11" s="967"/>
      <c r="H11" s="909">
        <v>583146.9723472537</v>
      </c>
      <c r="I11" s="967"/>
      <c r="J11" s="968">
        <v>558686.42978945398</v>
      </c>
      <c r="K11" s="906"/>
      <c r="L11" s="969">
        <v>4.3782238575255712E-2</v>
      </c>
      <c r="M11" s="907"/>
      <c r="N11" s="904">
        <v>544595.67467498302</v>
      </c>
      <c r="O11" s="967"/>
      <c r="P11" s="968">
        <v>538649.55967301317</v>
      </c>
      <c r="Q11" s="906"/>
      <c r="R11" s="967">
        <v>1.103893040510316E-2</v>
      </c>
      <c r="S11" s="969"/>
      <c r="T11" s="892"/>
    </row>
    <row r="12" spans="1:20" s="1077" customFormat="1" x14ac:dyDescent="0.25">
      <c r="A12" s="971" t="s">
        <v>277</v>
      </c>
      <c r="B12" s="916">
        <v>2.1557206470287946</v>
      </c>
      <c r="C12" s="917"/>
      <c r="D12" s="918">
        <v>2.1515308504342627</v>
      </c>
      <c r="E12" s="918"/>
      <c r="F12" s="967">
        <v>1.9473560389274584E-3</v>
      </c>
      <c r="G12" s="967"/>
      <c r="H12" s="919">
        <v>1.9907839507086713</v>
      </c>
      <c r="I12" s="967"/>
      <c r="J12" s="973">
        <v>1.9637040176807774</v>
      </c>
      <c r="K12" s="906"/>
      <c r="L12" s="969">
        <v>1.3790231513543741E-2</v>
      </c>
      <c r="M12" s="907"/>
      <c r="N12" s="917">
        <v>2.4005226941144326</v>
      </c>
      <c r="O12" s="967"/>
      <c r="P12" s="974">
        <v>2.4573657674018823</v>
      </c>
      <c r="Q12" s="906"/>
      <c r="R12" s="967">
        <v>-2.3131710403676922E-2</v>
      </c>
      <c r="S12" s="969"/>
      <c r="T12" s="892"/>
    </row>
    <row r="13" spans="1:20" s="1076" customFormat="1" x14ac:dyDescent="0.25">
      <c r="A13" s="910" t="s">
        <v>278</v>
      </c>
      <c r="B13" s="911"/>
      <c r="C13" s="912"/>
      <c r="D13" s="912"/>
      <c r="E13" s="912"/>
      <c r="F13" s="912"/>
      <c r="G13" s="912"/>
      <c r="H13" s="911"/>
      <c r="I13" s="912"/>
      <c r="J13" s="912"/>
      <c r="K13" s="912"/>
      <c r="L13" s="913"/>
      <c r="M13" s="911"/>
      <c r="N13" s="912"/>
      <c r="O13" s="912"/>
      <c r="P13" s="912"/>
      <c r="Q13" s="912"/>
      <c r="R13" s="912"/>
      <c r="S13" s="913"/>
      <c r="T13" s="892"/>
    </row>
    <row r="14" spans="1:20" s="1041" customFormat="1" x14ac:dyDescent="0.25">
      <c r="A14" s="975" t="s">
        <v>279</v>
      </c>
      <c r="B14" s="902">
        <v>2857179.3905851012</v>
      </c>
      <c r="C14" s="904"/>
      <c r="D14" s="904">
        <v>2775393.6016779854</v>
      </c>
      <c r="E14" s="904"/>
      <c r="F14" s="967">
        <v>2.94681766426458E-2</v>
      </c>
      <c r="G14" s="967"/>
      <c r="H14" s="909">
        <v>1576439.006750368</v>
      </c>
      <c r="I14" s="967"/>
      <c r="J14" s="972">
        <v>1569316.7945600604</v>
      </c>
      <c r="K14" s="906"/>
      <c r="L14" s="969">
        <v>4.5384158348374176E-3</v>
      </c>
      <c r="M14" s="907"/>
      <c r="N14" s="904">
        <v>1280740.3838347329</v>
      </c>
      <c r="O14" s="967"/>
      <c r="P14" s="968">
        <v>1206076.807117925</v>
      </c>
      <c r="Q14" s="906"/>
      <c r="R14" s="967">
        <v>6.190615413227793E-2</v>
      </c>
      <c r="S14" s="969"/>
      <c r="T14" s="892"/>
    </row>
    <row r="15" spans="1:20" s="1041" customFormat="1" x14ac:dyDescent="0.25">
      <c r="A15" s="975" t="s">
        <v>824</v>
      </c>
      <c r="B15" s="902">
        <v>0</v>
      </c>
      <c r="C15" s="904"/>
      <c r="D15" s="904">
        <v>0</v>
      </c>
      <c r="E15" s="904"/>
      <c r="F15" s="967" t="s">
        <v>249</v>
      </c>
      <c r="G15" s="967"/>
      <c r="H15" s="902">
        <v>0</v>
      </c>
      <c r="I15" s="904"/>
      <c r="J15" s="904">
        <v>0</v>
      </c>
      <c r="K15" s="904"/>
      <c r="L15" s="967" t="s">
        <v>249</v>
      </c>
      <c r="M15" s="907"/>
      <c r="N15" s="904">
        <v>0</v>
      </c>
      <c r="O15" s="967"/>
      <c r="P15" s="968">
        <v>0</v>
      </c>
      <c r="Q15" s="906"/>
      <c r="R15" s="967" t="s">
        <v>249</v>
      </c>
      <c r="S15" s="969"/>
      <c r="T15" s="892"/>
    </row>
    <row r="16" spans="1:20" x14ac:dyDescent="0.25">
      <c r="A16" s="976" t="s">
        <v>665</v>
      </c>
      <c r="B16" s="916">
        <v>1</v>
      </c>
      <c r="C16" s="917"/>
      <c r="D16" s="918">
        <v>1</v>
      </c>
      <c r="E16" s="918"/>
      <c r="F16" s="967">
        <v>0</v>
      </c>
      <c r="G16" s="969"/>
      <c r="H16" s="919">
        <v>1</v>
      </c>
      <c r="I16" s="967"/>
      <c r="J16" s="973">
        <v>1</v>
      </c>
      <c r="K16" s="906"/>
      <c r="L16" s="969">
        <v>0</v>
      </c>
      <c r="M16" s="907"/>
      <c r="N16" s="917">
        <v>1</v>
      </c>
      <c r="O16" s="967"/>
      <c r="P16" s="974">
        <v>1</v>
      </c>
      <c r="Q16" s="906"/>
      <c r="R16" s="967">
        <v>0</v>
      </c>
      <c r="S16" s="969"/>
    </row>
    <row r="17" spans="1:20" s="1041" customFormat="1" x14ac:dyDescent="0.25">
      <c r="A17" s="920" t="s">
        <v>281</v>
      </c>
      <c r="B17" s="911"/>
      <c r="C17" s="912"/>
      <c r="D17" s="912"/>
      <c r="E17" s="912"/>
      <c r="F17" s="912"/>
      <c r="G17" s="912"/>
      <c r="H17" s="911"/>
      <c r="I17" s="912"/>
      <c r="J17" s="912"/>
      <c r="K17" s="912"/>
      <c r="L17" s="913"/>
      <c r="M17" s="911"/>
      <c r="N17" s="912"/>
      <c r="O17" s="912"/>
      <c r="P17" s="912"/>
      <c r="Q17" s="912"/>
      <c r="R17" s="912"/>
      <c r="S17" s="913"/>
      <c r="T17" s="892"/>
    </row>
    <row r="18" spans="1:20" s="1041" customFormat="1" x14ac:dyDescent="0.25">
      <c r="A18" s="975" t="s">
        <v>282</v>
      </c>
      <c r="B18" s="902">
        <v>367968.32161716442</v>
      </c>
      <c r="C18" s="904"/>
      <c r="D18" s="904">
        <v>364175.43742420519</v>
      </c>
      <c r="E18" s="904"/>
      <c r="F18" s="967">
        <v>1.0414991795674395E-2</v>
      </c>
      <c r="G18" s="967"/>
      <c r="H18" s="909">
        <v>106243.08775743857</v>
      </c>
      <c r="I18" s="967"/>
      <c r="J18" s="972">
        <v>97177.397159361644</v>
      </c>
      <c r="K18" s="906"/>
      <c r="L18" s="969">
        <v>9.3290115428900158E-2</v>
      </c>
      <c r="M18" s="907"/>
      <c r="N18" s="904">
        <v>261725.23385972585</v>
      </c>
      <c r="O18" s="967"/>
      <c r="P18" s="968">
        <v>266998.04026484356</v>
      </c>
      <c r="Q18" s="906"/>
      <c r="R18" s="967">
        <v>-1.9748483546498871E-2</v>
      </c>
      <c r="S18" s="969"/>
      <c r="T18" s="892"/>
    </row>
    <row r="19" spans="1:20" s="1041" customFormat="1" x14ac:dyDescent="0.25">
      <c r="A19" s="975" t="s">
        <v>283</v>
      </c>
      <c r="B19" s="902">
        <v>1378215.6763357208</v>
      </c>
      <c r="C19" s="904"/>
      <c r="D19" s="904">
        <v>1361112.3571282784</v>
      </c>
      <c r="E19" s="904"/>
      <c r="F19" s="967">
        <v>1.2565692404356411E-2</v>
      </c>
      <c r="G19" s="967"/>
      <c r="H19" s="909">
        <v>514934.1361347863</v>
      </c>
      <c r="I19" s="967"/>
      <c r="J19" s="972">
        <v>525337.18866767886</v>
      </c>
      <c r="K19" s="906"/>
      <c r="L19" s="969">
        <v>-1.9802619645633707E-2</v>
      </c>
      <c r="M19" s="907"/>
      <c r="N19" s="904">
        <v>863281.54020093463</v>
      </c>
      <c r="O19" s="967"/>
      <c r="P19" s="968">
        <v>835775.16846059961</v>
      </c>
      <c r="Q19" s="906"/>
      <c r="R19" s="967">
        <v>3.2911209591209252E-2</v>
      </c>
      <c r="S19" s="969"/>
      <c r="T19" s="892"/>
    </row>
    <row r="20" spans="1:20" s="1041" customFormat="1" x14ac:dyDescent="0.25">
      <c r="A20" s="975" t="s">
        <v>284</v>
      </c>
      <c r="B20" s="902">
        <v>313041.7986969917</v>
      </c>
      <c r="C20" s="904"/>
      <c r="D20" s="904">
        <v>313125.3539767366</v>
      </c>
      <c r="E20" s="904"/>
      <c r="F20" s="967">
        <v>-2.6684290710969735E-4</v>
      </c>
      <c r="G20" s="967"/>
      <c r="H20" s="909">
        <v>78889.220788392748</v>
      </c>
      <c r="I20" s="967"/>
      <c r="J20" s="972">
        <v>72800.422314840922</v>
      </c>
      <c r="K20" s="906"/>
      <c r="L20" s="969">
        <v>8.3636856489918712E-2</v>
      </c>
      <c r="M20" s="907"/>
      <c r="N20" s="904">
        <v>234152.57790859893</v>
      </c>
      <c r="O20" s="967"/>
      <c r="P20" s="968">
        <v>240324.93166189568</v>
      </c>
      <c r="Q20" s="906"/>
      <c r="R20" s="967">
        <v>-2.5683368390510577E-2</v>
      </c>
      <c r="S20" s="969"/>
      <c r="T20" s="892"/>
    </row>
    <row r="21" spans="1:20" x14ac:dyDescent="0.25">
      <c r="A21" s="975" t="s">
        <v>285</v>
      </c>
      <c r="B21" s="902">
        <v>1424037.1913264075</v>
      </c>
      <c r="C21" s="904"/>
      <c r="D21" s="904">
        <v>1363231.1611012681</v>
      </c>
      <c r="E21" s="904"/>
      <c r="F21" s="967">
        <v>4.4604342946516863E-2</v>
      </c>
      <c r="G21" s="967"/>
      <c r="H21" s="909">
        <v>1034151.0036439162</v>
      </c>
      <c r="I21" s="967"/>
      <c r="J21" s="972">
        <v>1019602.6310467671</v>
      </c>
      <c r="K21" s="906"/>
      <c r="L21" s="969">
        <v>1.4268669140460273E-2</v>
      </c>
      <c r="M21" s="907"/>
      <c r="N21" s="904">
        <v>389886.18768249126</v>
      </c>
      <c r="O21" s="967"/>
      <c r="P21" s="968">
        <v>343628.53005450091</v>
      </c>
      <c r="Q21" s="906"/>
      <c r="R21" s="967">
        <v>0.13461529990147703</v>
      </c>
      <c r="S21" s="969"/>
    </row>
    <row r="22" spans="1:20" s="1041" customFormat="1" x14ac:dyDescent="0.25">
      <c r="A22" s="920" t="s">
        <v>286</v>
      </c>
      <c r="B22" s="911"/>
      <c r="C22" s="912"/>
      <c r="D22" s="912"/>
      <c r="E22" s="912"/>
      <c r="F22" s="912"/>
      <c r="G22" s="912"/>
      <c r="H22" s="911"/>
      <c r="I22" s="912"/>
      <c r="J22" s="912"/>
      <c r="K22" s="912"/>
      <c r="L22" s="913"/>
      <c r="M22" s="911"/>
      <c r="N22" s="912"/>
      <c r="O22" s="912"/>
      <c r="P22" s="912"/>
      <c r="Q22" s="912"/>
      <c r="R22" s="912"/>
      <c r="S22" s="913"/>
      <c r="T22" s="892"/>
    </row>
    <row r="23" spans="1:20" s="1041" customFormat="1" x14ac:dyDescent="0.25">
      <c r="A23" s="975" t="s">
        <v>583</v>
      </c>
      <c r="B23" s="902">
        <v>2179850.7346025039</v>
      </c>
      <c r="C23" s="904"/>
      <c r="D23" s="904">
        <v>2109621.0807344299</v>
      </c>
      <c r="E23" s="904"/>
      <c r="F23" s="967">
        <v>3.3290174481772225E-2</v>
      </c>
      <c r="G23" s="967"/>
      <c r="H23" s="909">
        <v>993725.81086310849</v>
      </c>
      <c r="I23" s="967"/>
      <c r="J23" s="972">
        <v>991467.45429647702</v>
      </c>
      <c r="K23" s="906"/>
      <c r="L23" s="969">
        <v>2.2777919303805559E-3</v>
      </c>
      <c r="M23" s="907"/>
      <c r="N23" s="904">
        <v>1186124.9237393953</v>
      </c>
      <c r="O23" s="967"/>
      <c r="P23" s="968">
        <v>1118153.6264379527</v>
      </c>
      <c r="Q23" s="906"/>
      <c r="R23" s="967">
        <v>6.0788871666924184E-2</v>
      </c>
      <c r="S23" s="969"/>
      <c r="T23" s="892"/>
    </row>
    <row r="24" spans="1:20" s="1041" customFormat="1" x14ac:dyDescent="0.25">
      <c r="A24" s="975" t="s">
        <v>287</v>
      </c>
      <c r="B24" s="902">
        <v>799700.44665258029</v>
      </c>
      <c r="C24" s="904"/>
      <c r="D24" s="904">
        <v>783350.63812212914</v>
      </c>
      <c r="E24" s="904"/>
      <c r="F24" s="967">
        <v>2.0871634916447356E-2</v>
      </c>
      <c r="G24" s="967"/>
      <c r="H24" s="909">
        <v>592939.74545986799</v>
      </c>
      <c r="I24" s="967"/>
      <c r="J24" s="972">
        <v>581195.88596365706</v>
      </c>
      <c r="K24" s="906"/>
      <c r="L24" s="969">
        <v>2.0206370657181998E-2</v>
      </c>
      <c r="M24" s="907"/>
      <c r="N24" s="904">
        <v>206760.70119271235</v>
      </c>
      <c r="O24" s="967"/>
      <c r="P24" s="968">
        <v>202154.75215847208</v>
      </c>
      <c r="Q24" s="906"/>
      <c r="R24" s="967">
        <v>2.2784272865520372E-2</v>
      </c>
      <c r="S24" s="969"/>
      <c r="T24" s="892"/>
    </row>
    <row r="25" spans="1:20" s="1041" customFormat="1" x14ac:dyDescent="0.25">
      <c r="A25" s="975" t="s">
        <v>288</v>
      </c>
      <c r="B25" s="902">
        <v>790490.69402223243</v>
      </c>
      <c r="C25" s="904"/>
      <c r="D25" s="904">
        <v>773153.30913929269</v>
      </c>
      <c r="E25" s="904"/>
      <c r="F25" s="967">
        <v>2.2424252315805859E-2</v>
      </c>
      <c r="G25" s="967"/>
      <c r="H25" s="909">
        <v>585380.81804341474</v>
      </c>
      <c r="I25" s="967"/>
      <c r="J25" s="972">
        <v>573121.39485463675</v>
      </c>
      <c r="K25" s="906"/>
      <c r="L25" s="969">
        <v>2.1390622124458292E-2</v>
      </c>
      <c r="M25" s="907"/>
      <c r="N25" s="904">
        <v>205109.8759788177</v>
      </c>
      <c r="O25" s="967"/>
      <c r="P25" s="968">
        <v>200031.91428465588</v>
      </c>
      <c r="Q25" s="906"/>
      <c r="R25" s="967">
        <v>2.5385757629333136E-2</v>
      </c>
      <c r="S25" s="969"/>
      <c r="T25" s="892"/>
    </row>
    <row r="26" spans="1:20" s="1041" customFormat="1" x14ac:dyDescent="0.25">
      <c r="A26" s="975" t="s">
        <v>584</v>
      </c>
      <c r="B26" s="902">
        <v>21562.06295126136</v>
      </c>
      <c r="C26" s="904"/>
      <c r="D26" s="904">
        <v>20586.268401983809</v>
      </c>
      <c r="E26" s="904"/>
      <c r="F26" s="967">
        <v>4.7400263623470371E-2</v>
      </c>
      <c r="G26" s="967"/>
      <c r="H26" s="909">
        <v>15510.153210443952</v>
      </c>
      <c r="I26" s="967"/>
      <c r="J26" s="972">
        <v>14070.664684596166</v>
      </c>
      <c r="K26" s="906"/>
      <c r="L26" s="969">
        <v>0.10230423068951842</v>
      </c>
      <c r="M26" s="907"/>
      <c r="N26" s="904">
        <v>6051.9097408174066</v>
      </c>
      <c r="O26" s="967"/>
      <c r="P26" s="968">
        <v>6515.6037173876421</v>
      </c>
      <c r="Q26" s="906"/>
      <c r="R26" s="967">
        <v>-7.1166694090497626E-2</v>
      </c>
      <c r="S26" s="969"/>
      <c r="T26" s="892"/>
    </row>
    <row r="27" spans="1:20" s="1041" customFormat="1" x14ac:dyDescent="0.25">
      <c r="A27" s="975" t="s">
        <v>585</v>
      </c>
      <c r="B27" s="902">
        <v>23378.448474344459</v>
      </c>
      <c r="C27" s="904"/>
      <c r="D27" s="968">
        <v>25051.40362947277</v>
      </c>
      <c r="E27" s="968"/>
      <c r="F27" s="967">
        <v>-6.6780894989855705E-2</v>
      </c>
      <c r="G27" s="967"/>
      <c r="H27" s="909">
        <v>17380.94221054134</v>
      </c>
      <c r="I27" s="967"/>
      <c r="J27" s="972">
        <v>17316.190601216804</v>
      </c>
      <c r="K27" s="906"/>
      <c r="L27" s="969">
        <v>3.7393680178125174E-3</v>
      </c>
      <c r="M27" s="907"/>
      <c r="N27" s="904">
        <v>5997.5062638031186</v>
      </c>
      <c r="O27" s="967"/>
      <c r="P27" s="968">
        <v>7735.2130282559647</v>
      </c>
      <c r="Q27" s="906"/>
      <c r="R27" s="967">
        <v>-0.22464885687119099</v>
      </c>
      <c r="S27" s="969"/>
      <c r="T27" s="892"/>
    </row>
    <row r="28" spans="1:20" s="1041" customFormat="1" x14ac:dyDescent="0.25">
      <c r="A28" s="975" t="s">
        <v>253</v>
      </c>
      <c r="B28" s="902">
        <v>336970.90199910552</v>
      </c>
      <c r="C28" s="904"/>
      <c r="D28" s="968">
        <v>331358.54700451187</v>
      </c>
      <c r="E28" s="968"/>
      <c r="F28" s="967">
        <v>1.6937408270676763E-2</v>
      </c>
      <c r="G28" s="967"/>
      <c r="H28" s="909">
        <v>282128.9216441118</v>
      </c>
      <c r="I28" s="967"/>
      <c r="J28" s="972">
        <v>281803.07200683746</v>
      </c>
      <c r="K28" s="906"/>
      <c r="L28" s="969">
        <v>1.1563026440905269E-3</v>
      </c>
      <c r="M28" s="907"/>
      <c r="N28" s="904">
        <v>54841.980354993735</v>
      </c>
      <c r="O28" s="967"/>
      <c r="P28" s="968">
        <v>49555.474997674406</v>
      </c>
      <c r="Q28" s="906"/>
      <c r="R28" s="967">
        <v>0.10667853264583621</v>
      </c>
      <c r="S28" s="969"/>
      <c r="T28" s="892"/>
    </row>
    <row r="29" spans="1:20" s="1041" customFormat="1" x14ac:dyDescent="0.25">
      <c r="A29" s="975" t="s">
        <v>0</v>
      </c>
      <c r="B29" s="902">
        <v>512588.62723140058</v>
      </c>
      <c r="C29" s="904"/>
      <c r="D29" s="968">
        <v>496723.92437959113</v>
      </c>
      <c r="E29" s="968"/>
      <c r="F29" s="967">
        <v>3.1938672717696216E-2</v>
      </c>
      <c r="G29" s="967"/>
      <c r="H29" s="909">
        <v>338269.36578017304</v>
      </c>
      <c r="I29" s="967"/>
      <c r="J29" s="972">
        <v>331327.4596741639</v>
      </c>
      <c r="K29" s="906"/>
      <c r="L29" s="969">
        <v>2.0951798298987957E-2</v>
      </c>
      <c r="M29" s="907"/>
      <c r="N29" s="904">
        <v>174319.26145122756</v>
      </c>
      <c r="O29" s="967"/>
      <c r="P29" s="968">
        <v>165396.46470542721</v>
      </c>
      <c r="Q29" s="906"/>
      <c r="R29" s="967">
        <v>5.39479290666336E-2</v>
      </c>
      <c r="S29" s="969"/>
      <c r="T29" s="892"/>
    </row>
    <row r="30" spans="1:20" s="1041" customFormat="1" x14ac:dyDescent="0.25">
      <c r="A30" s="975" t="s">
        <v>260</v>
      </c>
      <c r="B30" s="902">
        <v>239365.26906089848</v>
      </c>
      <c r="C30" s="904"/>
      <c r="D30" s="968">
        <v>230713.03204617882</v>
      </c>
      <c r="E30" s="968"/>
      <c r="F30" s="967">
        <v>3.7502159882272526E-2</v>
      </c>
      <c r="G30" s="967"/>
      <c r="H30" s="909">
        <v>153518.60415712147</v>
      </c>
      <c r="I30" s="967"/>
      <c r="J30" s="972">
        <v>147584.09313577498</v>
      </c>
      <c r="K30" s="906"/>
      <c r="L30" s="969">
        <v>4.0211047784715119E-2</v>
      </c>
      <c r="M30" s="907"/>
      <c r="N30" s="904">
        <v>85846.664903777011</v>
      </c>
      <c r="O30" s="967"/>
      <c r="P30" s="968">
        <v>83128.938910403827</v>
      </c>
      <c r="Q30" s="906"/>
      <c r="R30" s="967">
        <v>3.2692898874871271E-2</v>
      </c>
      <c r="S30" s="969"/>
      <c r="T30" s="892"/>
    </row>
    <row r="31" spans="1:20" x14ac:dyDescent="0.25">
      <c r="A31" s="975" t="s">
        <v>269</v>
      </c>
      <c r="B31" s="902">
        <v>413228.56951789715</v>
      </c>
      <c r="C31" s="904"/>
      <c r="D31" s="968">
        <v>395964.15830358362</v>
      </c>
      <c r="E31" s="968"/>
      <c r="F31" s="967">
        <v>4.3600944308391155E-2</v>
      </c>
      <c r="G31" s="967"/>
      <c r="H31" s="909">
        <v>283478.27018404874</v>
      </c>
      <c r="I31" s="967"/>
      <c r="J31" s="972">
        <v>276963.08086530876</v>
      </c>
      <c r="K31" s="906"/>
      <c r="L31" s="969">
        <v>2.3523674340943719E-2</v>
      </c>
      <c r="M31" s="907"/>
      <c r="N31" s="904">
        <v>129750.29933384839</v>
      </c>
      <c r="O31" s="967"/>
      <c r="P31" s="968">
        <v>119001.07743827488</v>
      </c>
      <c r="Q31" s="906"/>
      <c r="R31" s="967">
        <v>9.0328777915049299E-2</v>
      </c>
      <c r="S31" s="969"/>
    </row>
    <row r="32" spans="1:20" s="1041" customFormat="1" x14ac:dyDescent="0.25">
      <c r="A32" s="921" t="s">
        <v>143</v>
      </c>
      <c r="B32" s="911"/>
      <c r="C32" s="912"/>
      <c r="D32" s="912"/>
      <c r="E32" s="912"/>
      <c r="F32" s="912"/>
      <c r="G32" s="912"/>
      <c r="H32" s="911"/>
      <c r="I32" s="912"/>
      <c r="J32" s="912"/>
      <c r="K32" s="912"/>
      <c r="L32" s="913"/>
      <c r="M32" s="911"/>
      <c r="N32" s="912"/>
      <c r="O32" s="912"/>
      <c r="P32" s="912"/>
      <c r="Q32" s="912"/>
      <c r="R32" s="912"/>
      <c r="S32" s="913"/>
      <c r="T32" s="892"/>
    </row>
    <row r="33" spans="1:20" s="1041" customFormat="1" x14ac:dyDescent="0.25">
      <c r="A33" s="977" t="s">
        <v>586</v>
      </c>
      <c r="B33" s="922">
        <v>6.12353025060116</v>
      </c>
      <c r="C33" s="918"/>
      <c r="D33" s="974">
        <v>6.2664137894825931</v>
      </c>
      <c r="E33" s="974"/>
      <c r="F33" s="967">
        <v>-2.2801484817559545E-2</v>
      </c>
      <c r="G33" s="967"/>
      <c r="H33" s="919">
        <v>6.5211672554480176</v>
      </c>
      <c r="I33" s="967"/>
      <c r="J33" s="974">
        <v>6.7599193080064639</v>
      </c>
      <c r="K33" s="978"/>
      <c r="L33" s="969">
        <v>-3.5318772559262336E-2</v>
      </c>
      <c r="M33" s="907"/>
      <c r="N33" s="918">
        <v>5.7903932030928003</v>
      </c>
      <c r="O33" s="967"/>
      <c r="P33" s="974">
        <v>5.8288221665042323</v>
      </c>
      <c r="Q33" s="923"/>
      <c r="R33" s="967">
        <v>-6.5929208875623348E-3</v>
      </c>
      <c r="S33" s="970"/>
      <c r="T33" s="892"/>
    </row>
    <row r="34" spans="1:20" s="1041" customFormat="1" x14ac:dyDescent="0.25">
      <c r="A34" s="977" t="s">
        <v>292</v>
      </c>
      <c r="B34" s="922">
        <v>6.5355546699481586</v>
      </c>
      <c r="C34" s="918"/>
      <c r="D34" s="974">
        <v>6.4184621628109317</v>
      </c>
      <c r="E34" s="974"/>
      <c r="F34" s="967">
        <v>1.8243078196467363E-2</v>
      </c>
      <c r="G34" s="967"/>
      <c r="H34" s="919">
        <v>7.095266498996307</v>
      </c>
      <c r="I34" s="967"/>
      <c r="J34" s="974">
        <v>6.9416045626738532</v>
      </c>
      <c r="K34" s="978"/>
      <c r="L34" s="969">
        <v>2.2136371343985696E-2</v>
      </c>
      <c r="M34" s="907"/>
      <c r="N34" s="918">
        <v>4.9381446632714541</v>
      </c>
      <c r="O34" s="967"/>
      <c r="P34" s="974">
        <v>4.9195808318530396</v>
      </c>
      <c r="Q34" s="923"/>
      <c r="R34" s="967">
        <v>3.7734579536163608E-3</v>
      </c>
      <c r="S34" s="970"/>
      <c r="T34" s="892"/>
    </row>
    <row r="35" spans="1:20" s="1041" customFormat="1" x14ac:dyDescent="0.25">
      <c r="A35" s="977" t="s">
        <v>587</v>
      </c>
      <c r="B35" s="922">
        <v>2.9780577634990162</v>
      </c>
      <c r="C35" s="918"/>
      <c r="D35" s="974">
        <v>2.9957891139162203</v>
      </c>
      <c r="E35" s="974"/>
      <c r="F35" s="967">
        <v>-5.918757877461182E-3</v>
      </c>
      <c r="G35" s="967"/>
      <c r="H35" s="919">
        <v>3.5446630126281344</v>
      </c>
      <c r="I35" s="967"/>
      <c r="J35" s="974">
        <v>3.5355203528417203</v>
      </c>
      <c r="K35" s="978"/>
      <c r="L35" s="969">
        <v>2.5859446061640185E-3</v>
      </c>
      <c r="M35" s="907"/>
      <c r="N35" s="918">
        <v>1.5259319717737392</v>
      </c>
      <c r="O35" s="967"/>
      <c r="P35" s="974">
        <v>1.8302214072038099</v>
      </c>
      <c r="Q35" s="923"/>
      <c r="R35" s="967">
        <v>-0.16625826483745507</v>
      </c>
      <c r="S35" s="970"/>
      <c r="T35" s="892"/>
    </row>
    <row r="36" spans="1:20" s="1041" customFormat="1" x14ac:dyDescent="0.25">
      <c r="A36" s="977" t="s">
        <v>588</v>
      </c>
      <c r="B36" s="922">
        <v>2.5553047310780252</v>
      </c>
      <c r="C36" s="918"/>
      <c r="D36" s="974">
        <v>2.5219391008715522</v>
      </c>
      <c r="E36" s="974"/>
      <c r="F36" s="967">
        <v>1.3230149052743712E-2</v>
      </c>
      <c r="G36" s="967"/>
      <c r="H36" s="919">
        <v>2.7871287941173679</v>
      </c>
      <c r="I36" s="967"/>
      <c r="J36" s="974">
        <v>3.0067464508151502</v>
      </c>
      <c r="K36" s="978"/>
      <c r="L36" s="969">
        <v>-7.3041628314965648E-2</v>
      </c>
      <c r="M36" s="907"/>
      <c r="N36" s="918">
        <v>1.8834720617204366</v>
      </c>
      <c r="O36" s="967"/>
      <c r="P36" s="974">
        <v>1.4366404224992833</v>
      </c>
      <c r="Q36" s="923"/>
      <c r="R36" s="967">
        <v>0.31102538409981029</v>
      </c>
      <c r="S36" s="970"/>
      <c r="T36" s="892"/>
    </row>
    <row r="37" spans="1:20" s="1041" customFormat="1" x14ac:dyDescent="0.25">
      <c r="A37" s="979" t="s">
        <v>589</v>
      </c>
      <c r="B37" s="922">
        <v>5.7891881886886818</v>
      </c>
      <c r="C37" s="918"/>
      <c r="D37" s="974">
        <v>5.7643480278273964</v>
      </c>
      <c r="E37" s="974"/>
      <c r="F37" s="967">
        <v>4.3092750023713822E-3</v>
      </c>
      <c r="G37" s="967"/>
      <c r="H37" s="919">
        <v>6.1323142103163946</v>
      </c>
      <c r="I37" s="967"/>
      <c r="J37" s="974">
        <v>6.1227006983699654</v>
      </c>
      <c r="K37" s="978"/>
      <c r="L37" s="969">
        <v>1.5701423963102601E-3</v>
      </c>
      <c r="M37" s="907"/>
      <c r="N37" s="918">
        <v>4.0240116971901214</v>
      </c>
      <c r="O37" s="967"/>
      <c r="P37" s="974">
        <v>3.7265331662911279</v>
      </c>
      <c r="Q37" s="923"/>
      <c r="R37" s="967">
        <v>7.9827152375799806E-2</v>
      </c>
      <c r="S37" s="970"/>
      <c r="T37" s="892"/>
    </row>
    <row r="38" spans="1:20" s="1041" customFormat="1" x14ac:dyDescent="0.25">
      <c r="A38" s="979" t="s">
        <v>1</v>
      </c>
      <c r="B38" s="922">
        <v>5.7404236186225388</v>
      </c>
      <c r="C38" s="918"/>
      <c r="D38" s="974">
        <v>5.6624468742357212</v>
      </c>
      <c r="E38" s="974"/>
      <c r="F38" s="967">
        <v>1.3770856684168421E-2</v>
      </c>
      <c r="G38" s="967"/>
      <c r="H38" s="919">
        <v>6.7652417052020253</v>
      </c>
      <c r="I38" s="967"/>
      <c r="J38" s="974">
        <v>6.6220780946530136</v>
      </c>
      <c r="K38" s="978"/>
      <c r="L38" s="969">
        <v>2.1619136546367362E-2</v>
      </c>
      <c r="M38" s="907"/>
      <c r="N38" s="918">
        <v>3.7517474316006822</v>
      </c>
      <c r="O38" s="967"/>
      <c r="P38" s="974">
        <v>3.7400830858007339</v>
      </c>
      <c r="Q38" s="923"/>
      <c r="R38" s="967">
        <v>3.1187397531975067E-3</v>
      </c>
      <c r="S38" s="970"/>
      <c r="T38" s="892"/>
    </row>
    <row r="39" spans="1:20" s="1041" customFormat="1" x14ac:dyDescent="0.25">
      <c r="A39" s="977" t="s">
        <v>144</v>
      </c>
      <c r="B39" s="922">
        <v>3.1955026331949163</v>
      </c>
      <c r="C39" s="918"/>
      <c r="D39" s="974">
        <v>3.1735168487238092</v>
      </c>
      <c r="E39" s="974"/>
      <c r="F39" s="967">
        <v>6.9278927824027213E-3</v>
      </c>
      <c r="G39" s="967"/>
      <c r="H39" s="919">
        <v>3.9126419882621146</v>
      </c>
      <c r="I39" s="967"/>
      <c r="J39" s="974">
        <v>3.853460834296627</v>
      </c>
      <c r="K39" s="978"/>
      <c r="L39" s="969">
        <v>1.5357922789499422E-2</v>
      </c>
      <c r="M39" s="907"/>
      <c r="N39" s="918">
        <v>1.9130505670668265</v>
      </c>
      <c r="O39" s="967"/>
      <c r="P39" s="974">
        <v>1.9663690394387103</v>
      </c>
      <c r="Q39" s="923"/>
      <c r="R39" s="967">
        <v>-2.7115191147996962E-2</v>
      </c>
      <c r="S39" s="970"/>
      <c r="T39" s="892"/>
    </row>
    <row r="40" spans="1:20" s="1041" customFormat="1" x14ac:dyDescent="0.25">
      <c r="A40" s="977" t="s">
        <v>145</v>
      </c>
      <c r="B40" s="922">
        <v>5.269682871532714</v>
      </c>
      <c r="C40" s="918"/>
      <c r="D40" s="974">
        <v>5.2542663140410255</v>
      </c>
      <c r="E40" s="974"/>
      <c r="F40" s="967">
        <v>2.9341027976619023E-3</v>
      </c>
      <c r="G40" s="967"/>
      <c r="H40" s="919">
        <v>5.953933200126448</v>
      </c>
      <c r="I40" s="967"/>
      <c r="J40" s="974">
        <v>5.8685323152921693</v>
      </c>
      <c r="K40" s="978"/>
      <c r="L40" s="969">
        <v>1.455234124071223E-2</v>
      </c>
      <c r="M40" s="907"/>
      <c r="N40" s="918">
        <v>3.7747337229104652</v>
      </c>
      <c r="O40" s="967"/>
      <c r="P40" s="974">
        <v>3.8246237608836777</v>
      </c>
      <c r="Q40" s="923"/>
      <c r="R40" s="967">
        <v>-1.3044430274021383E-2</v>
      </c>
      <c r="S40" s="970"/>
      <c r="T40" s="892"/>
    </row>
    <row r="41" spans="1:20" x14ac:dyDescent="0.25">
      <c r="A41" s="977" t="s">
        <v>308</v>
      </c>
      <c r="B41" s="922">
        <v>8.2360572446762461</v>
      </c>
      <c r="C41" s="918"/>
      <c r="D41" s="974">
        <v>8.2978511338908199</v>
      </c>
      <c r="E41" s="974"/>
      <c r="F41" s="967">
        <v>-7.4469749116358157E-3</v>
      </c>
      <c r="G41" s="967"/>
      <c r="H41" s="919">
        <v>9.3601360218625995</v>
      </c>
      <c r="I41" s="967"/>
      <c r="J41" s="974">
        <v>9.3683485849795503</v>
      </c>
      <c r="K41" s="978"/>
      <c r="L41" s="969">
        <v>-8.7662868673760608E-4</v>
      </c>
      <c r="M41" s="907"/>
      <c r="N41" s="918">
        <v>6.8524500332669698</v>
      </c>
      <c r="O41" s="967"/>
      <c r="P41" s="974">
        <v>6.9049467859979732</v>
      </c>
      <c r="Q41" s="923"/>
      <c r="R41" s="967">
        <v>-7.6027744105802023E-3</v>
      </c>
      <c r="S41" s="970"/>
    </row>
    <row r="42" spans="1:20" s="1041" customFormat="1" x14ac:dyDescent="0.25">
      <c r="A42" s="924" t="s">
        <v>309</v>
      </c>
      <c r="B42" s="911"/>
      <c r="C42" s="912"/>
      <c r="D42" s="925"/>
      <c r="E42" s="925"/>
      <c r="F42" s="926"/>
      <c r="G42" s="926"/>
      <c r="H42" s="911"/>
      <c r="I42" s="926"/>
      <c r="J42" s="927"/>
      <c r="K42" s="927"/>
      <c r="L42" s="928"/>
      <c r="M42" s="929"/>
      <c r="N42" s="912"/>
      <c r="O42" s="926"/>
      <c r="P42" s="927"/>
      <c r="Q42" s="927"/>
      <c r="R42" s="926"/>
      <c r="S42" s="928"/>
      <c r="T42" s="892"/>
    </row>
    <row r="43" spans="1:20" s="1041" customFormat="1" x14ac:dyDescent="0.25">
      <c r="A43" s="980" t="s">
        <v>310</v>
      </c>
      <c r="B43" s="902">
        <v>2187063.5180231552</v>
      </c>
      <c r="C43" s="904"/>
      <c r="D43" s="968">
        <v>2121259.7026456953</v>
      </c>
      <c r="E43" s="968"/>
      <c r="F43" s="967">
        <v>3.1021102835917486E-2</v>
      </c>
      <c r="G43" s="967"/>
      <c r="H43" s="909">
        <v>1049914.6152763139</v>
      </c>
      <c r="I43" s="967"/>
      <c r="J43" s="972">
        <v>1043229.8327986583</v>
      </c>
      <c r="K43" s="906"/>
      <c r="L43" s="969">
        <v>6.407775417735506E-3</v>
      </c>
      <c r="M43" s="907"/>
      <c r="N43" s="904">
        <v>1137148.9027468413</v>
      </c>
      <c r="O43" s="967"/>
      <c r="P43" s="968">
        <v>1078029.8698470371</v>
      </c>
      <c r="Q43" s="906"/>
      <c r="R43" s="967">
        <v>5.4839883896902267E-2</v>
      </c>
      <c r="S43" s="969"/>
      <c r="T43" s="892"/>
    </row>
    <row r="44" spans="1:20" s="1041" customFormat="1" x14ac:dyDescent="0.25">
      <c r="A44" s="980" t="s">
        <v>327</v>
      </c>
      <c r="B44" s="902">
        <v>1956322.3448845008</v>
      </c>
      <c r="C44" s="904"/>
      <c r="D44" s="968">
        <v>1903213.2445403906</v>
      </c>
      <c r="E44" s="968"/>
      <c r="F44" s="967">
        <v>2.7904965718613242E-2</v>
      </c>
      <c r="G44" s="967"/>
      <c r="H44" s="909">
        <v>882991.70488570386</v>
      </c>
      <c r="I44" s="967"/>
      <c r="J44" s="972">
        <v>879257.77274403244</v>
      </c>
      <c r="K44" s="906"/>
      <c r="L44" s="969">
        <v>4.2466865320034391E-3</v>
      </c>
      <c r="M44" s="907"/>
      <c r="N44" s="904">
        <v>1073330.6399987971</v>
      </c>
      <c r="O44" s="967"/>
      <c r="P44" s="968">
        <v>1023955.4717963582</v>
      </c>
      <c r="Q44" s="906"/>
      <c r="R44" s="967">
        <v>4.8220034525347476E-2</v>
      </c>
      <c r="S44" s="969"/>
      <c r="T44" s="892"/>
    </row>
    <row r="45" spans="1:20" s="1041" customFormat="1" x14ac:dyDescent="0.25">
      <c r="A45" s="980" t="s">
        <v>312</v>
      </c>
      <c r="B45" s="902">
        <v>320179.85584512347</v>
      </c>
      <c r="C45" s="904"/>
      <c r="D45" s="968">
        <v>318740.23431352357</v>
      </c>
      <c r="E45" s="968"/>
      <c r="F45" s="967">
        <v>4.5165980840179715E-3</v>
      </c>
      <c r="G45" s="967"/>
      <c r="H45" s="909">
        <v>214858.67544663773</v>
      </c>
      <c r="I45" s="967"/>
      <c r="J45" s="972">
        <v>223832.43054695625</v>
      </c>
      <c r="K45" s="906"/>
      <c r="L45" s="969">
        <v>-4.0091398187431022E-2</v>
      </c>
      <c r="M45" s="907"/>
      <c r="N45" s="904">
        <v>105321.18039848574</v>
      </c>
      <c r="O45" s="967"/>
      <c r="P45" s="968">
        <v>94907.803766567333</v>
      </c>
      <c r="Q45" s="906"/>
      <c r="R45" s="967">
        <v>0.10972097360435046</v>
      </c>
      <c r="S45" s="969"/>
      <c r="T45" s="892"/>
    </row>
    <row r="46" spans="1:20" s="1041" customFormat="1" x14ac:dyDescent="0.25">
      <c r="A46" s="980" t="s">
        <v>313</v>
      </c>
      <c r="B46" s="981">
        <v>227516.3558137028</v>
      </c>
      <c r="C46" s="904"/>
      <c r="D46" s="968">
        <v>230061.25880094367</v>
      </c>
      <c r="E46" s="968"/>
      <c r="F46" s="967">
        <v>-1.106184935483989E-2</v>
      </c>
      <c r="G46" s="967"/>
      <c r="H46" s="909">
        <v>155847.16166315024</v>
      </c>
      <c r="I46" s="967"/>
      <c r="J46" s="972">
        <v>162987.12302450082</v>
      </c>
      <c r="K46" s="906"/>
      <c r="L46" s="969">
        <v>-4.3806904673550646E-2</v>
      </c>
      <c r="M46" s="907"/>
      <c r="N46" s="904">
        <v>71669.194150552576</v>
      </c>
      <c r="O46" s="967"/>
      <c r="P46" s="968">
        <v>67074.135776442854</v>
      </c>
      <c r="Q46" s="906"/>
      <c r="R46" s="967">
        <v>6.8507157355332707E-2</v>
      </c>
      <c r="S46" s="969"/>
      <c r="T46" s="892"/>
    </row>
    <row r="47" spans="1:20" s="1041" customFormat="1" x14ac:dyDescent="0.25">
      <c r="A47" s="980" t="s">
        <v>643</v>
      </c>
      <c r="B47" s="902">
        <v>132922.41753225983</v>
      </c>
      <c r="C47" s="904"/>
      <c r="D47" s="968">
        <v>134161.11149168015</v>
      </c>
      <c r="E47" s="968"/>
      <c r="F47" s="967">
        <v>-9.2328838487383165E-3</v>
      </c>
      <c r="G47" s="967"/>
      <c r="H47" s="909">
        <v>114156.17130000405</v>
      </c>
      <c r="I47" s="967"/>
      <c r="J47" s="972">
        <v>116819.16924707932</v>
      </c>
      <c r="K47" s="906"/>
      <c r="L47" s="969">
        <v>-2.2795898688877662E-2</v>
      </c>
      <c r="M47" s="907"/>
      <c r="N47" s="904">
        <v>18766.24623225578</v>
      </c>
      <c r="O47" s="967"/>
      <c r="P47" s="968">
        <v>17341.942244600825</v>
      </c>
      <c r="Q47" s="906"/>
      <c r="R47" s="967">
        <v>8.2130592269639979E-2</v>
      </c>
      <c r="S47" s="969"/>
      <c r="T47" s="892"/>
    </row>
    <row r="48" spans="1:20" s="1041" customFormat="1" x14ac:dyDescent="0.25">
      <c r="A48" s="976" t="s">
        <v>198</v>
      </c>
      <c r="B48" s="902">
        <v>98432.660530065419</v>
      </c>
      <c r="C48" s="904"/>
      <c r="D48" s="968">
        <v>99876.97529648029</v>
      </c>
      <c r="E48" s="968"/>
      <c r="F48" s="967">
        <v>-1.446093819048372E-2</v>
      </c>
      <c r="G48" s="967"/>
      <c r="H48" s="909">
        <v>86054.412637896923</v>
      </c>
      <c r="I48" s="967"/>
      <c r="J48" s="972">
        <v>88216.057440122589</v>
      </c>
      <c r="K48" s="906"/>
      <c r="L48" s="969">
        <v>-2.450398334444839E-2</v>
      </c>
      <c r="M48" s="907"/>
      <c r="N48" s="904">
        <v>12378.247892168491</v>
      </c>
      <c r="O48" s="967"/>
      <c r="P48" s="968">
        <v>11660.917856357697</v>
      </c>
      <c r="Q48" s="906"/>
      <c r="R48" s="967">
        <v>6.1515743841698972E-2</v>
      </c>
      <c r="S48" s="969"/>
      <c r="T48" s="892"/>
    </row>
    <row r="49" spans="1:20" s="1041" customFormat="1" x14ac:dyDescent="0.25">
      <c r="A49" s="980" t="s">
        <v>187</v>
      </c>
      <c r="B49" s="902">
        <v>164677.70579399163</v>
      </c>
      <c r="C49" s="904"/>
      <c r="D49" s="968">
        <v>142771.23738638422</v>
      </c>
      <c r="E49" s="968"/>
      <c r="F49" s="967">
        <v>0.15343754672603668</v>
      </c>
      <c r="G49" s="967"/>
      <c r="H49" s="909">
        <v>135008.10235355134</v>
      </c>
      <c r="I49" s="967"/>
      <c r="J49" s="972">
        <v>120530.69574581347</v>
      </c>
      <c r="K49" s="906"/>
      <c r="L49" s="969">
        <v>0.12011385579544974</v>
      </c>
      <c r="M49" s="907"/>
      <c r="N49" s="904">
        <v>29669.603440440274</v>
      </c>
      <c r="O49" s="967"/>
      <c r="P49" s="968">
        <v>22240.541640570747</v>
      </c>
      <c r="Q49" s="906"/>
      <c r="R49" s="967">
        <v>0.33403241341557899</v>
      </c>
      <c r="S49" s="969"/>
      <c r="T49" s="892"/>
    </row>
    <row r="50" spans="1:20" s="1041" customFormat="1" x14ac:dyDescent="0.25">
      <c r="A50" s="980" t="s">
        <v>316</v>
      </c>
      <c r="B50" s="902">
        <v>39916.791639670861</v>
      </c>
      <c r="C50" s="904"/>
      <c r="D50" s="968">
        <v>39236.460065589854</v>
      </c>
      <c r="E50" s="968"/>
      <c r="F50" s="967">
        <v>1.7339269978579274E-2</v>
      </c>
      <c r="G50" s="967"/>
      <c r="H50" s="909">
        <v>29374.675371362791</v>
      </c>
      <c r="I50" s="967"/>
      <c r="J50" s="972">
        <v>29020.829772080233</v>
      </c>
      <c r="K50" s="906"/>
      <c r="L50" s="969">
        <v>1.219281468040514E-2</v>
      </c>
      <c r="M50" s="907"/>
      <c r="N50" s="904">
        <v>10542.116268308066</v>
      </c>
      <c r="O50" s="967"/>
      <c r="P50" s="968">
        <v>10215.630293509617</v>
      </c>
      <c r="Q50" s="906"/>
      <c r="R50" s="967">
        <v>3.1959454817572772E-2</v>
      </c>
      <c r="S50" s="969"/>
      <c r="T50" s="892"/>
    </row>
    <row r="51" spans="1:20" s="1041" customFormat="1" x14ac:dyDescent="0.25">
      <c r="A51" s="980" t="s">
        <v>317</v>
      </c>
      <c r="B51" s="902">
        <v>80491.162551686954</v>
      </c>
      <c r="C51" s="904"/>
      <c r="D51" s="968">
        <v>73171.650435229065</v>
      </c>
      <c r="E51" s="968"/>
      <c r="F51" s="967">
        <v>0.10003207626069689</v>
      </c>
      <c r="G51" s="967"/>
      <c r="H51" s="909">
        <v>64905.043140088317</v>
      </c>
      <c r="I51" s="967"/>
      <c r="J51" s="972">
        <v>60828.399011401474</v>
      </c>
      <c r="K51" s="906"/>
      <c r="L51" s="969">
        <v>6.7018764178270254E-2</v>
      </c>
      <c r="M51" s="907"/>
      <c r="N51" s="904">
        <v>15586.11941159864</v>
      </c>
      <c r="O51" s="967"/>
      <c r="P51" s="968">
        <v>12343.251423827587</v>
      </c>
      <c r="Q51" s="906"/>
      <c r="R51" s="967">
        <v>0.26272396765012618</v>
      </c>
      <c r="S51" s="969"/>
      <c r="T51" s="892"/>
    </row>
    <row r="52" spans="1:20" x14ac:dyDescent="0.25">
      <c r="A52" s="980" t="s">
        <v>318</v>
      </c>
      <c r="B52" s="902">
        <v>157207.95557225501</v>
      </c>
      <c r="C52" s="904"/>
      <c r="D52" s="968">
        <v>152428.89245664075</v>
      </c>
      <c r="E52" s="968"/>
      <c r="F52" s="967">
        <v>3.1352737913343393E-2</v>
      </c>
      <c r="G52" s="967"/>
      <c r="H52" s="909">
        <v>131420.14473681711</v>
      </c>
      <c r="I52" s="967"/>
      <c r="J52" s="972">
        <v>132686.95846224594</v>
      </c>
      <c r="K52" s="906"/>
      <c r="L52" s="969">
        <v>-9.5473868729102195E-3</v>
      </c>
      <c r="M52" s="907"/>
      <c r="N52" s="904">
        <v>25787.810835437915</v>
      </c>
      <c r="O52" s="967"/>
      <c r="P52" s="968">
        <v>19741.933994394807</v>
      </c>
      <c r="Q52" s="906"/>
      <c r="R52" s="967">
        <v>0.30624541864842991</v>
      </c>
      <c r="S52" s="969"/>
    </row>
    <row r="53" spans="1:20" s="1041" customFormat="1" x14ac:dyDescent="0.25">
      <c r="A53" s="924" t="s">
        <v>319</v>
      </c>
      <c r="B53" s="911"/>
      <c r="C53" s="912"/>
      <c r="D53" s="925"/>
      <c r="E53" s="925"/>
      <c r="F53" s="912"/>
      <c r="G53" s="912"/>
      <c r="H53" s="911"/>
      <c r="I53" s="912"/>
      <c r="J53" s="927"/>
      <c r="K53" s="912"/>
      <c r="L53" s="913"/>
      <c r="M53" s="911"/>
      <c r="N53" s="912"/>
      <c r="O53" s="930"/>
      <c r="P53" s="927"/>
      <c r="Q53" s="912"/>
      <c r="R53" s="912"/>
      <c r="S53" s="913"/>
      <c r="T53" s="892"/>
    </row>
    <row r="54" spans="1:20" s="1041" customFormat="1" x14ac:dyDescent="0.25">
      <c r="A54" s="976" t="s">
        <v>320</v>
      </c>
      <c r="B54" s="902">
        <v>2457992.590253219</v>
      </c>
      <c r="C54" s="904"/>
      <c r="D54" s="968">
        <v>2387104.1773154456</v>
      </c>
      <c r="E54" s="968"/>
      <c r="F54" s="967">
        <v>2.9696405214076165E-2</v>
      </c>
      <c r="G54" s="967"/>
      <c r="H54" s="909">
        <v>1349479.9550363815</v>
      </c>
      <c r="I54" s="967"/>
      <c r="J54" s="972">
        <v>1349321.881159202</v>
      </c>
      <c r="K54" s="906"/>
      <c r="L54" s="969">
        <v>1.171506068246135E-4</v>
      </c>
      <c r="M54" s="907"/>
      <c r="N54" s="931">
        <v>1108512.6352168373</v>
      </c>
      <c r="O54" s="967"/>
      <c r="P54" s="968">
        <v>1037782.2961562434</v>
      </c>
      <c r="Q54" s="906"/>
      <c r="R54" s="967">
        <v>6.8155276229481032E-2</v>
      </c>
      <c r="S54" s="969"/>
      <c r="T54" s="892"/>
    </row>
    <row r="55" spans="1:20" s="1041" customFormat="1" x14ac:dyDescent="0.25">
      <c r="A55" s="976" t="s">
        <v>196</v>
      </c>
      <c r="B55" s="902">
        <v>2013371.0313856958</v>
      </c>
      <c r="C55" s="904"/>
      <c r="D55" s="968">
        <v>1970715.7221995122</v>
      </c>
      <c r="E55" s="968"/>
      <c r="F55" s="967">
        <v>2.16445775033327E-2</v>
      </c>
      <c r="G55" s="967"/>
      <c r="H55" s="909">
        <v>1217550.7207949567</v>
      </c>
      <c r="I55" s="967"/>
      <c r="J55" s="972">
        <v>1217928.3048987368</v>
      </c>
      <c r="K55" s="906"/>
      <c r="L55" s="969">
        <v>-3.1002161807175828E-4</v>
      </c>
      <c r="M55" s="907"/>
      <c r="N55" s="931">
        <v>795820.31059073913</v>
      </c>
      <c r="O55" s="967"/>
      <c r="P55" s="968">
        <v>752787.41730077553</v>
      </c>
      <c r="Q55" s="906"/>
      <c r="R55" s="967">
        <v>5.7164735091168303E-2</v>
      </c>
      <c r="S55" s="969"/>
      <c r="T55" s="892"/>
    </row>
    <row r="56" spans="1:20" s="1041" customFormat="1" x14ac:dyDescent="0.25">
      <c r="A56" s="976" t="s">
        <v>197</v>
      </c>
      <c r="B56" s="902">
        <v>452262.021683353</v>
      </c>
      <c r="C56" s="904"/>
      <c r="D56" s="968">
        <v>421724.2346389739</v>
      </c>
      <c r="E56" s="968"/>
      <c r="F56" s="967">
        <v>7.2411743352908411E-2</v>
      </c>
      <c r="G56" s="967"/>
      <c r="H56" s="909">
        <v>140853.52299363542</v>
      </c>
      <c r="I56" s="967"/>
      <c r="J56" s="972">
        <v>137762.38431004842</v>
      </c>
      <c r="K56" s="906"/>
      <c r="L56" s="969">
        <v>2.2438190940642162E-2</v>
      </c>
      <c r="M56" s="907"/>
      <c r="N56" s="931">
        <v>311408.49868971755</v>
      </c>
      <c r="O56" s="967"/>
      <c r="P56" s="968">
        <v>283961.85032892547</v>
      </c>
      <c r="Q56" s="906"/>
      <c r="R56" s="967">
        <v>9.6656111829808919E-2</v>
      </c>
      <c r="S56" s="969"/>
      <c r="T56" s="892"/>
    </row>
    <row r="57" spans="1:20" s="1041" customFormat="1" x14ac:dyDescent="0.25">
      <c r="A57" s="976" t="s">
        <v>667</v>
      </c>
      <c r="B57" s="902">
        <v>54742.360305974798</v>
      </c>
      <c r="C57" s="904"/>
      <c r="D57" s="968">
        <v>59351.97022571016</v>
      </c>
      <c r="E57" s="968"/>
      <c r="F57" s="967">
        <v>-7.7665659660588068E-2</v>
      </c>
      <c r="G57" s="967"/>
      <c r="H57" s="909">
        <v>23912.760261487037</v>
      </c>
      <c r="I57" s="967"/>
      <c r="J57" s="972">
        <v>20102.688748276287</v>
      </c>
      <c r="K57" s="906"/>
      <c r="L57" s="969">
        <v>0.18953044346057674</v>
      </c>
      <c r="M57" s="907"/>
      <c r="N57" s="931">
        <v>30829.600044487765</v>
      </c>
      <c r="O57" s="967"/>
      <c r="P57" s="968">
        <v>39249.281477433877</v>
      </c>
      <c r="Q57" s="906"/>
      <c r="R57" s="967">
        <v>-0.21451810366992205</v>
      </c>
      <c r="S57" s="969"/>
      <c r="T57" s="892"/>
    </row>
    <row r="58" spans="1:20" s="1041" customFormat="1" x14ac:dyDescent="0.25">
      <c r="A58" s="976" t="s">
        <v>250</v>
      </c>
      <c r="B58" s="902">
        <v>159335.28665908618</v>
      </c>
      <c r="C58" s="904"/>
      <c r="D58" s="968">
        <v>147955.25448993591</v>
      </c>
      <c r="E58" s="968"/>
      <c r="F58" s="967">
        <v>7.6915363421069707E-2</v>
      </c>
      <c r="G58" s="967"/>
      <c r="H58" s="909">
        <v>97688.715644634998</v>
      </c>
      <c r="I58" s="967"/>
      <c r="J58" s="972">
        <v>89613.444955505969</v>
      </c>
      <c r="K58" s="906"/>
      <c r="L58" s="969">
        <v>9.0112267117266692E-2</v>
      </c>
      <c r="M58" s="907"/>
      <c r="N58" s="931">
        <v>61646.57101445119</v>
      </c>
      <c r="O58" s="967"/>
      <c r="P58" s="968">
        <v>58341.809534429929</v>
      </c>
      <c r="Q58" s="906"/>
      <c r="R58" s="967">
        <v>5.6644823093308136E-2</v>
      </c>
      <c r="S58" s="969"/>
      <c r="T58" s="892"/>
    </row>
    <row r="59" spans="1:20" s="1041" customFormat="1" x14ac:dyDescent="0.25">
      <c r="A59" s="976" t="s">
        <v>321</v>
      </c>
      <c r="B59" s="902">
        <v>84884.353359391374</v>
      </c>
      <c r="C59" s="904"/>
      <c r="D59" s="968">
        <v>77126.374911413091</v>
      </c>
      <c r="E59" s="968"/>
      <c r="F59" s="967">
        <v>0.10058787874950757</v>
      </c>
      <c r="G59" s="967"/>
      <c r="H59" s="909">
        <v>61095.376365128723</v>
      </c>
      <c r="I59" s="967"/>
      <c r="J59" s="972">
        <v>54325.358204717035</v>
      </c>
      <c r="K59" s="906"/>
      <c r="L59" s="969">
        <v>0.12461985312457363</v>
      </c>
      <c r="M59" s="907"/>
      <c r="N59" s="931">
        <v>23788.976994262652</v>
      </c>
      <c r="O59" s="967"/>
      <c r="P59" s="968">
        <v>22801.016706696049</v>
      </c>
      <c r="Q59" s="906"/>
      <c r="R59" s="967">
        <v>4.3329659386480993E-2</v>
      </c>
      <c r="S59" s="969"/>
      <c r="T59" s="892"/>
    </row>
    <row r="60" spans="1:20" s="1041" customFormat="1" x14ac:dyDescent="0.25">
      <c r="A60" s="976" t="s">
        <v>322</v>
      </c>
      <c r="B60" s="902">
        <v>23026.263538660165</v>
      </c>
      <c r="C60" s="904"/>
      <c r="D60" s="968">
        <v>19941.563058808824</v>
      </c>
      <c r="E60" s="968"/>
      <c r="F60" s="967">
        <v>0.15468699573621086</v>
      </c>
      <c r="G60" s="967"/>
      <c r="H60" s="909">
        <v>18781.756699526075</v>
      </c>
      <c r="I60" s="967"/>
      <c r="J60" s="972">
        <v>15677.72308669873</v>
      </c>
      <c r="K60" s="906"/>
      <c r="L60" s="969">
        <v>0.19799007774674016</v>
      </c>
      <c r="M60" s="907"/>
      <c r="N60" s="931">
        <v>4244.5068391340892</v>
      </c>
      <c r="O60" s="967"/>
      <c r="P60" s="968">
        <v>4263.8399721100959</v>
      </c>
      <c r="Q60" s="906"/>
      <c r="R60" s="967">
        <v>-4.5342069830165551E-3</v>
      </c>
      <c r="S60" s="969"/>
      <c r="T60" s="892"/>
    </row>
    <row r="61" spans="1:20" s="1041" customFormat="1" x14ac:dyDescent="0.25">
      <c r="A61" s="976" t="s">
        <v>323</v>
      </c>
      <c r="B61" s="902">
        <v>58050.134230587762</v>
      </c>
      <c r="C61" s="904"/>
      <c r="D61" s="968">
        <v>56058.187522961467</v>
      </c>
      <c r="E61" s="968"/>
      <c r="F61" s="967">
        <v>3.5533555322501159E-2</v>
      </c>
      <c r="G61" s="967"/>
      <c r="H61" s="909">
        <v>23920.231068135698</v>
      </c>
      <c r="I61" s="967"/>
      <c r="J61" s="972">
        <v>23303.589854348887</v>
      </c>
      <c r="K61" s="906"/>
      <c r="L61" s="969">
        <v>2.6461211240024176E-2</v>
      </c>
      <c r="M61" s="907"/>
      <c r="N61" s="931">
        <v>34129.903162452065</v>
      </c>
      <c r="O61" s="967"/>
      <c r="P61" s="968">
        <v>32754.59766861258</v>
      </c>
      <c r="Q61" s="906"/>
      <c r="R61" s="967">
        <v>4.1988166295120928E-2</v>
      </c>
      <c r="S61" s="969"/>
      <c r="T61" s="892"/>
    </row>
    <row r="62" spans="1:20" s="1041" customFormat="1" x14ac:dyDescent="0.25">
      <c r="A62" s="976" t="s">
        <v>243</v>
      </c>
      <c r="B62" s="902">
        <v>52869.541191094191</v>
      </c>
      <c r="C62" s="904"/>
      <c r="D62" s="968">
        <v>44288.431058905851</v>
      </c>
      <c r="E62" s="968"/>
      <c r="F62" s="967">
        <v>0.19375511678828788</v>
      </c>
      <c r="G62" s="967"/>
      <c r="H62" s="909">
        <v>45916.493745902131</v>
      </c>
      <c r="I62" s="967"/>
      <c r="J62" s="972">
        <v>35810.872670096498</v>
      </c>
      <c r="K62" s="906"/>
      <c r="L62" s="969">
        <v>0.28219421427962654</v>
      </c>
      <c r="M62" s="907"/>
      <c r="N62" s="931">
        <v>6953.0474451920563</v>
      </c>
      <c r="O62" s="967"/>
      <c r="P62" s="968">
        <v>8477.5583888093552</v>
      </c>
      <c r="Q62" s="906"/>
      <c r="R62" s="967">
        <v>-0.17982901133771031</v>
      </c>
      <c r="S62" s="969"/>
      <c r="T62" s="892"/>
    </row>
    <row r="63" spans="1:20" s="1041" customFormat="1" x14ac:dyDescent="0.25">
      <c r="A63" s="976" t="s">
        <v>267</v>
      </c>
      <c r="B63" s="902">
        <v>140782.70388056166</v>
      </c>
      <c r="C63" s="904"/>
      <c r="D63" s="968">
        <v>136209.91758270003</v>
      </c>
      <c r="E63" s="968"/>
      <c r="F63" s="967">
        <v>3.3571610489267489E-2</v>
      </c>
      <c r="G63" s="967"/>
      <c r="H63" s="909">
        <v>117290.91143955021</v>
      </c>
      <c r="I63" s="967"/>
      <c r="J63" s="972">
        <v>115478.09111970222</v>
      </c>
      <c r="K63" s="906"/>
      <c r="L63" s="969">
        <v>1.5698391809827003E-2</v>
      </c>
      <c r="M63" s="907"/>
      <c r="N63" s="931">
        <v>23491.79244101145</v>
      </c>
      <c r="O63" s="967"/>
      <c r="P63" s="968">
        <v>20731.826462997804</v>
      </c>
      <c r="Q63" s="906"/>
      <c r="R63" s="967">
        <v>0.13312700561813198</v>
      </c>
      <c r="S63" s="969"/>
      <c r="T63" s="892"/>
    </row>
    <row r="64" spans="1:20" s="1041" customFormat="1" x14ac:dyDescent="0.25">
      <c r="A64" s="976" t="s">
        <v>324</v>
      </c>
      <c r="B64" s="902">
        <v>21067.479189766782</v>
      </c>
      <c r="C64" s="904"/>
      <c r="D64" s="968">
        <v>18030.478742926716</v>
      </c>
      <c r="E64" s="968"/>
      <c r="F64" s="967">
        <v>0.16843703875757979</v>
      </c>
      <c r="G64" s="967"/>
      <c r="H64" s="909">
        <v>18477.15532742802</v>
      </c>
      <c r="I64" s="967"/>
      <c r="J64" s="972">
        <v>13842.655125495972</v>
      </c>
      <c r="K64" s="906"/>
      <c r="L64" s="969">
        <v>0.33479850215989515</v>
      </c>
      <c r="M64" s="907"/>
      <c r="N64" s="932">
        <v>2590.3238623387629</v>
      </c>
      <c r="O64" s="967"/>
      <c r="P64" s="968">
        <v>4187.8236174307431</v>
      </c>
      <c r="Q64" s="906"/>
      <c r="R64" s="967">
        <v>-0.38146299869048844</v>
      </c>
      <c r="S64" s="969"/>
      <c r="T64" s="892"/>
    </row>
    <row r="65" spans="1:20" s="1041" customFormat="1" x14ac:dyDescent="0.25">
      <c r="A65" s="976" t="s">
        <v>325</v>
      </c>
      <c r="B65" s="902">
        <v>11099.628472134671</v>
      </c>
      <c r="C65" s="904"/>
      <c r="D65" s="968">
        <v>8704.5937445454001</v>
      </c>
      <c r="E65" s="968"/>
      <c r="F65" s="967">
        <v>0.27514606630436744</v>
      </c>
      <c r="G65" s="967"/>
      <c r="H65" s="909">
        <v>7462.2467318362915</v>
      </c>
      <c r="I65" s="967"/>
      <c r="J65" s="972">
        <v>4685.6233175045427</v>
      </c>
      <c r="K65" s="906"/>
      <c r="L65" s="969">
        <v>0.5925835745180037</v>
      </c>
      <c r="M65" s="907"/>
      <c r="N65" s="932">
        <v>3637.3817402983791</v>
      </c>
      <c r="O65" s="967"/>
      <c r="P65" s="968">
        <v>4018.970427040857</v>
      </c>
      <c r="Q65" s="906"/>
      <c r="R65" s="967">
        <v>-9.4946875989689539E-2</v>
      </c>
      <c r="S65" s="969"/>
      <c r="T65" s="892"/>
    </row>
    <row r="66" spans="1:20" s="914" customFormat="1" x14ac:dyDescent="0.25">
      <c r="A66" s="976" t="s">
        <v>668</v>
      </c>
      <c r="B66" s="902">
        <v>31442.058274109488</v>
      </c>
      <c r="C66" s="904"/>
      <c r="D66" s="968">
        <v>31901.072751198109</v>
      </c>
      <c r="E66" s="968"/>
      <c r="F66" s="967">
        <v>-1.4388684689964935E-2</v>
      </c>
      <c r="G66" s="969"/>
      <c r="H66" s="909">
        <v>20577.598451588314</v>
      </c>
      <c r="I66" s="933"/>
      <c r="J66" s="972">
        <v>18180.90770848636</v>
      </c>
      <c r="K66" s="906"/>
      <c r="L66" s="969">
        <v>0.1318245921232658</v>
      </c>
      <c r="M66" s="907"/>
      <c r="N66" s="932">
        <v>10864.459822521174</v>
      </c>
      <c r="O66" s="933"/>
      <c r="P66" s="968">
        <v>13720.165042711749</v>
      </c>
      <c r="Q66" s="906"/>
      <c r="R66" s="967">
        <v>-0.20813927611661978</v>
      </c>
      <c r="S66" s="969"/>
      <c r="T66" s="892"/>
    </row>
    <row r="67" spans="1:20" s="914" customFormat="1" x14ac:dyDescent="0.25">
      <c r="A67" s="982" t="s">
        <v>1092</v>
      </c>
      <c r="B67" s="934">
        <v>39.882957763845717</v>
      </c>
      <c r="C67" s="983"/>
      <c r="D67" s="983">
        <v>40.16844715821815</v>
      </c>
      <c r="E67" s="984"/>
      <c r="F67" s="985">
        <v>-7.1073047272135984E-3</v>
      </c>
      <c r="G67" s="985"/>
      <c r="H67" s="986">
        <v>42.03626156958159</v>
      </c>
      <c r="I67" s="935"/>
      <c r="J67" s="987">
        <v>41.879802039907105</v>
      </c>
      <c r="K67" s="936"/>
      <c r="L67" s="988">
        <v>3.7359185586740792E-3</v>
      </c>
      <c r="M67" s="935"/>
      <c r="N67" s="987">
        <v>37.854014575453881</v>
      </c>
      <c r="O67" s="935"/>
      <c r="P67" s="983">
        <v>38.372576343356648</v>
      </c>
      <c r="Q67" s="936"/>
      <c r="R67" s="985">
        <v>-1.3513863735984059E-2</v>
      </c>
      <c r="S67" s="988"/>
      <c r="T67" s="892"/>
    </row>
    <row r="68" spans="1:20" s="914" customFormat="1" x14ac:dyDescent="0.25">
      <c r="A68" s="1010"/>
      <c r="B68" s="1004"/>
      <c r="C68" s="1013"/>
      <c r="D68" s="1004"/>
      <c r="E68" s="1014"/>
      <c r="F68" s="1014"/>
      <c r="G68" s="1014"/>
      <c r="H68" s="1005"/>
      <c r="I68" s="1014"/>
      <c r="J68" s="1006"/>
      <c r="K68" s="1014"/>
      <c r="L68" s="1014"/>
      <c r="M68" s="1014"/>
      <c r="N68" s="1007"/>
      <c r="O68" s="1012"/>
      <c r="P68" s="1003"/>
      <c r="Q68" s="1011"/>
      <c r="R68" s="1012"/>
      <c r="S68" s="1012"/>
      <c r="T68" s="892"/>
    </row>
    <row r="69" spans="1:20" s="914" customFormat="1" x14ac:dyDescent="0.25">
      <c r="A69" s="996" t="s">
        <v>724</v>
      </c>
      <c r="B69" s="1004"/>
      <c r="C69" s="1013"/>
      <c r="D69" s="1004"/>
      <c r="E69" s="1014"/>
      <c r="F69" s="1014"/>
      <c r="G69" s="1014"/>
      <c r="H69" s="950"/>
      <c r="I69" s="1014"/>
      <c r="J69" s="1006"/>
      <c r="K69" s="1014"/>
      <c r="L69" s="1014"/>
      <c r="M69" s="1014"/>
      <c r="N69" s="1004"/>
      <c r="O69" s="1012"/>
      <c r="P69" s="1003"/>
      <c r="Q69" s="1011"/>
      <c r="R69" s="1012"/>
      <c r="S69" s="1012"/>
      <c r="T69" s="892"/>
    </row>
    <row r="70" spans="1:20" s="914" customFormat="1" x14ac:dyDescent="0.25">
      <c r="B70" s="1001"/>
      <c r="D70" s="1001"/>
      <c r="E70" s="1011"/>
      <c r="F70" s="1012"/>
      <c r="G70" s="1012"/>
      <c r="H70" s="943"/>
      <c r="I70" s="1012"/>
      <c r="J70" s="1002"/>
      <c r="K70" s="1011"/>
      <c r="L70" s="1012"/>
      <c r="M70" s="1012"/>
      <c r="N70" s="1001"/>
      <c r="O70" s="1012"/>
      <c r="P70" s="1003"/>
      <c r="Q70" s="1011"/>
      <c r="R70" s="1012"/>
      <c r="S70" s="1012"/>
      <c r="T70" s="892"/>
    </row>
    <row r="71" spans="1:20" s="914" customFormat="1" x14ac:dyDescent="0.25">
      <c r="A71" s="1015"/>
      <c r="B71" s="1001"/>
      <c r="D71" s="1001"/>
      <c r="E71" s="1011"/>
      <c r="F71" s="1012"/>
      <c r="G71" s="1012"/>
      <c r="H71" s="1001"/>
      <c r="I71" s="1012"/>
      <c r="J71" s="1002"/>
      <c r="K71" s="1011"/>
      <c r="L71" s="1012"/>
      <c r="M71" s="1012"/>
      <c r="N71" s="1008"/>
      <c r="O71" s="1012"/>
      <c r="P71" s="1003"/>
      <c r="Q71" s="1011"/>
      <c r="R71" s="1012"/>
      <c r="S71" s="1012"/>
      <c r="T71" s="892"/>
    </row>
    <row r="72" spans="1:20" x14ac:dyDescent="0.25">
      <c r="D72" s="962"/>
      <c r="F72" s="892"/>
      <c r="J72" s="962"/>
      <c r="L72" s="892"/>
      <c r="N72" s="894"/>
      <c r="P72" s="962"/>
    </row>
    <row r="73" spans="1:20" x14ac:dyDescent="0.25">
      <c r="F73" s="894"/>
      <c r="G73" s="894"/>
      <c r="L73" s="894"/>
      <c r="M73" s="894"/>
      <c r="R73" s="894"/>
      <c r="S73" s="894"/>
    </row>
    <row r="74" spans="1:20" x14ac:dyDescent="0.25">
      <c r="B74" s="955"/>
      <c r="D74" s="955"/>
      <c r="F74" s="894"/>
      <c r="G74" s="894"/>
      <c r="L74" s="894"/>
      <c r="M74" s="894"/>
      <c r="R74" s="894"/>
      <c r="S74" s="894"/>
    </row>
    <row r="75" spans="1:20" x14ac:dyDescent="0.25">
      <c r="B75" s="955"/>
      <c r="D75" s="955"/>
      <c r="F75" s="894"/>
      <c r="G75" s="894"/>
      <c r="L75" s="894"/>
      <c r="M75" s="894"/>
      <c r="R75" s="894"/>
      <c r="S75" s="894"/>
    </row>
    <row r="76" spans="1:20" x14ac:dyDescent="0.25">
      <c r="B76" s="958"/>
      <c r="H76" s="959"/>
      <c r="N76" s="959"/>
    </row>
    <row r="77" spans="1:20" x14ac:dyDescent="0.25">
      <c r="B77" s="960"/>
    </row>
    <row r="78" spans="1:20" x14ac:dyDescent="0.25">
      <c r="B78" s="997"/>
    </row>
    <row r="79" spans="1:20" x14ac:dyDescent="0.25">
      <c r="B79" s="961"/>
    </row>
    <row r="80" spans="1:20" x14ac:dyDescent="0.25">
      <c r="B80" s="961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43" type="noConversion"/>
  <printOptions horizontalCentered="1"/>
  <pageMargins left="0.25" right="0.25" top="0.25" bottom="0.5" header="0.3" footer="0.3"/>
  <pageSetup scale="86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J155"/>
  <sheetViews>
    <sheetView showGridLines="0" zoomScale="98" zoomScaleNormal="98" workbookViewId="0">
      <selection activeCell="D51" sqref="A3:D51"/>
    </sheetView>
  </sheetViews>
  <sheetFormatPr defaultColWidth="8.81640625" defaultRowHeight="12.5" x14ac:dyDescent="0.25"/>
  <cols>
    <col min="1" max="1" width="46.7265625" style="456" customWidth="1"/>
    <col min="2" max="3" width="14.7265625" style="456" customWidth="1"/>
    <col min="4" max="4" width="10.453125" style="456" customWidth="1"/>
    <col min="5" max="5" width="7.54296875" style="1505" customWidth="1"/>
    <col min="6" max="9" width="8.81640625" style="1505"/>
    <col min="10" max="10" width="8.81640625" style="109"/>
    <col min="11" max="16384" width="8.81640625" style="19"/>
  </cols>
  <sheetData>
    <row r="1" spans="1:10" ht="15.5" x14ac:dyDescent="0.35">
      <c r="A1" s="1685" t="str">
        <f>CONCATENATE('List of Tables'!A4,":  ",'List of Tables'!C4)</f>
        <v>TABLE 1:  Summary of Visitor Statistics: 2014 vs. 2013</v>
      </c>
      <c r="B1" s="1685"/>
      <c r="C1" s="1685"/>
      <c r="D1" s="1685"/>
    </row>
    <row r="2" spans="1:10" ht="15.5" x14ac:dyDescent="0.35">
      <c r="A2" s="838"/>
      <c r="B2" s="838"/>
      <c r="C2" s="838"/>
      <c r="D2" s="838"/>
    </row>
    <row r="3" spans="1:10" s="4" customFormat="1" ht="11.5" x14ac:dyDescent="0.25">
      <c r="A3" s="1686" t="s">
        <v>398</v>
      </c>
      <c r="B3" s="1683">
        <v>2014</v>
      </c>
      <c r="C3" s="1689">
        <v>2013</v>
      </c>
      <c r="D3" s="1683" t="s">
        <v>639</v>
      </c>
      <c r="E3" s="1084"/>
      <c r="F3" s="1084"/>
      <c r="G3" s="1084"/>
      <c r="H3" s="1084"/>
      <c r="I3" s="1084"/>
      <c r="J3" s="108"/>
    </row>
    <row r="4" spans="1:10" s="4" customFormat="1" ht="11.5" x14ac:dyDescent="0.25">
      <c r="A4" s="1687"/>
      <c r="B4" s="1688"/>
      <c r="C4" s="1690"/>
      <c r="D4" s="1688"/>
      <c r="E4" s="1084"/>
      <c r="F4" s="1084"/>
      <c r="G4" s="1084"/>
      <c r="H4" s="1084"/>
      <c r="I4" s="1084"/>
      <c r="J4" s="108"/>
    </row>
    <row r="5" spans="1:10" s="4" customFormat="1" ht="11.5" x14ac:dyDescent="0.25">
      <c r="A5" s="441" t="s">
        <v>398</v>
      </c>
      <c r="B5" s="442">
        <v>14943.146781512125</v>
      </c>
      <c r="C5" s="443">
        <v>14520.530901603572</v>
      </c>
      <c r="D5" s="444">
        <v>2.9104712683878597</v>
      </c>
      <c r="E5" s="1084"/>
      <c r="F5" s="1084"/>
      <c r="G5" s="1084"/>
      <c r="H5" s="1084"/>
      <c r="I5" s="1084"/>
      <c r="J5" s="108"/>
    </row>
    <row r="6" spans="1:10" s="4" customFormat="1" ht="11.5" x14ac:dyDescent="0.25">
      <c r="A6" s="441" t="s">
        <v>953</v>
      </c>
      <c r="B6" s="442">
        <v>14778.472630851184</v>
      </c>
      <c r="C6" s="443">
        <v>14352.44057649163</v>
      </c>
      <c r="D6" s="444">
        <v>2.9683596464936235</v>
      </c>
      <c r="E6" s="1084"/>
      <c r="F6" s="1084"/>
      <c r="G6" s="1084"/>
      <c r="H6" s="1084"/>
      <c r="I6" s="1084"/>
      <c r="J6" s="108"/>
    </row>
    <row r="7" spans="1:10" s="4" customFormat="1" ht="11.5" x14ac:dyDescent="0.25">
      <c r="A7" s="441" t="s">
        <v>954</v>
      </c>
      <c r="B7" s="442">
        <v>42.528252660939927</v>
      </c>
      <c r="C7" s="443">
        <v>60.131582094134671</v>
      </c>
      <c r="D7" s="444">
        <v>-29.274681989303254</v>
      </c>
      <c r="E7" s="1084"/>
      <c r="F7" s="1084"/>
      <c r="G7" s="1084"/>
      <c r="H7" s="1084"/>
      <c r="I7" s="1084"/>
      <c r="J7" s="108"/>
    </row>
    <row r="8" spans="1:10" s="4" customFormat="1" ht="11.5" x14ac:dyDescent="0.25">
      <c r="A8" s="445" t="s">
        <v>821</v>
      </c>
      <c r="B8" s="446">
        <v>122.145898</v>
      </c>
      <c r="C8" s="447">
        <v>107.958743</v>
      </c>
      <c r="D8" s="448">
        <v>13.141274718250484</v>
      </c>
      <c r="E8" s="1084"/>
      <c r="F8" s="1084"/>
      <c r="G8" s="1084"/>
      <c r="H8" s="1084"/>
      <c r="I8" s="1084"/>
      <c r="J8" s="108"/>
    </row>
    <row r="9" spans="1:10" s="4" customFormat="1" ht="11.5" x14ac:dyDescent="0.25">
      <c r="A9" s="449"/>
      <c r="B9" s="449"/>
      <c r="C9" s="449"/>
      <c r="D9" s="449"/>
      <c r="E9" s="1084"/>
      <c r="F9" s="1084"/>
      <c r="G9" s="1084"/>
      <c r="H9" s="1084"/>
      <c r="I9" s="1084"/>
      <c r="J9" s="108"/>
    </row>
    <row r="10" spans="1:10" s="4" customFormat="1" ht="11.5" x14ac:dyDescent="0.25">
      <c r="A10" s="449"/>
      <c r="B10" s="449"/>
      <c r="C10" s="449"/>
      <c r="D10" s="449"/>
      <c r="E10" s="1084"/>
      <c r="F10" s="1084"/>
      <c r="G10" s="1084"/>
      <c r="H10" s="1084"/>
      <c r="I10" s="1084"/>
      <c r="J10" s="108"/>
    </row>
    <row r="11" spans="1:10" s="4" customFormat="1" ht="11.5" x14ac:dyDescent="0.25">
      <c r="A11" s="1683" t="s">
        <v>1076</v>
      </c>
      <c r="B11" s="1683">
        <v>2014</v>
      </c>
      <c r="C11" s="1683">
        <v>2013</v>
      </c>
      <c r="D11" s="1683" t="s">
        <v>639</v>
      </c>
      <c r="E11" s="1084"/>
      <c r="F11" s="1084"/>
      <c r="G11" s="1084"/>
      <c r="H11" s="1084"/>
      <c r="I11" s="1084"/>
      <c r="J11" s="108"/>
    </row>
    <row r="12" spans="1:10" s="10" customFormat="1" ht="11.5" x14ac:dyDescent="0.25">
      <c r="A12" s="1684"/>
      <c r="B12" s="1684"/>
      <c r="C12" s="1684"/>
      <c r="D12" s="1684"/>
      <c r="E12" s="1506"/>
      <c r="F12" s="1506"/>
      <c r="G12" s="1506"/>
      <c r="H12" s="1506"/>
      <c r="I12" s="1506"/>
      <c r="J12" s="26"/>
    </row>
    <row r="13" spans="1:10" s="4" customFormat="1" ht="11.5" x14ac:dyDescent="0.25">
      <c r="A13" s="450" t="s">
        <v>398</v>
      </c>
      <c r="B13" s="451">
        <v>14821.000883512124</v>
      </c>
      <c r="C13" s="451">
        <v>14412.572158585765</v>
      </c>
      <c r="D13" s="452">
        <v>2.8338364618910372</v>
      </c>
      <c r="E13" s="1084"/>
      <c r="F13" s="1084"/>
      <c r="G13" s="1084"/>
      <c r="H13" s="1084"/>
      <c r="I13" s="1084"/>
      <c r="J13" s="108"/>
    </row>
    <row r="14" spans="1:10" s="4" customFormat="1" ht="11.5" x14ac:dyDescent="0.25">
      <c r="A14" s="453" t="s">
        <v>669</v>
      </c>
      <c r="B14" s="825">
        <v>14778.472630851184</v>
      </c>
      <c r="C14" s="825">
        <v>14352.44057649163</v>
      </c>
      <c r="D14" s="826">
        <v>2.9683596464936235</v>
      </c>
      <c r="E14" s="1084"/>
      <c r="F14" s="1084"/>
      <c r="G14" s="1084"/>
      <c r="H14" s="1084"/>
      <c r="I14" s="1084"/>
      <c r="J14" s="108"/>
    </row>
    <row r="15" spans="1:10" s="4" customFormat="1" ht="11.5" x14ac:dyDescent="0.25">
      <c r="A15" s="1497" t="s">
        <v>661</v>
      </c>
      <c r="B15" s="825">
        <v>4992.219710265811</v>
      </c>
      <c r="C15" s="825">
        <v>4806.2562031336474</v>
      </c>
      <c r="D15" s="826">
        <v>3.8691967151255113</v>
      </c>
      <c r="E15" s="1084"/>
      <c r="F15" s="1084"/>
      <c r="G15" s="1084"/>
      <c r="H15" s="1084"/>
      <c r="I15" s="1084"/>
      <c r="J15" s="108"/>
    </row>
    <row r="16" spans="1:10" s="4" customFormat="1" ht="11.5" x14ac:dyDescent="0.25">
      <c r="A16" s="1497" t="s">
        <v>662</v>
      </c>
      <c r="B16" s="825">
        <v>3735.9901340157221</v>
      </c>
      <c r="C16" s="825">
        <v>3544.6107446841647</v>
      </c>
      <c r="D16" s="826">
        <v>5.3991651867153045</v>
      </c>
      <c r="E16" s="1084"/>
      <c r="F16" s="1084"/>
      <c r="G16" s="1084"/>
      <c r="H16" s="1084"/>
      <c r="I16" s="1084"/>
      <c r="J16" s="108"/>
    </row>
    <row r="17" spans="1:10" s="4" customFormat="1" ht="11.5" x14ac:dyDescent="0.25">
      <c r="A17" s="1497" t="s">
        <v>247</v>
      </c>
      <c r="B17" s="825">
        <v>2396.6424193488137</v>
      </c>
      <c r="C17" s="825">
        <v>2486.0358446222308</v>
      </c>
      <c r="D17" s="826">
        <v>-3.5958220581087774</v>
      </c>
      <c r="E17" s="1084"/>
      <c r="F17" s="1084"/>
      <c r="G17" s="1084"/>
      <c r="H17" s="1084"/>
      <c r="I17" s="1084"/>
      <c r="J17" s="108"/>
    </row>
    <row r="18" spans="1:10" s="4" customFormat="1" ht="11.5" x14ac:dyDescent="0.25">
      <c r="A18" s="1497" t="s">
        <v>218</v>
      </c>
      <c r="B18" s="825">
        <v>1076.9162155622321</v>
      </c>
      <c r="C18" s="825">
        <v>1082.9573639110577</v>
      </c>
      <c r="D18" s="826">
        <v>-0.55783805994062963</v>
      </c>
      <c r="E18" s="1084"/>
      <c r="F18" s="1084"/>
      <c r="G18" s="1084"/>
      <c r="H18" s="1084"/>
      <c r="I18" s="1084"/>
      <c r="J18" s="108"/>
    </row>
    <row r="19" spans="1:10" s="4" customFormat="1" ht="11.5" x14ac:dyDescent="0.25">
      <c r="A19" s="1497" t="s">
        <v>244</v>
      </c>
      <c r="B19" s="825">
        <v>342.20503331543256</v>
      </c>
      <c r="C19" s="825">
        <v>321.63710782658711</v>
      </c>
      <c r="D19" s="826">
        <v>6.3947613594183883</v>
      </c>
      <c r="E19" s="1084"/>
      <c r="F19" s="1084"/>
      <c r="G19" s="1084"/>
      <c r="H19" s="1084"/>
      <c r="I19" s="1084"/>
      <c r="J19" s="108"/>
    </row>
    <row r="20" spans="1:10" s="4" customFormat="1" ht="11.5" x14ac:dyDescent="0.25">
      <c r="A20" s="1497" t="s">
        <v>663</v>
      </c>
      <c r="B20" s="825">
        <v>895.79416158958691</v>
      </c>
      <c r="C20" s="825">
        <v>877.10451742599957</v>
      </c>
      <c r="D20" s="826">
        <v>2.1308343295773913</v>
      </c>
      <c r="E20" s="1084"/>
      <c r="F20" s="1084"/>
      <c r="G20" s="1084"/>
      <c r="H20" s="1084"/>
      <c r="I20" s="1084"/>
      <c r="J20" s="108"/>
    </row>
    <row r="21" spans="1:10" s="4" customFormat="1" ht="11.5" x14ac:dyDescent="0.25">
      <c r="A21" s="1497" t="s">
        <v>266</v>
      </c>
      <c r="B21" s="825">
        <v>807.56265745008852</v>
      </c>
      <c r="C21" s="825">
        <v>710.77856738116589</v>
      </c>
      <c r="D21" s="826">
        <v>13.616630341784175</v>
      </c>
      <c r="E21" s="1084"/>
      <c r="F21" s="1084"/>
      <c r="G21" s="1084"/>
      <c r="H21" s="1084"/>
      <c r="I21" s="1084"/>
      <c r="J21" s="108"/>
    </row>
    <row r="22" spans="1:10" s="4" customFormat="1" ht="11.5" x14ac:dyDescent="0.25">
      <c r="A22" s="1497" t="s">
        <v>213</v>
      </c>
      <c r="B22" s="825">
        <v>94.649295060352856</v>
      </c>
      <c r="C22" s="825">
        <v>74.19390979533236</v>
      </c>
      <c r="D22" s="826">
        <v>27.570167580395367</v>
      </c>
      <c r="E22" s="1084"/>
      <c r="F22" s="1084"/>
      <c r="G22" s="1084"/>
      <c r="H22" s="1084"/>
      <c r="I22" s="1084"/>
      <c r="J22" s="108"/>
    </row>
    <row r="23" spans="1:10" s="4" customFormat="1" ht="11.5" x14ac:dyDescent="0.25">
      <c r="A23" s="1497" t="s">
        <v>248</v>
      </c>
      <c r="B23" s="825">
        <v>436.49300424314231</v>
      </c>
      <c r="C23" s="825">
        <v>448.86631771144221</v>
      </c>
      <c r="D23" s="826">
        <v>-2.75656982492819</v>
      </c>
      <c r="E23" s="1084"/>
      <c r="F23" s="1084"/>
      <c r="G23" s="1084"/>
      <c r="H23" s="1084"/>
      <c r="I23" s="1084"/>
      <c r="J23" s="108"/>
    </row>
    <row r="24" spans="1:10" s="4" customFormat="1" ht="11.5" x14ac:dyDescent="0.25">
      <c r="A24" s="453" t="s">
        <v>670</v>
      </c>
      <c r="B24" s="825">
        <v>42.528252660939927</v>
      </c>
      <c r="C24" s="825">
        <v>60.131582094134671</v>
      </c>
      <c r="D24" s="826">
        <v>-29.274681989303254</v>
      </c>
      <c r="E24" s="1084"/>
      <c r="F24" s="1084"/>
      <c r="G24" s="1084"/>
      <c r="H24" s="1084"/>
      <c r="I24" s="1084"/>
      <c r="J24" s="108"/>
    </row>
    <row r="25" spans="1:10" s="4" customFormat="1" ht="11.5" x14ac:dyDescent="0.25">
      <c r="A25" s="11"/>
      <c r="B25" s="827"/>
      <c r="C25" s="827"/>
      <c r="D25" s="11"/>
      <c r="E25" s="1084"/>
      <c r="F25" s="1084"/>
      <c r="G25" s="1084"/>
      <c r="H25" s="1084"/>
      <c r="I25" s="1084"/>
      <c r="J25" s="108"/>
    </row>
    <row r="26" spans="1:10" s="4" customFormat="1" ht="11.5" x14ac:dyDescent="0.25">
      <c r="A26" s="450" t="s">
        <v>394</v>
      </c>
      <c r="B26" s="454">
        <v>75646052.695046887</v>
      </c>
      <c r="C26" s="454">
        <v>74942169.208080709</v>
      </c>
      <c r="D26" s="452">
        <v>0.93923553908856761</v>
      </c>
      <c r="E26" s="1084"/>
      <c r="F26" s="1084"/>
      <c r="G26" s="1084"/>
      <c r="H26" s="1084"/>
      <c r="I26" s="1084"/>
      <c r="J26" s="108"/>
    </row>
    <row r="27" spans="1:10" s="4" customFormat="1" ht="11.5" x14ac:dyDescent="0.25">
      <c r="A27" s="453" t="s">
        <v>669</v>
      </c>
      <c r="B27" s="828">
        <v>74982914.502093747</v>
      </c>
      <c r="C27" s="828">
        <v>74049771.935413644</v>
      </c>
      <c r="D27" s="826">
        <v>1.2601558955427805</v>
      </c>
      <c r="E27" s="1084"/>
      <c r="F27" s="1084"/>
      <c r="G27" s="1084"/>
      <c r="H27" s="1084"/>
      <c r="I27" s="1084"/>
      <c r="J27" s="108"/>
    </row>
    <row r="28" spans="1:10" s="4" customFormat="1" ht="11.5" x14ac:dyDescent="0.25">
      <c r="A28" s="1497" t="s">
        <v>661</v>
      </c>
      <c r="B28" s="828">
        <v>31073339.950906012</v>
      </c>
      <c r="C28" s="828">
        <v>30712024.297509503</v>
      </c>
      <c r="D28" s="826">
        <v>1.1764631660108771</v>
      </c>
      <c r="E28" s="1084"/>
      <c r="F28" s="1084"/>
      <c r="G28" s="1084"/>
      <c r="H28" s="1084"/>
      <c r="I28" s="1084"/>
      <c r="J28" s="108"/>
    </row>
    <row r="29" spans="1:10" s="4" customFormat="1" ht="11.5" x14ac:dyDescent="0.25">
      <c r="A29" s="1497" t="s">
        <v>662</v>
      </c>
      <c r="B29" s="828">
        <v>18078650.084475402</v>
      </c>
      <c r="C29" s="828">
        <v>17819671.329465475</v>
      </c>
      <c r="D29" s="826">
        <v>1.4533307052734257</v>
      </c>
      <c r="E29" s="1084"/>
      <c r="F29" s="1084"/>
      <c r="G29" s="1084"/>
      <c r="H29" s="1084"/>
      <c r="I29" s="1084"/>
      <c r="J29" s="108"/>
    </row>
    <row r="30" spans="1:10" s="4" customFormat="1" ht="11.5" x14ac:dyDescent="0.25">
      <c r="A30" s="1497" t="s">
        <v>247</v>
      </c>
      <c r="B30" s="828">
        <v>8766490.357181089</v>
      </c>
      <c r="C30" s="828">
        <v>9015780.4967817217</v>
      </c>
      <c r="D30" s="826">
        <v>-2.7650422466432012</v>
      </c>
      <c r="E30" s="1084"/>
      <c r="F30" s="1084"/>
      <c r="G30" s="1084"/>
      <c r="H30" s="1084"/>
      <c r="I30" s="1084"/>
      <c r="J30" s="108"/>
    </row>
    <row r="31" spans="1:10" s="4" customFormat="1" ht="11.5" x14ac:dyDescent="0.25">
      <c r="A31" s="1497" t="s">
        <v>218</v>
      </c>
      <c r="B31" s="828">
        <v>6776118.4914656021</v>
      </c>
      <c r="C31" s="828">
        <v>6600895.7596168537</v>
      </c>
      <c r="D31" s="826">
        <v>2.6545296006752706</v>
      </c>
      <c r="E31" s="1084"/>
      <c r="F31" s="1084"/>
      <c r="G31" s="1084"/>
      <c r="H31" s="1084"/>
      <c r="I31" s="1084"/>
      <c r="J31" s="108"/>
    </row>
    <row r="32" spans="1:10" s="4" customFormat="1" ht="11.5" x14ac:dyDescent="0.25">
      <c r="A32" s="1497" t="s">
        <v>244</v>
      </c>
      <c r="B32" s="828">
        <v>1881071.1816039346</v>
      </c>
      <c r="C32" s="828">
        <v>1818056.4459579492</v>
      </c>
      <c r="D32" s="826">
        <v>3.4660494610101233</v>
      </c>
      <c r="E32" s="1084"/>
      <c r="F32" s="1084"/>
      <c r="G32" s="1084"/>
      <c r="H32" s="1084"/>
      <c r="I32" s="1084"/>
      <c r="J32" s="108"/>
    </row>
    <row r="33" spans="1:10" s="4" customFormat="1" ht="11.5" x14ac:dyDescent="0.25">
      <c r="A33" s="1497" t="s">
        <v>663</v>
      </c>
      <c r="B33" s="828">
        <v>3453294.1434690501</v>
      </c>
      <c r="C33" s="828">
        <v>3379557.5804382088</v>
      </c>
      <c r="D33" s="826">
        <v>2.1818407077200952</v>
      </c>
      <c r="E33" s="1084"/>
      <c r="F33" s="1084"/>
      <c r="G33" s="1084"/>
      <c r="H33" s="1084"/>
      <c r="I33" s="1084"/>
      <c r="J33" s="108"/>
    </row>
    <row r="34" spans="1:10" s="4" customFormat="1" ht="11.5" x14ac:dyDescent="0.25">
      <c r="A34" s="1497" t="s">
        <v>266</v>
      </c>
      <c r="B34" s="828">
        <v>2518654.7404308836</v>
      </c>
      <c r="C34" s="828">
        <v>2274521.6963890572</v>
      </c>
      <c r="D34" s="826">
        <v>10.73337943662629</v>
      </c>
      <c r="E34" s="1084"/>
      <c r="F34" s="1084"/>
      <c r="G34" s="1084"/>
      <c r="H34" s="1084"/>
      <c r="I34" s="1084"/>
      <c r="J34" s="108"/>
    </row>
    <row r="35" spans="1:10" s="4" customFormat="1" ht="11.5" x14ac:dyDescent="0.25">
      <c r="A35" s="1497" t="s">
        <v>213</v>
      </c>
      <c r="B35" s="828">
        <v>350369.9488682088</v>
      </c>
      <c r="C35" s="828">
        <v>333980.40994245227</v>
      </c>
      <c r="D35" s="826">
        <v>4.9073354118526202</v>
      </c>
      <c r="E35" s="1084"/>
      <c r="F35" s="1084"/>
      <c r="G35" s="1084"/>
      <c r="H35" s="1084"/>
      <c r="I35" s="1084"/>
      <c r="J35" s="108"/>
    </row>
    <row r="36" spans="1:10" s="4" customFormat="1" ht="11.5" x14ac:dyDescent="0.25">
      <c r="A36" s="1497" t="s">
        <v>248</v>
      </c>
      <c r="B36" s="828">
        <v>2084925.6036935595</v>
      </c>
      <c r="C36" s="828">
        <v>2095283.9198321074</v>
      </c>
      <c r="D36" s="826">
        <v>-0.49436336720313223</v>
      </c>
      <c r="E36" s="1084"/>
      <c r="F36" s="1084"/>
      <c r="G36" s="1084"/>
      <c r="H36" s="1084"/>
      <c r="I36" s="1084"/>
      <c r="J36" s="108"/>
    </row>
    <row r="37" spans="1:10" s="4" customFormat="1" ht="11.5" x14ac:dyDescent="0.25">
      <c r="A37" s="453" t="s">
        <v>670</v>
      </c>
      <c r="B37" s="828">
        <v>663138.19295313966</v>
      </c>
      <c r="C37" s="828">
        <v>892397.27266706561</v>
      </c>
      <c r="D37" s="826">
        <v>-25.690248809115047</v>
      </c>
      <c r="E37" s="1084"/>
      <c r="F37" s="1084"/>
      <c r="G37" s="1084"/>
      <c r="H37" s="1084"/>
      <c r="I37" s="1084"/>
      <c r="J37" s="108"/>
    </row>
    <row r="38" spans="1:10" s="4" customFormat="1" ht="11.5" x14ac:dyDescent="0.25">
      <c r="A38" s="453"/>
      <c r="B38" s="829"/>
      <c r="C38" s="829"/>
      <c r="D38" s="830"/>
      <c r="E38" s="1084"/>
      <c r="F38" s="1084"/>
      <c r="G38" s="1084"/>
      <c r="H38" s="1084"/>
      <c r="I38" s="1084"/>
      <c r="J38" s="108"/>
    </row>
    <row r="39" spans="1:10" s="4" customFormat="1" ht="11.5" x14ac:dyDescent="0.25">
      <c r="A39" s="450" t="s">
        <v>395</v>
      </c>
      <c r="B39" s="454">
        <v>8308114.3303839024</v>
      </c>
      <c r="C39" s="454">
        <v>8174460.5489209164</v>
      </c>
      <c r="D39" s="452">
        <v>1.6350165330558664</v>
      </c>
      <c r="E39" s="1084"/>
      <c r="F39" s="1084"/>
      <c r="G39" s="1084"/>
      <c r="H39" s="1084"/>
      <c r="I39" s="1084"/>
      <c r="J39" s="108"/>
    </row>
    <row r="40" spans="1:10" s="4" customFormat="1" ht="11.5" x14ac:dyDescent="0.25">
      <c r="A40" s="453" t="s">
        <v>669</v>
      </c>
      <c r="B40" s="828">
        <v>8183671.3303839024</v>
      </c>
      <c r="C40" s="828">
        <v>8003473.5489209164</v>
      </c>
      <c r="D40" s="826">
        <v>2.2514946836712069</v>
      </c>
      <c r="E40" s="1084"/>
      <c r="F40" s="1084"/>
      <c r="G40" s="1084"/>
      <c r="H40" s="1084"/>
      <c r="I40" s="1084"/>
      <c r="J40" s="108"/>
    </row>
    <row r="41" spans="1:10" s="4" customFormat="1" ht="11.5" x14ac:dyDescent="0.25">
      <c r="A41" s="1497" t="s">
        <v>661</v>
      </c>
      <c r="B41" s="828">
        <v>3286676.9418840399</v>
      </c>
      <c r="C41" s="828">
        <v>3211429.1909492076</v>
      </c>
      <c r="D41" s="826">
        <v>2.3431234649950783</v>
      </c>
      <c r="E41" s="1084"/>
      <c r="F41" s="1084"/>
      <c r="G41" s="1084"/>
      <c r="H41" s="1084"/>
      <c r="I41" s="1084"/>
      <c r="J41" s="108"/>
    </row>
    <row r="42" spans="1:10" s="4" customFormat="1" ht="11.5" x14ac:dyDescent="0.25">
      <c r="A42" s="1497" t="s">
        <v>662</v>
      </c>
      <c r="B42" s="828">
        <v>1734793.5356783434</v>
      </c>
      <c r="C42" s="828">
        <v>1701851.7818184835</v>
      </c>
      <c r="D42" s="826">
        <v>1.9356417645642665</v>
      </c>
      <c r="E42" s="1084"/>
      <c r="F42" s="1084"/>
      <c r="G42" s="1084"/>
      <c r="H42" s="1084"/>
      <c r="I42" s="1084"/>
      <c r="J42" s="108"/>
    </row>
    <row r="43" spans="1:10" s="4" customFormat="1" ht="11.5" x14ac:dyDescent="0.25">
      <c r="A43" s="1497" t="s">
        <v>247</v>
      </c>
      <c r="B43" s="828">
        <v>1511698.9944624335</v>
      </c>
      <c r="C43" s="828">
        <v>1518516.7577315038</v>
      </c>
      <c r="D43" s="826">
        <v>-0.4489751749105042</v>
      </c>
      <c r="E43" s="1084"/>
      <c r="F43" s="1084"/>
      <c r="G43" s="1084"/>
      <c r="H43" s="1084"/>
      <c r="I43" s="1084"/>
      <c r="J43" s="108"/>
    </row>
    <row r="44" spans="1:10" s="4" customFormat="1" ht="11.5" x14ac:dyDescent="0.25">
      <c r="A44" s="1497" t="s">
        <v>218</v>
      </c>
      <c r="B44" s="828">
        <v>524564.68295023171</v>
      </c>
      <c r="C44" s="828">
        <v>517010.55481589929</v>
      </c>
      <c r="D44" s="826">
        <v>1.4611168116330564</v>
      </c>
      <c r="E44" s="1084"/>
      <c r="F44" s="1084"/>
      <c r="G44" s="1084"/>
      <c r="H44" s="1084"/>
      <c r="I44" s="1084"/>
      <c r="J44" s="108"/>
    </row>
    <row r="45" spans="1:10" s="4" customFormat="1" ht="11.5" x14ac:dyDescent="0.25">
      <c r="A45" s="1497" t="s">
        <v>244</v>
      </c>
      <c r="B45" s="828">
        <v>143057.46577593463</v>
      </c>
      <c r="C45" s="828">
        <v>136805.31863321303</v>
      </c>
      <c r="D45" s="826">
        <v>4.5701053184080909</v>
      </c>
      <c r="E45" s="1084"/>
      <c r="F45" s="1084"/>
      <c r="G45" s="1084"/>
      <c r="H45" s="1084"/>
      <c r="I45" s="1084"/>
      <c r="J45" s="108"/>
    </row>
    <row r="46" spans="1:10" s="4" customFormat="1" ht="11.5" x14ac:dyDescent="0.25">
      <c r="A46" s="1497" t="s">
        <v>663</v>
      </c>
      <c r="B46" s="828">
        <v>371072.36748825025</v>
      </c>
      <c r="C46" s="828">
        <v>355567.85835296917</v>
      </c>
      <c r="D46" s="826">
        <v>4.3604923142096519</v>
      </c>
      <c r="E46" s="1084"/>
      <c r="F46" s="1084"/>
      <c r="G46" s="1084"/>
      <c r="H46" s="1084"/>
      <c r="I46" s="1084"/>
      <c r="J46" s="108"/>
    </row>
    <row r="47" spans="1:10" s="4" customFormat="1" ht="11.5" x14ac:dyDescent="0.25">
      <c r="A47" s="1497" t="s">
        <v>266</v>
      </c>
      <c r="B47" s="828">
        <v>368502.29794700589</v>
      </c>
      <c r="C47" s="828">
        <v>335071.59938545653</v>
      </c>
      <c r="D47" s="826">
        <v>9.9771805855415572</v>
      </c>
      <c r="E47" s="1084"/>
      <c r="F47" s="1084"/>
      <c r="G47" s="1084"/>
      <c r="H47" s="1084"/>
      <c r="I47" s="1084"/>
      <c r="J47" s="108"/>
    </row>
    <row r="48" spans="1:10" s="4" customFormat="1" ht="11.5" x14ac:dyDescent="0.25">
      <c r="A48" s="1497" t="s">
        <v>213</v>
      </c>
      <c r="B48" s="828">
        <v>30094.626593311237</v>
      </c>
      <c r="C48" s="828">
        <v>30264.996737442754</v>
      </c>
      <c r="D48" s="826">
        <v>-0.56292801089498079</v>
      </c>
      <c r="E48" s="1084"/>
      <c r="F48" s="1084"/>
      <c r="G48" s="1084"/>
      <c r="H48" s="1084"/>
      <c r="I48" s="1084"/>
      <c r="J48" s="108"/>
    </row>
    <row r="49" spans="1:10" s="4" customFormat="1" ht="11.5" x14ac:dyDescent="0.25">
      <c r="A49" s="1497" t="s">
        <v>248</v>
      </c>
      <c r="B49" s="828">
        <v>213210.41763425455</v>
      </c>
      <c r="C49" s="828">
        <v>196955.49055491283</v>
      </c>
      <c r="D49" s="826">
        <v>8.2530966938490593</v>
      </c>
      <c r="E49" s="1084"/>
      <c r="F49" s="1084"/>
      <c r="G49" s="1084"/>
      <c r="H49" s="1084"/>
      <c r="I49" s="1084"/>
      <c r="J49" s="108"/>
    </row>
    <row r="50" spans="1:10" s="4" customFormat="1" ht="11.5" x14ac:dyDescent="0.25">
      <c r="A50" s="453" t="s">
        <v>670</v>
      </c>
      <c r="B50" s="828">
        <v>124443</v>
      </c>
      <c r="C50" s="828">
        <v>170987</v>
      </c>
      <c r="D50" s="826">
        <v>-27.22078286653371</v>
      </c>
      <c r="E50" s="1084"/>
      <c r="F50" s="1084"/>
      <c r="G50" s="1084"/>
      <c r="H50" s="1084"/>
      <c r="I50" s="1084"/>
      <c r="J50" s="108"/>
    </row>
    <row r="51" spans="1:10" s="4" customFormat="1" ht="11.5" x14ac:dyDescent="0.25">
      <c r="A51" s="455"/>
      <c r="B51" s="831"/>
      <c r="C51" s="831"/>
      <c r="D51" s="832"/>
      <c r="E51" s="1084"/>
      <c r="F51" s="1084"/>
      <c r="G51" s="1084"/>
      <c r="H51" s="1084"/>
      <c r="I51" s="1084"/>
      <c r="J51" s="108"/>
    </row>
    <row r="52" spans="1:10" s="4" customFormat="1" ht="11.5" x14ac:dyDescent="0.25">
      <c r="A52" s="450" t="s">
        <v>142</v>
      </c>
      <c r="B52" s="457">
        <v>9.1050808507050753</v>
      </c>
      <c r="C52" s="457">
        <v>9.1678427903078674</v>
      </c>
      <c r="D52" s="452">
        <v>-0.68458786912384273</v>
      </c>
      <c r="E52" s="1084"/>
      <c r="F52" s="1084"/>
      <c r="G52" s="1084"/>
      <c r="H52" s="1084"/>
      <c r="I52" s="1084"/>
      <c r="J52" s="108"/>
    </row>
    <row r="53" spans="1:10" s="4" customFormat="1" ht="11.5" x14ac:dyDescent="0.25">
      <c r="A53" s="453" t="s">
        <v>955</v>
      </c>
      <c r="B53" s="833">
        <v>9.1625031694150696</v>
      </c>
      <c r="C53" s="833">
        <v>9.2522042439182606</v>
      </c>
      <c r="D53" s="826">
        <v>-0.96951031493013318</v>
      </c>
      <c r="E53" s="1084"/>
      <c r="F53" s="1084"/>
      <c r="G53" s="1084"/>
      <c r="H53" s="1084"/>
      <c r="I53" s="1084"/>
      <c r="J53" s="108"/>
    </row>
    <row r="54" spans="1:10" s="4" customFormat="1" ht="11.5" x14ac:dyDescent="0.25">
      <c r="A54" s="1497" t="s">
        <v>661</v>
      </c>
      <c r="B54" s="833">
        <v>9.4543335108237532</v>
      </c>
      <c r="C54" s="833">
        <v>9.5633509168022162</v>
      </c>
      <c r="D54" s="826">
        <v>-1.1399498661805452</v>
      </c>
      <c r="E54" s="1084"/>
      <c r="F54" s="1084"/>
      <c r="G54" s="1084"/>
      <c r="H54" s="1084"/>
      <c r="I54" s="1084"/>
      <c r="J54" s="108"/>
    </row>
    <row r="55" spans="1:10" s="4" customFormat="1" ht="11.5" x14ac:dyDescent="0.25">
      <c r="A55" s="1497" t="s">
        <v>662</v>
      </c>
      <c r="B55" s="833">
        <v>10.421211350321434</v>
      </c>
      <c r="C55" s="833">
        <v>10.470753986827562</v>
      </c>
      <c r="D55" s="826">
        <v>-0.47315252147509534</v>
      </c>
      <c r="E55" s="1084"/>
      <c r="F55" s="1084"/>
      <c r="G55" s="1084"/>
      <c r="H55" s="1084"/>
      <c r="I55" s="1084"/>
      <c r="J55" s="108"/>
    </row>
    <row r="56" spans="1:10" s="4" customFormat="1" ht="11.5" x14ac:dyDescent="0.25">
      <c r="A56" s="1497" t="s">
        <v>247</v>
      </c>
      <c r="B56" s="833">
        <v>5.7990978291934958</v>
      </c>
      <c r="C56" s="833">
        <v>5.9372281872281087</v>
      </c>
      <c r="D56" s="826">
        <v>-2.3265125354580918</v>
      </c>
      <c r="E56" s="1084"/>
      <c r="F56" s="1084"/>
      <c r="G56" s="1084"/>
      <c r="H56" s="1084"/>
      <c r="I56" s="1084"/>
      <c r="J56" s="108"/>
    </row>
    <row r="57" spans="1:10" s="4" customFormat="1" ht="11.5" x14ac:dyDescent="0.25">
      <c r="A57" s="1497" t="s">
        <v>218</v>
      </c>
      <c r="B57" s="833">
        <v>12.917603322731678</v>
      </c>
      <c r="C57" s="833">
        <v>12.76742940377174</v>
      </c>
      <c r="D57" s="826">
        <v>1.1762267423665929</v>
      </c>
      <c r="E57" s="1084"/>
      <c r="F57" s="1084"/>
      <c r="G57" s="1084"/>
      <c r="H57" s="1084"/>
      <c r="I57" s="1084"/>
      <c r="J57" s="108"/>
    </row>
    <row r="58" spans="1:10" s="4" customFormat="1" ht="11.5" x14ac:dyDescent="0.25">
      <c r="A58" s="1497" t="s">
        <v>244</v>
      </c>
      <c r="B58" s="833">
        <v>13.149059864867057</v>
      </c>
      <c r="C58" s="833">
        <v>13.289369624819315</v>
      </c>
      <c r="D58" s="826">
        <v>-1.0558044806746492</v>
      </c>
      <c r="E58" s="1084"/>
      <c r="F58" s="1084"/>
      <c r="G58" s="1084"/>
      <c r="H58" s="1084"/>
      <c r="I58" s="1084"/>
      <c r="J58" s="108"/>
    </row>
    <row r="59" spans="1:10" s="4" customFormat="1" ht="11.5" x14ac:dyDescent="0.25">
      <c r="A59" s="1497" t="s">
        <v>663</v>
      </c>
      <c r="B59" s="833">
        <v>9.3062551837099434</v>
      </c>
      <c r="C59" s="833">
        <v>9.5046768177886065</v>
      </c>
      <c r="D59" s="826">
        <v>-2.0876210510104243</v>
      </c>
      <c r="E59" s="1084"/>
      <c r="F59" s="1084"/>
      <c r="G59" s="1084"/>
      <c r="H59" s="1084"/>
      <c r="I59" s="1084"/>
      <c r="J59" s="108"/>
    </row>
    <row r="60" spans="1:10" s="4" customFormat="1" ht="11.5" x14ac:dyDescent="0.25">
      <c r="A60" s="1497" t="s">
        <v>266</v>
      </c>
      <c r="B60" s="833">
        <v>6.834841341459124</v>
      </c>
      <c r="C60" s="833">
        <v>6.7881661727245177</v>
      </c>
      <c r="D60" s="826">
        <v>0.68759614227111854</v>
      </c>
      <c r="E60" s="1084"/>
      <c r="F60" s="1084"/>
      <c r="G60" s="1084"/>
      <c r="H60" s="1084"/>
      <c r="I60" s="1084"/>
      <c r="J60" s="108"/>
    </row>
    <row r="61" spans="1:10" s="4" customFormat="1" ht="11.5" x14ac:dyDescent="0.25">
      <c r="A61" s="1497" t="s">
        <v>213</v>
      </c>
      <c r="B61" s="833">
        <v>11.642275998403024</v>
      </c>
      <c r="C61" s="833">
        <v>11.035203897090259</v>
      </c>
      <c r="D61" s="826">
        <v>5.5012313952154113</v>
      </c>
      <c r="E61" s="1084"/>
      <c r="F61" s="1084"/>
      <c r="G61" s="1084"/>
      <c r="H61" s="1084"/>
      <c r="I61" s="1084"/>
      <c r="J61" s="108"/>
    </row>
    <row r="62" spans="1:10" s="4" customFormat="1" ht="11.5" x14ac:dyDescent="0.25">
      <c r="A62" s="1497" t="s">
        <v>248</v>
      </c>
      <c r="B62" s="833">
        <v>9.7787229480976059</v>
      </c>
      <c r="C62" s="833">
        <v>10.638362575873074</v>
      </c>
      <c r="D62" s="826">
        <v>-8.0805633540358972</v>
      </c>
      <c r="E62" s="1084"/>
      <c r="F62" s="1084"/>
      <c r="G62" s="1084"/>
      <c r="H62" s="1084"/>
      <c r="I62" s="1084"/>
      <c r="J62" s="108"/>
    </row>
    <row r="63" spans="1:10" s="4" customFormat="1" ht="11.5" x14ac:dyDescent="0.25">
      <c r="A63" s="453" t="s">
        <v>956</v>
      </c>
      <c r="B63" s="833">
        <v>5.3288509032499993</v>
      </c>
      <c r="C63" s="833">
        <v>5.2190942742259097</v>
      </c>
      <c r="D63" s="826">
        <v>2.1029823041540885</v>
      </c>
      <c r="E63" s="1084"/>
      <c r="F63" s="1084"/>
      <c r="G63" s="1084"/>
      <c r="H63" s="1084"/>
      <c r="I63" s="1084"/>
      <c r="J63" s="108"/>
    </row>
    <row r="64" spans="1:10" s="4" customFormat="1" ht="11.5" x14ac:dyDescent="0.25">
      <c r="A64" s="453"/>
      <c r="B64" s="833"/>
      <c r="C64" s="833"/>
      <c r="D64" s="826"/>
      <c r="E64" s="1084"/>
      <c r="F64" s="1084"/>
      <c r="G64" s="1084"/>
      <c r="H64" s="1084"/>
      <c r="I64" s="1084"/>
      <c r="J64" s="108"/>
    </row>
    <row r="65" spans="1:10" s="4" customFormat="1" ht="11.5" x14ac:dyDescent="0.25">
      <c r="A65" s="450" t="s">
        <v>396</v>
      </c>
      <c r="B65" s="451">
        <v>195.92563465618301</v>
      </c>
      <c r="C65" s="451">
        <v>192.31591920656223</v>
      </c>
      <c r="D65" s="452">
        <v>1.8769717371881489</v>
      </c>
      <c r="E65" s="1084"/>
      <c r="F65" s="1084"/>
      <c r="G65" s="1084"/>
      <c r="H65" s="1084"/>
      <c r="I65" s="1084"/>
      <c r="J65" s="108"/>
    </row>
    <row r="66" spans="1:10" s="4" customFormat="1" ht="11.5" x14ac:dyDescent="0.25">
      <c r="A66" s="453" t="s">
        <v>669</v>
      </c>
      <c r="B66" s="825">
        <v>197.0912004285793</v>
      </c>
      <c r="C66" s="825">
        <v>193.82153653369596</v>
      </c>
      <c r="D66" s="826">
        <v>1.6869456064367183</v>
      </c>
      <c r="E66" s="1084"/>
      <c r="F66" s="1084"/>
      <c r="G66" s="1084"/>
      <c r="H66" s="1084"/>
      <c r="I66" s="1084"/>
      <c r="J66" s="108"/>
    </row>
    <row r="67" spans="1:10" s="4" customFormat="1" ht="11.5" x14ac:dyDescent="0.25">
      <c r="A67" s="1497" t="s">
        <v>661</v>
      </c>
      <c r="B67" s="825">
        <v>160.65925704006116</v>
      </c>
      <c r="C67" s="825">
        <v>156.49428238839326</v>
      </c>
      <c r="D67" s="826">
        <v>2.6614228891322256</v>
      </c>
      <c r="E67" s="1084"/>
      <c r="F67" s="1084"/>
      <c r="G67" s="1084"/>
      <c r="H67" s="1084"/>
      <c r="I67" s="1084"/>
      <c r="J67" s="108"/>
    </row>
    <row r="68" spans="1:10" s="4" customFormat="1" ht="11.5" x14ac:dyDescent="0.25">
      <c r="A68" s="1497" t="s">
        <v>662</v>
      </c>
      <c r="B68" s="825">
        <v>206.65205181574436</v>
      </c>
      <c r="C68" s="825">
        <v>198.91560731667491</v>
      </c>
      <c r="D68" s="826">
        <v>3.8893099457766533</v>
      </c>
      <c r="E68" s="1084"/>
      <c r="F68" s="1084"/>
      <c r="G68" s="1084"/>
      <c r="H68" s="1084"/>
      <c r="I68" s="1084"/>
      <c r="J68" s="108"/>
    </row>
    <row r="69" spans="1:10" s="4" customFormat="1" ht="11.5" x14ac:dyDescent="0.25">
      <c r="A69" s="1497" t="s">
        <v>247</v>
      </c>
      <c r="B69" s="825">
        <v>273.3867627408726</v>
      </c>
      <c r="C69" s="825">
        <v>275.74272083372563</v>
      </c>
      <c r="D69" s="826">
        <v>-0.85440445562067202</v>
      </c>
      <c r="E69" s="1084"/>
      <c r="F69" s="1084"/>
      <c r="G69" s="1084"/>
      <c r="H69" s="1084"/>
      <c r="I69" s="1084"/>
      <c r="J69" s="108"/>
    </row>
    <row r="70" spans="1:10" s="4" customFormat="1" ht="11.5" x14ac:dyDescent="0.25">
      <c r="A70" s="1497" t="s">
        <v>218</v>
      </c>
      <c r="B70" s="825">
        <v>158.92818534956089</v>
      </c>
      <c r="C70" s="825">
        <v>164.06218236870285</v>
      </c>
      <c r="D70" s="826">
        <v>-3.1292994796351947</v>
      </c>
      <c r="E70" s="1084"/>
      <c r="F70" s="1084"/>
      <c r="G70" s="1084"/>
      <c r="H70" s="1084"/>
      <c r="I70" s="1084"/>
      <c r="J70" s="108"/>
    </row>
    <row r="71" spans="1:10" s="4" customFormat="1" ht="11.5" x14ac:dyDescent="0.25">
      <c r="A71" s="1497" t="s">
        <v>244</v>
      </c>
      <c r="B71" s="825">
        <v>181.92029980686021</v>
      </c>
      <c r="C71" s="825">
        <v>176.91260826454365</v>
      </c>
      <c r="D71" s="826">
        <v>2.830601838636837</v>
      </c>
      <c r="E71" s="1084"/>
      <c r="F71" s="1084"/>
      <c r="G71" s="1084"/>
      <c r="H71" s="1084"/>
      <c r="I71" s="1084"/>
      <c r="J71" s="108"/>
    </row>
    <row r="72" spans="1:10" s="4" customFormat="1" ht="11.5" x14ac:dyDescent="0.25">
      <c r="A72" s="1497" t="s">
        <v>663</v>
      </c>
      <c r="B72" s="825">
        <v>259.40279755309393</v>
      </c>
      <c r="C72" s="825">
        <v>259.53234899825861</v>
      </c>
      <c r="D72" s="826">
        <v>-4.9917262978860233E-2</v>
      </c>
      <c r="E72" s="1084"/>
      <c r="F72" s="1084"/>
      <c r="G72" s="1084"/>
      <c r="H72" s="1084"/>
      <c r="I72" s="1084"/>
      <c r="J72" s="108"/>
    </row>
    <row r="73" spans="1:10" s="4" customFormat="1" ht="11.5" x14ac:dyDescent="0.25">
      <c r="A73" s="1497" t="s">
        <v>266</v>
      </c>
      <c r="B73" s="825">
        <v>320.63253628479987</v>
      </c>
      <c r="C73" s="825">
        <v>312.49583967898417</v>
      </c>
      <c r="D73" s="826">
        <v>2.6037775780228811</v>
      </c>
      <c r="E73" s="1084"/>
      <c r="F73" s="1084"/>
      <c r="G73" s="1084"/>
      <c r="H73" s="1084"/>
      <c r="I73" s="1084"/>
      <c r="J73" s="108"/>
    </row>
    <row r="74" spans="1:10" s="4" customFormat="1" ht="11.5" x14ac:dyDescent="0.25">
      <c r="A74" s="1497" t="s">
        <v>213</v>
      </c>
      <c r="B74" s="825">
        <v>270.14101913162381</v>
      </c>
      <c r="C74" s="825">
        <v>222.15048423982896</v>
      </c>
      <c r="D74" s="826">
        <v>21.602714509496757</v>
      </c>
      <c r="E74" s="1084"/>
      <c r="F74" s="1084"/>
      <c r="G74" s="1084"/>
      <c r="H74" s="1084"/>
      <c r="I74" s="1084"/>
      <c r="J74" s="108"/>
    </row>
    <row r="75" spans="1:10" s="4" customFormat="1" ht="11.5" x14ac:dyDescent="0.25">
      <c r="A75" s="1497" t="s">
        <v>248</v>
      </c>
      <c r="B75" s="825">
        <v>209.35663290328975</v>
      </c>
      <c r="C75" s="825">
        <v>214.22696631366756</v>
      </c>
      <c r="D75" s="826">
        <v>-2.2734455396463682</v>
      </c>
      <c r="E75" s="1084"/>
      <c r="F75" s="1084"/>
      <c r="G75" s="1084"/>
      <c r="H75" s="1084"/>
      <c r="I75" s="1084"/>
      <c r="J75" s="108"/>
    </row>
    <row r="76" spans="1:10" s="4" customFormat="1" ht="11.5" x14ac:dyDescent="0.25">
      <c r="A76" s="453" t="s">
        <v>670</v>
      </c>
      <c r="B76" s="825">
        <v>64.131810100621308</v>
      </c>
      <c r="C76" s="825">
        <v>67.382077395219113</v>
      </c>
      <c r="D76" s="826">
        <v>-4.8236377093776266</v>
      </c>
      <c r="E76" s="1084"/>
      <c r="F76" s="1084"/>
      <c r="G76" s="1084"/>
      <c r="H76" s="1084"/>
      <c r="I76" s="1084"/>
      <c r="J76" s="108"/>
    </row>
    <row r="77" spans="1:10" s="4" customFormat="1" ht="11.5" x14ac:dyDescent="0.25">
      <c r="A77" s="453"/>
      <c r="B77" s="834"/>
      <c r="C77" s="834"/>
      <c r="D77" s="826"/>
      <c r="E77" s="1084"/>
      <c r="F77" s="1084"/>
      <c r="G77" s="1084"/>
      <c r="H77" s="1084"/>
      <c r="I77" s="1084"/>
      <c r="J77" s="108"/>
    </row>
    <row r="78" spans="1:10" s="4" customFormat="1" ht="11.5" x14ac:dyDescent="0.25">
      <c r="A78" s="450" t="s">
        <v>397</v>
      </c>
      <c r="B78" s="451">
        <v>1783.9187442702505</v>
      </c>
      <c r="C78" s="451">
        <v>1763.1221133593115</v>
      </c>
      <c r="D78" s="452">
        <v>1.1795343472446707</v>
      </c>
      <c r="E78" s="1084"/>
      <c r="F78" s="1084"/>
      <c r="G78" s="1084"/>
      <c r="H78" s="1084"/>
      <c r="I78" s="1084"/>
      <c r="J78" s="108"/>
    </row>
    <row r="79" spans="1:10" s="4" customFormat="1" ht="11.5" x14ac:dyDescent="0.25">
      <c r="A79" s="453" t="s">
        <v>669</v>
      </c>
      <c r="B79" s="825">
        <v>1805.8487485906785</v>
      </c>
      <c r="C79" s="825">
        <v>1793.27644287982</v>
      </c>
      <c r="D79" s="826">
        <v>0.70108017984491511</v>
      </c>
      <c r="E79" s="1084"/>
      <c r="F79" s="1084"/>
      <c r="G79" s="1084"/>
      <c r="H79" s="1084"/>
      <c r="I79" s="1084"/>
      <c r="J79" s="108"/>
    </row>
    <row r="80" spans="1:10" s="4" customFormat="1" ht="11.5" x14ac:dyDescent="0.25">
      <c r="A80" s="1497" t="s">
        <v>661</v>
      </c>
      <c r="B80" s="825">
        <v>1518.9261976578975</v>
      </c>
      <c r="C80" s="825">
        <v>1496.6097389533456</v>
      </c>
      <c r="D80" s="826">
        <v>1.4911341362885189</v>
      </c>
      <c r="E80" s="1084"/>
      <c r="F80" s="1084"/>
      <c r="G80" s="1084"/>
      <c r="H80" s="1084"/>
      <c r="I80" s="1084"/>
      <c r="J80" s="108"/>
    </row>
    <row r="81" spans="1:10" s="4" customFormat="1" ht="11.5" x14ac:dyDescent="0.25">
      <c r="A81" s="1497" t="s">
        <v>662</v>
      </c>
      <c r="B81" s="825">
        <v>2153.5647079494479</v>
      </c>
      <c r="C81" s="825">
        <v>2082.7963883532993</v>
      </c>
      <c r="D81" s="826">
        <v>3.3977550562251269</v>
      </c>
      <c r="E81" s="1084"/>
      <c r="F81" s="1084"/>
      <c r="G81" s="1084"/>
      <c r="H81" s="1084"/>
      <c r="I81" s="1084"/>
      <c r="J81" s="108"/>
    </row>
    <row r="82" spans="1:10" s="4" customFormat="1" ht="11.5" x14ac:dyDescent="0.25">
      <c r="A82" s="1497" t="s">
        <v>247</v>
      </c>
      <c r="B82" s="825">
        <v>1585.3965823408316</v>
      </c>
      <c r="C82" s="825">
        <v>1637.1474545569677</v>
      </c>
      <c r="D82" s="826">
        <v>-3.1610391643152491</v>
      </c>
      <c r="E82" s="1084"/>
      <c r="F82" s="1084"/>
      <c r="G82" s="1084"/>
      <c r="H82" s="1084"/>
      <c r="I82" s="1084"/>
      <c r="J82" s="108"/>
    </row>
    <row r="83" spans="1:10" s="4" customFormat="1" ht="11.5" x14ac:dyDescent="0.25">
      <c r="A83" s="1497" t="s">
        <v>218</v>
      </c>
      <c r="B83" s="825">
        <v>2052.9712551472035</v>
      </c>
      <c r="C83" s="825">
        <v>2094.6523312211384</v>
      </c>
      <c r="D83" s="826">
        <v>-1.9898803945968324</v>
      </c>
      <c r="E83" s="1084"/>
      <c r="F83" s="1084"/>
      <c r="G83" s="1084"/>
      <c r="H83" s="1084"/>
      <c r="I83" s="1084"/>
      <c r="J83" s="108"/>
    </row>
    <row r="84" spans="1:10" s="4" customFormat="1" ht="11.5" x14ac:dyDescent="0.25">
      <c r="A84" s="1497" t="s">
        <v>244</v>
      </c>
      <c r="B84" s="825">
        <v>2392.0809127949678</v>
      </c>
      <c r="C84" s="825">
        <v>2351.0570425183846</v>
      </c>
      <c r="D84" s="826">
        <v>1.7449117369198186</v>
      </c>
      <c r="E84" s="1084"/>
      <c r="F84" s="1084"/>
      <c r="G84" s="1084"/>
      <c r="H84" s="1084"/>
      <c r="I84" s="1084"/>
      <c r="J84" s="108"/>
    </row>
    <row r="85" spans="1:10" s="4" customFormat="1" ht="11.5" x14ac:dyDescent="0.25">
      <c r="A85" s="1497" t="s">
        <v>663</v>
      </c>
      <c r="B85" s="825">
        <v>2414.0686293973417</v>
      </c>
      <c r="C85" s="825">
        <v>2466.7711009899704</v>
      </c>
      <c r="D85" s="826">
        <v>-2.1364962306992252</v>
      </c>
      <c r="E85" s="1084"/>
      <c r="F85" s="1084"/>
      <c r="G85" s="1084"/>
      <c r="H85" s="1084"/>
      <c r="I85" s="1084"/>
      <c r="J85" s="108"/>
    </row>
    <row r="86" spans="1:10" s="4" customFormat="1" ht="11.5" x14ac:dyDescent="0.25">
      <c r="A86" s="1497" t="s">
        <v>266</v>
      </c>
      <c r="B86" s="825">
        <v>2191.472514416243</v>
      </c>
      <c r="C86" s="825">
        <v>2121.273688026024</v>
      </c>
      <c r="D86" s="826">
        <v>3.3092771944738253</v>
      </c>
      <c r="E86" s="1084"/>
      <c r="F86" s="1084"/>
      <c r="G86" s="1084"/>
      <c r="H86" s="1084"/>
      <c r="I86" s="1084"/>
      <c r="J86" s="108"/>
    </row>
    <row r="87" spans="1:10" s="4" customFormat="1" ht="11.5" x14ac:dyDescent="0.25">
      <c r="A87" s="1497" t="s">
        <v>213</v>
      </c>
      <c r="B87" s="825">
        <v>3145.0563032202363</v>
      </c>
      <c r="C87" s="825">
        <v>2451.4758894238485</v>
      </c>
      <c r="D87" s="826">
        <v>28.292361217527407</v>
      </c>
      <c r="E87" s="1084"/>
      <c r="F87" s="1084"/>
      <c r="G87" s="1084"/>
      <c r="H87" s="1084"/>
      <c r="I87" s="1084"/>
      <c r="J87" s="108"/>
    </row>
    <row r="88" spans="1:10" s="4" customFormat="1" ht="11.5" x14ac:dyDescent="0.25">
      <c r="A88" s="1497" t="s">
        <v>248</v>
      </c>
      <c r="B88" s="825">
        <v>2047.2405105078458</v>
      </c>
      <c r="C88" s="825">
        <v>2279.0241411741426</v>
      </c>
      <c r="D88" s="826">
        <v>-10.170301686531635</v>
      </c>
      <c r="E88" s="1084"/>
      <c r="F88" s="1084"/>
      <c r="G88" s="1084"/>
      <c r="H88" s="1084"/>
      <c r="I88" s="1084"/>
      <c r="J88" s="108"/>
    </row>
    <row r="89" spans="1:10" s="10" customFormat="1" ht="11.5" x14ac:dyDescent="0.25">
      <c r="A89" s="453" t="s">
        <v>670</v>
      </c>
      <c r="B89" s="825">
        <v>341.74885418175336</v>
      </c>
      <c r="C89" s="825">
        <v>351.67341431883523</v>
      </c>
      <c r="D89" s="826">
        <v>-2.822095652668255</v>
      </c>
      <c r="E89" s="1506"/>
      <c r="F89" s="1506"/>
      <c r="G89" s="1506"/>
      <c r="H89" s="1506"/>
      <c r="I89" s="1506"/>
      <c r="J89" s="26"/>
    </row>
    <row r="90" spans="1:10" s="10" customFormat="1" ht="11.5" x14ac:dyDescent="0.25">
      <c r="A90" s="455"/>
      <c r="B90" s="835"/>
      <c r="C90" s="835"/>
      <c r="D90" s="836"/>
      <c r="E90" s="1506"/>
      <c r="F90" s="1506"/>
      <c r="G90" s="1506"/>
      <c r="H90" s="1506"/>
      <c r="I90" s="1506"/>
      <c r="J90" s="26"/>
    </row>
    <row r="91" spans="1:10" s="4" customFormat="1" ht="11.5" x14ac:dyDescent="0.25">
      <c r="A91" s="10"/>
      <c r="B91" s="10"/>
      <c r="C91" s="10"/>
      <c r="D91" s="10"/>
      <c r="E91" s="1084"/>
      <c r="F91" s="1084"/>
      <c r="G91" s="1084"/>
      <c r="H91" s="1084"/>
      <c r="I91" s="1084"/>
      <c r="J91" s="108"/>
    </row>
    <row r="92" spans="1:10" s="4" customFormat="1" ht="11.5" x14ac:dyDescent="0.25">
      <c r="A92" s="1683" t="s">
        <v>1069</v>
      </c>
      <c r="B92" s="1683">
        <v>2014</v>
      </c>
      <c r="C92" s="1683">
        <v>2013</v>
      </c>
      <c r="D92" s="1683" t="s">
        <v>639</v>
      </c>
      <c r="E92" s="1084"/>
      <c r="F92" s="1084"/>
      <c r="G92" s="1084"/>
      <c r="H92" s="1084"/>
      <c r="I92" s="1084"/>
      <c r="J92" s="108"/>
    </row>
    <row r="93" spans="1:10" s="4" customFormat="1" ht="11.5" x14ac:dyDescent="0.25">
      <c r="A93" s="1684"/>
      <c r="B93" s="1684"/>
      <c r="C93" s="1684"/>
      <c r="D93" s="1684"/>
      <c r="E93" s="1084"/>
      <c r="F93" s="1084"/>
      <c r="G93" s="1084"/>
      <c r="H93" s="1084"/>
      <c r="I93" s="1084"/>
      <c r="J93" s="108"/>
    </row>
    <row r="94" spans="1:10" s="4" customFormat="1" ht="11.5" x14ac:dyDescent="0.25">
      <c r="A94" s="450" t="s">
        <v>822</v>
      </c>
      <c r="B94" s="451">
        <v>14821.000883510776</v>
      </c>
      <c r="C94" s="451">
        <v>14412.572158585765</v>
      </c>
      <c r="D94" s="452">
        <v>2.8338364618816891</v>
      </c>
      <c r="E94" s="1507"/>
      <c r="F94" s="1084"/>
      <c r="G94" s="1084"/>
      <c r="H94" s="1084"/>
      <c r="I94" s="1084"/>
      <c r="J94" s="108"/>
    </row>
    <row r="95" spans="1:10" s="4" customFormat="1" ht="11.5" x14ac:dyDescent="0.25">
      <c r="A95" s="11" t="s">
        <v>819</v>
      </c>
      <c r="B95" s="825">
        <v>14778.472630849836</v>
      </c>
      <c r="C95" s="825">
        <v>14352.44057649163</v>
      </c>
      <c r="D95" s="826">
        <v>2.968359646484231</v>
      </c>
      <c r="E95" s="1507"/>
      <c r="F95" s="1084"/>
      <c r="G95" s="1084"/>
      <c r="H95" s="1084"/>
      <c r="I95" s="1084"/>
      <c r="J95" s="108"/>
    </row>
    <row r="96" spans="1:10" s="4" customFormat="1" ht="11.5" x14ac:dyDescent="0.25">
      <c r="A96" s="11" t="s">
        <v>580</v>
      </c>
      <c r="B96" s="825">
        <v>7343.7629602433444</v>
      </c>
      <c r="C96" s="825">
        <v>7358.7484629264591</v>
      </c>
      <c r="D96" s="826">
        <v>-0.20364200187861226</v>
      </c>
      <c r="E96" s="1508"/>
      <c r="F96" s="1084"/>
      <c r="G96" s="1084"/>
      <c r="H96" s="1084"/>
      <c r="I96" s="1084"/>
      <c r="J96" s="108"/>
    </row>
    <row r="97" spans="1:10" s="4" customFormat="1" ht="11.5" x14ac:dyDescent="0.25">
      <c r="A97" s="11" t="s">
        <v>518</v>
      </c>
      <c r="B97" s="825">
        <v>4051.4385512726139</v>
      </c>
      <c r="C97" s="825">
        <v>3668.2839142422763</v>
      </c>
      <c r="D97" s="826">
        <v>10.445064940113348</v>
      </c>
      <c r="E97" s="1508"/>
      <c r="F97" s="1084"/>
      <c r="G97" s="1084"/>
      <c r="H97" s="1084"/>
      <c r="I97" s="1084"/>
      <c r="J97" s="108"/>
    </row>
    <row r="98" spans="1:10" s="4" customFormat="1" ht="11.5" x14ac:dyDescent="0.25">
      <c r="A98" s="11" t="s">
        <v>581</v>
      </c>
      <c r="B98" s="825">
        <v>33.445518055279344</v>
      </c>
      <c r="C98" s="825">
        <v>30.100061613470164</v>
      </c>
      <c r="D98" s="826">
        <v>11.114450477775906</v>
      </c>
      <c r="E98" s="1508"/>
      <c r="F98" s="1084"/>
      <c r="G98" s="1084"/>
      <c r="H98" s="1084"/>
      <c r="I98" s="1084"/>
      <c r="J98" s="108"/>
    </row>
    <row r="99" spans="1:10" s="4" customFormat="1" ht="11.5" x14ac:dyDescent="0.25">
      <c r="A99" s="11" t="s">
        <v>596</v>
      </c>
      <c r="B99" s="825">
        <v>71.94586162170107</v>
      </c>
      <c r="C99" s="825">
        <v>79.572009222012042</v>
      </c>
      <c r="D99" s="826">
        <v>-9.5839575685885077</v>
      </c>
      <c r="E99" s="1508"/>
      <c r="F99" s="1084"/>
      <c r="G99" s="1084"/>
      <c r="H99" s="1084"/>
      <c r="I99" s="1084"/>
      <c r="J99" s="108"/>
    </row>
    <row r="100" spans="1:10" s="4" customFormat="1" ht="11.5" x14ac:dyDescent="0.25">
      <c r="A100" s="11" t="s">
        <v>582</v>
      </c>
      <c r="B100" s="825">
        <v>1409.9049700768403</v>
      </c>
      <c r="C100" s="825">
        <v>1390.5580635360056</v>
      </c>
      <c r="D100" s="826">
        <v>1.3913051923655662</v>
      </c>
      <c r="E100" s="1508"/>
      <c r="F100" s="1084"/>
      <c r="G100" s="1084"/>
      <c r="H100" s="1084"/>
      <c r="I100" s="1084"/>
      <c r="J100" s="108"/>
    </row>
    <row r="101" spans="1:10" s="4" customFormat="1" ht="11.5" x14ac:dyDescent="0.25">
      <c r="A101" s="11" t="s">
        <v>716</v>
      </c>
      <c r="B101" s="825">
        <v>1867.974769580054</v>
      </c>
      <c r="C101" s="825">
        <v>1825.1780649030641</v>
      </c>
      <c r="D101" s="826">
        <v>2.3447961324947642</v>
      </c>
      <c r="E101" s="1508"/>
      <c r="F101" s="1084"/>
      <c r="G101" s="1084"/>
      <c r="H101" s="1084"/>
      <c r="I101" s="1084"/>
      <c r="J101" s="108"/>
    </row>
    <row r="102" spans="1:10" s="4" customFormat="1" ht="11.5" x14ac:dyDescent="0.25">
      <c r="A102" s="453" t="s">
        <v>670</v>
      </c>
      <c r="B102" s="825">
        <v>42.528252660939927</v>
      </c>
      <c r="C102" s="825">
        <v>60.131582094134671</v>
      </c>
      <c r="D102" s="826">
        <v>-29.274681989303254</v>
      </c>
      <c r="E102" s="1084"/>
      <c r="F102" s="1084"/>
      <c r="G102" s="1084"/>
      <c r="H102" s="1084"/>
      <c r="I102" s="1084"/>
      <c r="J102" s="108"/>
    </row>
    <row r="103" spans="1:10" s="4" customFormat="1" ht="4" customHeight="1" x14ac:dyDescent="0.25">
      <c r="A103" s="837"/>
      <c r="B103" s="835"/>
      <c r="C103" s="835"/>
      <c r="D103" s="836"/>
      <c r="E103" s="1084"/>
      <c r="F103" s="1084"/>
      <c r="G103" s="1084"/>
      <c r="H103" s="1084"/>
      <c r="I103" s="1084"/>
      <c r="J103" s="108"/>
    </row>
    <row r="104" spans="1:10" s="4" customFormat="1" ht="11.5" x14ac:dyDescent="0.25">
      <c r="A104" s="450" t="s">
        <v>394</v>
      </c>
      <c r="B104" s="454">
        <v>75646052.69442609</v>
      </c>
      <c r="C104" s="454">
        <v>74942169.208080709</v>
      </c>
      <c r="D104" s="452">
        <v>0.9392355382601858</v>
      </c>
      <c r="E104" s="1084"/>
      <c r="F104" s="1084"/>
      <c r="G104" s="1084"/>
      <c r="H104" s="1084"/>
      <c r="I104" s="1084"/>
      <c r="J104" s="108"/>
    </row>
    <row r="105" spans="1:10" s="4" customFormat="1" ht="11.5" x14ac:dyDescent="0.25">
      <c r="A105" s="11" t="s">
        <v>819</v>
      </c>
      <c r="B105" s="828">
        <v>74982914.50147295</v>
      </c>
      <c r="C105" s="828">
        <v>74049771.935413644</v>
      </c>
      <c r="D105" s="826">
        <v>1.2601558947044289</v>
      </c>
      <c r="E105" s="1084"/>
      <c r="F105" s="1084"/>
      <c r="G105" s="1084"/>
      <c r="H105" s="1084"/>
      <c r="I105" s="1084"/>
      <c r="J105" s="108"/>
    </row>
    <row r="106" spans="1:10" s="4" customFormat="1" ht="11.5" x14ac:dyDescent="0.25">
      <c r="A106" s="11" t="s">
        <v>580</v>
      </c>
      <c r="B106" s="828">
        <v>35044666.885344282</v>
      </c>
      <c r="C106" s="828">
        <v>35059623.029717974</v>
      </c>
      <c r="D106" s="826">
        <v>-4.2659170525061185E-2</v>
      </c>
      <c r="E106" s="1084"/>
      <c r="F106" s="1084"/>
      <c r="G106" s="1084"/>
      <c r="H106" s="1084"/>
      <c r="I106" s="1084"/>
      <c r="J106" s="108"/>
    </row>
    <row r="107" spans="1:10" s="4" customFormat="1" ht="11.5" x14ac:dyDescent="0.25">
      <c r="A107" s="11" t="s">
        <v>518</v>
      </c>
      <c r="B107" s="828">
        <v>19872876.152145822</v>
      </c>
      <c r="C107" s="828">
        <v>19271412.075227443</v>
      </c>
      <c r="D107" s="826">
        <v>3.1210171552064736</v>
      </c>
      <c r="E107" s="1084"/>
      <c r="F107" s="1084"/>
      <c r="G107" s="1084"/>
      <c r="H107" s="1084"/>
      <c r="I107" s="1084"/>
      <c r="J107" s="108"/>
    </row>
    <row r="108" spans="1:10" s="4" customFormat="1" ht="11.5" x14ac:dyDescent="0.25">
      <c r="A108" s="11" t="s">
        <v>581</v>
      </c>
      <c r="B108" s="828">
        <v>276684.8249590015</v>
      </c>
      <c r="C108" s="828">
        <v>264463.10131812724</v>
      </c>
      <c r="D108" s="826">
        <v>4.6213341596461621</v>
      </c>
      <c r="E108" s="1084"/>
      <c r="F108" s="1084"/>
      <c r="G108" s="1084"/>
      <c r="H108" s="1084"/>
      <c r="I108" s="1084"/>
      <c r="J108" s="108"/>
    </row>
    <row r="109" spans="1:10" s="4" customFormat="1" ht="11.5" x14ac:dyDescent="0.25">
      <c r="A109" s="11" t="s">
        <v>596</v>
      </c>
      <c r="B109" s="828">
        <v>225583.37585978981</v>
      </c>
      <c r="C109" s="828">
        <v>259165.25891729037</v>
      </c>
      <c r="D109" s="826">
        <v>-12.957710149035762</v>
      </c>
      <c r="E109" s="1084"/>
      <c r="F109" s="1084"/>
      <c r="G109" s="1084"/>
      <c r="H109" s="1084"/>
      <c r="I109" s="1084"/>
      <c r="J109" s="108"/>
    </row>
    <row r="110" spans="1:10" s="4" customFormat="1" ht="11.5" x14ac:dyDescent="0.25">
      <c r="A110" s="11" t="s">
        <v>582</v>
      </c>
      <c r="B110" s="828">
        <v>8610145.7202880066</v>
      </c>
      <c r="C110" s="828">
        <v>8516937.6631201543</v>
      </c>
      <c r="D110" s="826">
        <v>1.0943846351190167</v>
      </c>
      <c r="E110" s="1084"/>
      <c r="F110" s="1084"/>
      <c r="G110" s="1084"/>
      <c r="H110" s="1084"/>
      <c r="I110" s="1084"/>
      <c r="J110" s="108"/>
    </row>
    <row r="111" spans="1:10" s="4" customFormat="1" ht="11.5" x14ac:dyDescent="0.25">
      <c r="A111" s="11" t="s">
        <v>716</v>
      </c>
      <c r="B111" s="828">
        <v>10952957.542876057</v>
      </c>
      <c r="C111" s="828">
        <v>10678170.80723672</v>
      </c>
      <c r="D111" s="826">
        <v>2.5733502544566189</v>
      </c>
      <c r="E111" s="1084"/>
      <c r="F111" s="1084"/>
      <c r="G111" s="1084"/>
      <c r="H111" s="1084"/>
      <c r="I111" s="1084"/>
      <c r="J111" s="108"/>
    </row>
    <row r="112" spans="1:10" s="4" customFormat="1" ht="11.5" x14ac:dyDescent="0.25">
      <c r="A112" s="453" t="s">
        <v>670</v>
      </c>
      <c r="B112" s="828">
        <v>663138.19295313966</v>
      </c>
      <c r="C112" s="828">
        <v>892397.27266706561</v>
      </c>
      <c r="D112" s="826">
        <v>-25.690248809115047</v>
      </c>
      <c r="E112" s="1084"/>
      <c r="F112" s="1084"/>
      <c r="G112" s="1084"/>
      <c r="H112" s="1084"/>
      <c r="I112" s="1084"/>
      <c r="J112" s="108"/>
    </row>
    <row r="113" spans="1:10" s="4" customFormat="1" ht="4" customHeight="1" x14ac:dyDescent="0.25">
      <c r="A113" s="453"/>
      <c r="B113" s="828"/>
      <c r="C113" s="828"/>
      <c r="D113" s="826"/>
      <c r="E113" s="1084"/>
      <c r="F113" s="1084"/>
      <c r="G113" s="1084"/>
      <c r="H113" s="1084"/>
      <c r="I113" s="1084"/>
      <c r="J113" s="108"/>
    </row>
    <row r="114" spans="1:10" s="4" customFormat="1" ht="11.5" x14ac:dyDescent="0.25">
      <c r="A114" s="450" t="s">
        <v>395</v>
      </c>
      <c r="B114" s="454">
        <v>8308114.3303839024</v>
      </c>
      <c r="C114" s="454">
        <v>8174460.5489209164</v>
      </c>
      <c r="D114" s="452">
        <v>1.6350165330558664</v>
      </c>
      <c r="E114" s="1084"/>
      <c r="F114" s="1084"/>
      <c r="G114" s="1084"/>
      <c r="H114" s="1084"/>
      <c r="I114" s="1084"/>
      <c r="J114" s="108"/>
    </row>
    <row r="115" spans="1:10" s="4" customFormat="1" ht="11.5" x14ac:dyDescent="0.25">
      <c r="A115" s="11" t="s">
        <v>819</v>
      </c>
      <c r="B115" s="828">
        <v>8183671.3303839024</v>
      </c>
      <c r="C115" s="828">
        <v>8003473.5489209164</v>
      </c>
      <c r="D115" s="826">
        <v>2.2514946836712069</v>
      </c>
      <c r="E115" s="1084"/>
      <c r="F115" s="1084"/>
      <c r="G115" s="1084"/>
      <c r="H115" s="1084"/>
      <c r="I115" s="1084"/>
      <c r="J115" s="108"/>
    </row>
    <row r="116" spans="1:10" s="4" customFormat="1" ht="11.5" x14ac:dyDescent="0.25">
      <c r="A116" s="11" t="s">
        <v>580</v>
      </c>
      <c r="B116" s="828">
        <v>5176857.9791609179</v>
      </c>
      <c r="C116" s="828">
        <v>5044275.7724501155</v>
      </c>
      <c r="D116" s="826">
        <v>2.6283695160941756</v>
      </c>
      <c r="E116" s="1084"/>
      <c r="F116" s="1084"/>
      <c r="G116" s="1084"/>
      <c r="H116" s="1084"/>
      <c r="I116" s="1084"/>
      <c r="J116" s="108"/>
    </row>
    <row r="117" spans="1:10" s="4" customFormat="1" ht="11.5" x14ac:dyDescent="0.25">
      <c r="A117" s="11" t="s">
        <v>518</v>
      </c>
      <c r="B117" s="828">
        <v>2410213.8527685949</v>
      </c>
      <c r="C117" s="828">
        <v>2358783.538098319</v>
      </c>
      <c r="D117" s="826">
        <v>2.180374495564763</v>
      </c>
      <c r="E117" s="1084"/>
      <c r="F117" s="1084"/>
      <c r="G117" s="1084"/>
      <c r="H117" s="1084"/>
      <c r="I117" s="1084"/>
      <c r="J117" s="108"/>
    </row>
    <row r="118" spans="1:10" s="4" customFormat="1" ht="11.5" x14ac:dyDescent="0.25">
      <c r="A118" s="11" t="s">
        <v>581</v>
      </c>
      <c r="B118" s="828">
        <v>59647.038010072982</v>
      </c>
      <c r="C118" s="828">
        <v>55157.179352972031</v>
      </c>
      <c r="D118" s="826">
        <v>8.1401164993746722</v>
      </c>
      <c r="E118" s="1084"/>
      <c r="F118" s="1084"/>
      <c r="G118" s="1084"/>
      <c r="H118" s="1084"/>
      <c r="I118" s="1084"/>
      <c r="J118" s="108"/>
    </row>
    <row r="119" spans="1:10" s="4" customFormat="1" ht="11.5" x14ac:dyDescent="0.25">
      <c r="A119" s="11" t="s">
        <v>596</v>
      </c>
      <c r="B119" s="828">
        <v>67948.310675890243</v>
      </c>
      <c r="C119" s="828">
        <v>74309.896044642403</v>
      </c>
      <c r="D119" s="826">
        <v>-8.5608858407369759</v>
      </c>
      <c r="E119" s="1084"/>
      <c r="F119" s="1084"/>
      <c r="G119" s="1084"/>
      <c r="H119" s="1084"/>
      <c r="I119" s="1084"/>
      <c r="J119" s="108"/>
    </row>
    <row r="120" spans="1:10" s="4" customFormat="1" ht="11.5" x14ac:dyDescent="0.25">
      <c r="A120" s="11" t="s">
        <v>582</v>
      </c>
      <c r="B120" s="828">
        <v>1117703.384436866</v>
      </c>
      <c r="C120" s="828">
        <v>1114354.2457902483</v>
      </c>
      <c r="D120" s="826">
        <v>0.30054524037306241</v>
      </c>
      <c r="E120" s="1084"/>
      <c r="F120" s="1084"/>
      <c r="G120" s="1084"/>
      <c r="H120" s="1084"/>
      <c r="I120" s="1084"/>
      <c r="J120" s="108"/>
    </row>
    <row r="121" spans="1:10" s="4" customFormat="1" ht="11.5" x14ac:dyDescent="0.25">
      <c r="A121" s="11" t="s">
        <v>716</v>
      </c>
      <c r="B121" s="828">
        <v>1449069.6323606039</v>
      </c>
      <c r="C121" s="828">
        <v>1435245.1273175229</v>
      </c>
      <c r="D121" s="826">
        <v>0.96321560547074636</v>
      </c>
      <c r="E121" s="1084"/>
      <c r="F121" s="1084"/>
      <c r="G121" s="1084"/>
      <c r="H121" s="1084"/>
      <c r="I121" s="1084"/>
      <c r="J121" s="108"/>
    </row>
    <row r="122" spans="1:10" s="4" customFormat="1" ht="11.5" x14ac:dyDescent="0.25">
      <c r="A122" s="453" t="s">
        <v>670</v>
      </c>
      <c r="B122" s="828">
        <v>124443</v>
      </c>
      <c r="C122" s="828">
        <v>170987</v>
      </c>
      <c r="D122" s="826">
        <v>-27.22078286653371</v>
      </c>
      <c r="E122" s="1084"/>
      <c r="F122" s="1084"/>
      <c r="G122" s="1084"/>
      <c r="H122" s="1084"/>
      <c r="I122" s="1084"/>
      <c r="J122" s="108"/>
    </row>
    <row r="123" spans="1:10" s="4" customFormat="1" ht="4" customHeight="1" x14ac:dyDescent="0.25">
      <c r="A123" s="453"/>
      <c r="B123" s="828"/>
      <c r="C123" s="828"/>
      <c r="D123" s="826"/>
      <c r="E123" s="1084"/>
      <c r="F123" s="1084"/>
      <c r="G123" s="1084"/>
      <c r="H123" s="1084"/>
      <c r="I123" s="1084"/>
      <c r="J123" s="108"/>
    </row>
    <row r="124" spans="1:10" s="4" customFormat="1" ht="11.5" x14ac:dyDescent="0.25">
      <c r="A124" s="458" t="s">
        <v>820</v>
      </c>
      <c r="B124" s="457">
        <v>9.1050808506303529</v>
      </c>
      <c r="C124" s="457">
        <v>9.1678427903078674</v>
      </c>
      <c r="D124" s="452">
        <v>-0.68458786993889076</v>
      </c>
      <c r="E124" s="1084"/>
      <c r="F124" s="1084"/>
      <c r="G124" s="1084"/>
      <c r="H124" s="1084"/>
      <c r="I124" s="1084"/>
      <c r="J124" s="108"/>
    </row>
    <row r="125" spans="1:10" s="4" customFormat="1" ht="11.5" x14ac:dyDescent="0.25">
      <c r="A125" s="11" t="s">
        <v>819</v>
      </c>
      <c r="B125" s="833">
        <v>9.1625031693392121</v>
      </c>
      <c r="C125" s="833">
        <v>9.2522042439182606</v>
      </c>
      <c r="D125" s="826">
        <v>-0.96951031575002178</v>
      </c>
      <c r="E125" s="1084"/>
      <c r="F125" s="1084"/>
      <c r="G125" s="1084"/>
      <c r="H125" s="1084"/>
      <c r="I125" s="1084"/>
      <c r="J125" s="108"/>
    </row>
    <row r="126" spans="1:10" s="4" customFormat="1" ht="11.5" x14ac:dyDescent="0.25">
      <c r="A126" s="11" t="s">
        <v>580</v>
      </c>
      <c r="B126" s="833">
        <v>6.7694858592633125</v>
      </c>
      <c r="C126" s="833">
        <v>6.9503779355601614</v>
      </c>
      <c r="D126" s="826">
        <v>-2.6026221591685328</v>
      </c>
      <c r="E126" s="1084"/>
      <c r="F126" s="1084"/>
      <c r="G126" s="1084"/>
      <c r="H126" s="1084"/>
      <c r="I126" s="1084"/>
      <c r="J126" s="108"/>
    </row>
    <row r="127" spans="1:10" s="4" customFormat="1" ht="11.5" x14ac:dyDescent="0.25">
      <c r="A127" s="11" t="s">
        <v>518</v>
      </c>
      <c r="B127" s="833">
        <v>8.2452750527999807</v>
      </c>
      <c r="C127" s="833">
        <v>8.1700638333114277</v>
      </c>
      <c r="D127" s="826">
        <v>0.92057076937266391</v>
      </c>
      <c r="E127" s="1084"/>
      <c r="F127" s="1084"/>
      <c r="G127" s="1084"/>
      <c r="H127" s="1084"/>
      <c r="I127" s="1084"/>
      <c r="J127" s="108"/>
    </row>
    <row r="128" spans="1:10" s="4" customFormat="1" ht="11.5" x14ac:dyDescent="0.25">
      <c r="A128" s="11" t="s">
        <v>581</v>
      </c>
      <c r="B128" s="833">
        <v>4.6387018398512252</v>
      </c>
      <c r="C128" s="833">
        <v>4.7947176490974277</v>
      </c>
      <c r="D128" s="826">
        <v>-3.2539102542476384</v>
      </c>
      <c r="E128" s="1084"/>
      <c r="F128" s="1084"/>
      <c r="G128" s="1084"/>
      <c r="H128" s="1084"/>
      <c r="I128" s="1084"/>
      <c r="J128" s="108"/>
    </row>
    <row r="129" spans="1:10" s="4" customFormat="1" ht="11.5" x14ac:dyDescent="0.25">
      <c r="A129" s="11" t="s">
        <v>596</v>
      </c>
      <c r="B129" s="833">
        <v>3.3199261853000333</v>
      </c>
      <c r="C129" s="833">
        <v>3.4876277953826538</v>
      </c>
      <c r="D129" s="826">
        <v>-4.8084721169112221</v>
      </c>
      <c r="E129" s="1084"/>
      <c r="F129" s="1084"/>
      <c r="G129" s="1084"/>
      <c r="H129" s="1084"/>
      <c r="I129" s="1084"/>
      <c r="J129" s="108"/>
    </row>
    <row r="130" spans="1:10" s="4" customFormat="1" ht="11.5" x14ac:dyDescent="0.25">
      <c r="A130" s="11" t="s">
        <v>582</v>
      </c>
      <c r="B130" s="833">
        <v>7.7034263653286397</v>
      </c>
      <c r="C130" s="833">
        <v>7.6429355344541605</v>
      </c>
      <c r="D130" s="826">
        <v>0.79146069729083557</v>
      </c>
      <c r="E130" s="1084"/>
      <c r="F130" s="1084"/>
      <c r="G130" s="1084"/>
      <c r="H130" s="1084"/>
      <c r="I130" s="1084"/>
      <c r="J130" s="108"/>
    </row>
    <row r="131" spans="1:10" s="4" customFormat="1" ht="11.5" x14ac:dyDescent="0.25">
      <c r="A131" s="11" t="s">
        <v>716</v>
      </c>
      <c r="B131" s="833">
        <v>7.5586136775450639</v>
      </c>
      <c r="C131" s="833">
        <v>7.4399631143108289</v>
      </c>
      <c r="D131" s="826">
        <v>1.5947735413635256</v>
      </c>
      <c r="E131" s="1508"/>
      <c r="F131" s="1084"/>
      <c r="G131" s="1084"/>
      <c r="H131" s="1084"/>
      <c r="I131" s="1084"/>
      <c r="J131" s="108"/>
    </row>
    <row r="132" spans="1:10" s="4" customFormat="1" ht="11.5" x14ac:dyDescent="0.25">
      <c r="A132" s="453" t="s">
        <v>670</v>
      </c>
      <c r="B132" s="833">
        <v>5.3288509032499993</v>
      </c>
      <c r="C132" s="833">
        <v>5.2190942742259097</v>
      </c>
      <c r="D132" s="826">
        <v>2.1029823041540885</v>
      </c>
      <c r="E132" s="1508"/>
      <c r="F132" s="1084"/>
      <c r="G132" s="1084"/>
      <c r="H132" s="1084"/>
      <c r="I132" s="1084"/>
      <c r="J132" s="108"/>
    </row>
    <row r="133" spans="1:10" s="4" customFormat="1" ht="4" customHeight="1" x14ac:dyDescent="0.25">
      <c r="A133" s="453"/>
      <c r="B133" s="833"/>
      <c r="C133" s="833"/>
      <c r="D133" s="826"/>
      <c r="E133" s="1508"/>
      <c r="F133" s="1084"/>
      <c r="G133" s="1084"/>
      <c r="H133" s="1084"/>
      <c r="I133" s="1084"/>
      <c r="J133" s="108"/>
    </row>
    <row r="134" spans="1:10" s="4" customFormat="1" ht="11.5" x14ac:dyDescent="0.25">
      <c r="A134" s="458" t="s">
        <v>396</v>
      </c>
      <c r="B134" s="451">
        <v>195.92563465777306</v>
      </c>
      <c r="C134" s="451">
        <v>192.31591920656223</v>
      </c>
      <c r="D134" s="452">
        <v>1.8769717380149542</v>
      </c>
      <c r="E134" s="1508"/>
      <c r="F134" s="1084"/>
      <c r="G134" s="1084"/>
      <c r="H134" s="1084"/>
      <c r="I134" s="1084"/>
      <c r="J134" s="108"/>
    </row>
    <row r="135" spans="1:10" s="4" customFormat="1" ht="11.5" x14ac:dyDescent="0.25">
      <c r="A135" s="453" t="s">
        <v>819</v>
      </c>
      <c r="B135" s="825">
        <v>197.09120043019308</v>
      </c>
      <c r="C135" s="825">
        <v>193.82153653369596</v>
      </c>
      <c r="D135" s="826">
        <v>1.6869456072693412</v>
      </c>
      <c r="E135" s="1508"/>
      <c r="F135" s="1084"/>
      <c r="G135" s="1084"/>
      <c r="H135" s="1084"/>
      <c r="I135" s="1084"/>
      <c r="J135" s="108"/>
    </row>
    <row r="136" spans="1:10" s="4" customFormat="1" ht="11.5" x14ac:dyDescent="0.25">
      <c r="A136" s="11" t="s">
        <v>580</v>
      </c>
      <c r="B136" s="825">
        <v>209.55436626833836</v>
      </c>
      <c r="C136" s="825">
        <v>209.89240120148705</v>
      </c>
      <c r="D136" s="826">
        <v>-0.16105153460234112</v>
      </c>
      <c r="E136" s="1508"/>
      <c r="F136" s="1084"/>
      <c r="G136" s="1084"/>
      <c r="H136" s="1084"/>
      <c r="I136" s="1084"/>
      <c r="J136" s="108"/>
    </row>
    <row r="137" spans="1:10" s="4" customFormat="1" ht="11.5" x14ac:dyDescent="0.25">
      <c r="A137" s="11" t="s">
        <v>518</v>
      </c>
      <c r="B137" s="825">
        <v>203.86775020661264</v>
      </c>
      <c r="C137" s="825">
        <v>190.34847575895566</v>
      </c>
      <c r="D137" s="826">
        <v>7.1023812477368553</v>
      </c>
      <c r="E137" s="1508"/>
      <c r="F137" s="1084"/>
      <c r="G137" s="1084"/>
      <c r="H137" s="1084"/>
      <c r="I137" s="1084"/>
      <c r="J137" s="108"/>
    </row>
    <row r="138" spans="1:10" s="4" customFormat="1" ht="11.5" x14ac:dyDescent="0.25">
      <c r="A138" s="11" t="s">
        <v>581</v>
      </c>
      <c r="B138" s="825">
        <v>120.87948104936807</v>
      </c>
      <c r="C138" s="825">
        <v>113.81573256702559</v>
      </c>
      <c r="D138" s="826">
        <v>6.2063023476852441</v>
      </c>
      <c r="E138" s="1508"/>
      <c r="F138" s="1084"/>
      <c r="G138" s="1084"/>
      <c r="H138" s="1084"/>
      <c r="I138" s="1084"/>
      <c r="J138" s="108"/>
    </row>
    <row r="139" spans="1:10" s="4" customFormat="1" ht="11.5" x14ac:dyDescent="0.25">
      <c r="A139" s="11" t="s">
        <v>596</v>
      </c>
      <c r="B139" s="825">
        <v>318.93246276453743</v>
      </c>
      <c r="C139" s="825">
        <v>307.03192840907178</v>
      </c>
      <c r="D139" s="826">
        <v>3.8759924471470697</v>
      </c>
      <c r="E139" s="1508"/>
      <c r="F139" s="1084"/>
      <c r="G139" s="1084"/>
      <c r="H139" s="1084"/>
      <c r="I139" s="1084"/>
      <c r="J139" s="108"/>
    </row>
    <row r="140" spans="1:10" s="4" customFormat="1" ht="11.5" x14ac:dyDescent="0.25">
      <c r="A140" s="11" t="s">
        <v>582</v>
      </c>
      <c r="B140" s="825">
        <v>163.74925766409439</v>
      </c>
      <c r="C140" s="825">
        <v>163.26972422932809</v>
      </c>
      <c r="D140" s="826">
        <v>0.29370628083669192</v>
      </c>
      <c r="E140" s="1084"/>
      <c r="F140" s="1084"/>
      <c r="G140" s="1084"/>
      <c r="H140" s="1084"/>
      <c r="I140" s="1084"/>
      <c r="J140" s="108"/>
    </row>
    <row r="141" spans="1:10" s="4" customFormat="1" ht="11.5" x14ac:dyDescent="0.25">
      <c r="A141" s="11" t="s">
        <v>716</v>
      </c>
      <c r="B141" s="825">
        <v>170.54523970057826</v>
      </c>
      <c r="C141" s="825">
        <v>170.92609753593001</v>
      </c>
      <c r="D141" s="826">
        <v>-0.2228201783356587</v>
      </c>
      <c r="E141" s="1507"/>
      <c r="F141" s="1084"/>
      <c r="G141" s="1084"/>
      <c r="H141" s="1084"/>
      <c r="I141" s="1084"/>
      <c r="J141" s="108"/>
    </row>
    <row r="142" spans="1:10" s="4" customFormat="1" ht="11.5" x14ac:dyDescent="0.25">
      <c r="A142" s="453" t="s">
        <v>670</v>
      </c>
      <c r="B142" s="825">
        <v>64.131810100621308</v>
      </c>
      <c r="C142" s="825">
        <v>67.382077395219113</v>
      </c>
      <c r="D142" s="826">
        <v>-4.8236377093776266</v>
      </c>
      <c r="E142" s="1507"/>
      <c r="F142" s="1084"/>
      <c r="G142" s="1084"/>
      <c r="H142" s="1084"/>
      <c r="I142" s="1084"/>
      <c r="J142" s="108"/>
    </row>
    <row r="143" spans="1:10" s="4" customFormat="1" ht="4" customHeight="1" x14ac:dyDescent="0.25">
      <c r="A143" s="453"/>
      <c r="B143" s="825"/>
      <c r="C143" s="825"/>
      <c r="D143" s="826"/>
      <c r="E143" s="1507"/>
      <c r="F143" s="1084"/>
      <c r="G143" s="1084"/>
      <c r="H143" s="1084"/>
      <c r="I143" s="1084"/>
      <c r="J143" s="108"/>
    </row>
    <row r="144" spans="1:10" s="4" customFormat="1" ht="11.5" x14ac:dyDescent="0.25">
      <c r="A144" s="458" t="s">
        <v>397</v>
      </c>
      <c r="B144" s="451">
        <v>1783.9187442700884</v>
      </c>
      <c r="C144" s="451">
        <v>1763.1221133593115</v>
      </c>
      <c r="D144" s="452">
        <v>1.1795343472354558</v>
      </c>
      <c r="E144" s="1509"/>
      <c r="F144" s="1084"/>
      <c r="G144" s="1084"/>
      <c r="H144" s="1084"/>
      <c r="I144" s="1084"/>
      <c r="J144" s="108"/>
    </row>
    <row r="145" spans="1:10" s="4" customFormat="1" ht="11.5" x14ac:dyDescent="0.25">
      <c r="A145" s="453" t="s">
        <v>819</v>
      </c>
      <c r="B145" s="825">
        <v>1805.8487485905139</v>
      </c>
      <c r="C145" s="825">
        <v>1793.27644287982</v>
      </c>
      <c r="D145" s="826">
        <v>0.70108017983574467</v>
      </c>
      <c r="E145" s="1509"/>
      <c r="F145" s="1084"/>
      <c r="G145" s="1084"/>
      <c r="H145" s="1084"/>
      <c r="I145" s="1084"/>
      <c r="J145" s="108"/>
    </row>
    <row r="146" spans="1:10" s="4" customFormat="1" ht="11.5" x14ac:dyDescent="0.25">
      <c r="A146" s="11" t="s">
        <v>580</v>
      </c>
      <c r="B146" s="825">
        <v>1418.5753192004015</v>
      </c>
      <c r="C146" s="825">
        <v>1458.8315141525566</v>
      </c>
      <c r="D146" s="826">
        <v>-2.7594821308436046</v>
      </c>
      <c r="E146" s="1509"/>
      <c r="F146" s="1084"/>
      <c r="G146" s="1084"/>
      <c r="H146" s="1084"/>
      <c r="I146" s="1084"/>
      <c r="J146" s="108"/>
    </row>
    <row r="147" spans="1:10" s="4" customFormat="1" ht="11.5" x14ac:dyDescent="0.25">
      <c r="A147" s="11" t="s">
        <v>518</v>
      </c>
      <c r="B147" s="825">
        <v>1680.9456748490416</v>
      </c>
      <c r="C147" s="825">
        <v>1555.1591975242006</v>
      </c>
      <c r="D147" s="826">
        <v>8.0883344628055909</v>
      </c>
      <c r="E147" s="1509"/>
      <c r="F147" s="1084"/>
      <c r="G147" s="1084"/>
      <c r="H147" s="1084"/>
      <c r="I147" s="1084"/>
      <c r="J147" s="108"/>
    </row>
    <row r="148" spans="1:10" s="4" customFormat="1" ht="11.5" x14ac:dyDescent="0.25">
      <c r="A148" s="11" t="s">
        <v>581</v>
      </c>
      <c r="B148" s="825">
        <v>560.72387114396497</v>
      </c>
      <c r="C148" s="825">
        <v>545.71430168407051</v>
      </c>
      <c r="D148" s="826">
        <v>2.7504445849366732</v>
      </c>
      <c r="E148" s="1509"/>
      <c r="F148" s="1084"/>
      <c r="G148" s="1084"/>
      <c r="H148" s="1084"/>
      <c r="I148" s="1084"/>
      <c r="J148" s="108"/>
    </row>
    <row r="149" spans="1:10" s="4" customFormat="1" ht="11.5" x14ac:dyDescent="0.25">
      <c r="A149" s="11" t="s">
        <v>596</v>
      </c>
      <c r="B149" s="825">
        <v>1058.8322344742157</v>
      </c>
      <c r="C149" s="825">
        <v>1070.8130875894155</v>
      </c>
      <c r="D149" s="826">
        <v>-1.1188556858387599</v>
      </c>
      <c r="E149" s="1509"/>
      <c r="F149" s="1084"/>
      <c r="G149" s="1084"/>
      <c r="H149" s="1084"/>
      <c r="I149" s="1084"/>
      <c r="J149" s="108"/>
    </row>
    <row r="150" spans="1:10" s="4" customFormat="1" ht="11.5" x14ac:dyDescent="0.25">
      <c r="A150" s="11" t="s">
        <v>582</v>
      </c>
      <c r="B150" s="825">
        <v>1261.4303487925774</v>
      </c>
      <c r="C150" s="825">
        <v>1247.8599770128633</v>
      </c>
      <c r="D150" s="826">
        <v>1.0874915479057945</v>
      </c>
      <c r="E150" s="1509"/>
      <c r="F150" s="1084"/>
      <c r="G150" s="1084"/>
      <c r="H150" s="1084"/>
      <c r="I150" s="1084"/>
      <c r="J150" s="108"/>
    </row>
    <row r="151" spans="1:10" s="4" customFormat="1" ht="11.5" x14ac:dyDescent="0.25">
      <c r="A151" s="11" t="s">
        <v>716</v>
      </c>
      <c r="B151" s="825">
        <v>1289.0855814409922</v>
      </c>
      <c r="C151" s="825">
        <v>1271.6838609404144</v>
      </c>
      <c r="D151" s="826">
        <v>1.3683998857789259</v>
      </c>
      <c r="E151" s="1084"/>
      <c r="F151" s="1084"/>
      <c r="G151" s="1084"/>
      <c r="H151" s="1084"/>
      <c r="I151" s="1084"/>
      <c r="J151" s="108"/>
    </row>
    <row r="152" spans="1:10" s="4" customFormat="1" ht="11.5" x14ac:dyDescent="0.25">
      <c r="A152" s="453" t="s">
        <v>670</v>
      </c>
      <c r="B152" s="825">
        <v>341.74885418175336</v>
      </c>
      <c r="C152" s="825">
        <v>351.67341431883523</v>
      </c>
      <c r="D152" s="826">
        <v>-2.822095652668255</v>
      </c>
      <c r="E152" s="1084"/>
      <c r="F152" s="1084"/>
      <c r="G152" s="1084"/>
      <c r="H152" s="1084"/>
      <c r="I152" s="1084"/>
      <c r="J152" s="108"/>
    </row>
    <row r="153" spans="1:10" s="4" customFormat="1" ht="11.5" x14ac:dyDescent="0.25">
      <c r="A153" s="837"/>
      <c r="B153" s="837"/>
      <c r="C153" s="837"/>
      <c r="D153" s="837"/>
      <c r="E153" s="1084"/>
      <c r="F153" s="1084"/>
      <c r="G153" s="1084"/>
      <c r="H153" s="1084"/>
      <c r="I153" s="1084"/>
      <c r="J153" s="108"/>
    </row>
    <row r="154" spans="1:10" s="4" customFormat="1" ht="11.5" x14ac:dyDescent="0.25">
      <c r="A154" s="10" t="s">
        <v>722</v>
      </c>
      <c r="B154" s="10"/>
      <c r="C154" s="10"/>
      <c r="D154" s="10"/>
      <c r="E154" s="1084"/>
      <c r="F154" s="1084"/>
      <c r="G154" s="1084"/>
      <c r="H154" s="1084"/>
      <c r="I154" s="1084"/>
      <c r="J154" s="108"/>
    </row>
    <row r="155" spans="1:10" s="4" customFormat="1" ht="11.5" x14ac:dyDescent="0.25">
      <c r="A155" s="10" t="s">
        <v>724</v>
      </c>
      <c r="B155" s="10"/>
      <c r="C155" s="10"/>
      <c r="D155" s="10"/>
      <c r="E155" s="1084"/>
      <c r="F155" s="1084"/>
      <c r="G155" s="1084"/>
      <c r="H155" s="1084"/>
      <c r="I155" s="1084"/>
      <c r="J155" s="108"/>
    </row>
  </sheetData>
  <mergeCells count="13">
    <mergeCell ref="A92:A93"/>
    <mergeCell ref="C92:C93"/>
    <mergeCell ref="D92:D93"/>
    <mergeCell ref="A11:A12"/>
    <mergeCell ref="A1:D1"/>
    <mergeCell ref="B92:B93"/>
    <mergeCell ref="A3:A4"/>
    <mergeCell ref="B3:B4"/>
    <mergeCell ref="C3:C4"/>
    <mergeCell ref="D3:D4"/>
    <mergeCell ref="C11:C12"/>
    <mergeCell ref="B11:B12"/>
    <mergeCell ref="D11:D12"/>
  </mergeCells>
  <phoneticPr fontId="43" type="noConversion"/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2014 Annual Visitor Research Report</oddFooter>
  </headerFooter>
  <rowBreaks count="2" manualBreakCount="2">
    <brk id="51" max="16383" man="1"/>
    <brk id="91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>
    <pageSetUpPr fitToPage="1"/>
  </sheetPr>
  <dimension ref="A1:T81"/>
  <sheetViews>
    <sheetView showGridLines="0" topLeftCell="A22" zoomScaleNormal="100" workbookViewId="0">
      <selection activeCell="B4" sqref="B4:T4"/>
    </sheetView>
  </sheetViews>
  <sheetFormatPr defaultColWidth="9.1796875" defaultRowHeight="11.5" x14ac:dyDescent="0.25"/>
  <cols>
    <col min="1" max="1" width="24.7265625" style="25" customWidth="1"/>
    <col min="2" max="2" width="10.26953125" style="35" customWidth="1"/>
    <col min="3" max="3" width="0.54296875" style="10" customWidth="1"/>
    <col min="4" max="4" width="12.7265625" style="4" customWidth="1"/>
    <col min="5" max="5" width="0.7265625" style="4" customWidth="1"/>
    <col min="6" max="6" width="8.54296875" style="10" customWidth="1"/>
    <col min="7" max="7" width="0.54296875" style="10" customWidth="1"/>
    <col min="8" max="8" width="10.26953125" style="36" customWidth="1"/>
    <col min="9" max="9" width="0.54296875" style="10" customWidth="1"/>
    <col min="10" max="10" width="10.26953125" style="733" customWidth="1"/>
    <col min="11" max="11" width="0.54296875" style="4" customWidth="1"/>
    <col min="12" max="12" width="8.453125" style="10" customWidth="1"/>
    <col min="13" max="13" width="1.54296875" style="10" customWidth="1"/>
    <col min="14" max="14" width="10.26953125" style="76" customWidth="1"/>
    <col min="15" max="15" width="0.54296875" style="10" customWidth="1"/>
    <col min="16" max="16" width="10.26953125" style="733" customWidth="1"/>
    <col min="17" max="17" width="0.54296875" style="4" customWidth="1"/>
    <col min="18" max="18" width="8.26953125" style="10" customWidth="1"/>
    <col min="19" max="19" width="0.54296875" style="10" customWidth="1"/>
    <col min="20" max="16384" width="9.1796875" style="4"/>
  </cols>
  <sheetData>
    <row r="1" spans="1:20" s="2" customFormat="1" ht="15.5" x14ac:dyDescent="0.35">
      <c r="A1" s="1685" t="str">
        <f>CONCATENATE('List of Tables'!A59,":  ",'List of Tables'!C59)</f>
        <v>TABLE 48:  Repeat Visitor Characteristics: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883"/>
    </row>
    <row r="2" spans="1:20" s="2" customFormat="1" ht="15.5" x14ac:dyDescent="0.35">
      <c r="A2" s="1685" t="s">
        <v>696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  <c r="T2" s="4"/>
    </row>
    <row r="3" spans="1:20" s="2" customFormat="1" ht="14" x14ac:dyDescent="0.3">
      <c r="A3" s="770"/>
      <c r="B3" s="485"/>
      <c r="C3" s="26"/>
      <c r="D3" s="1066"/>
      <c r="E3" s="26"/>
      <c r="F3" s="26"/>
      <c r="G3" s="26"/>
      <c r="H3" s="704"/>
      <c r="I3" s="26"/>
      <c r="J3" s="1066"/>
      <c r="K3" s="26"/>
      <c r="L3" s="26"/>
      <c r="M3" s="26"/>
      <c r="N3" s="704"/>
      <c r="O3" s="26"/>
      <c r="P3" s="1066"/>
      <c r="Q3" s="26"/>
      <c r="R3" s="704"/>
      <c r="S3" s="26"/>
      <c r="T3" s="4"/>
    </row>
    <row r="4" spans="1:20" x14ac:dyDescent="0.25">
      <c r="A4" s="1757" t="s">
        <v>22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</row>
    <row r="5" spans="1:20" ht="23" x14ac:dyDescent="0.25">
      <c r="A5" s="1746" t="s">
        <v>254</v>
      </c>
      <c r="B5" s="71">
        <v>2014</v>
      </c>
      <c r="C5" s="72"/>
      <c r="D5" s="73">
        <v>2013</v>
      </c>
      <c r="E5" s="70"/>
      <c r="F5" s="45" t="s">
        <v>637</v>
      </c>
      <c r="G5" s="70"/>
      <c r="H5" s="71">
        <v>2014</v>
      </c>
      <c r="I5" s="72"/>
      <c r="J5" s="73">
        <v>2013</v>
      </c>
      <c r="K5" s="70"/>
      <c r="L5" s="1018" t="s">
        <v>637</v>
      </c>
      <c r="M5" s="998"/>
      <c r="N5" s="73">
        <v>2014</v>
      </c>
      <c r="O5" s="72"/>
      <c r="P5" s="73">
        <v>2013</v>
      </c>
      <c r="Q5" s="70"/>
      <c r="R5" s="45" t="s">
        <v>637</v>
      </c>
      <c r="S5" s="5"/>
    </row>
    <row r="6" spans="1:20" x14ac:dyDescent="0.25">
      <c r="A6" s="31" t="s">
        <v>517</v>
      </c>
      <c r="B6" s="198">
        <v>51451021.482834622</v>
      </c>
      <c r="C6" s="133"/>
      <c r="D6" s="114">
        <v>51019968.991299391</v>
      </c>
      <c r="E6" s="114"/>
      <c r="F6" s="58">
        <v>8.4487015585748455E-3</v>
      </c>
      <c r="G6" s="58"/>
      <c r="H6" s="417">
        <v>40099309.500571504</v>
      </c>
      <c r="I6" s="58"/>
      <c r="J6" s="20">
        <v>39760810.709039651</v>
      </c>
      <c r="K6" s="115"/>
      <c r="L6" s="60">
        <v>8.5133775065329691E-3</v>
      </c>
      <c r="M6" s="364"/>
      <c r="N6" s="891">
        <v>11351711.98226312</v>
      </c>
      <c r="O6" s="58"/>
      <c r="P6" s="20">
        <v>11259158.282259736</v>
      </c>
      <c r="Q6" s="115"/>
      <c r="R6" s="58">
        <v>8.2203036570872301E-3</v>
      </c>
      <c r="S6" s="7"/>
    </row>
    <row r="7" spans="1:20" s="14" customFormat="1" x14ac:dyDescent="0.25">
      <c r="A7" s="31" t="s">
        <v>272</v>
      </c>
      <c r="B7" s="198">
        <v>5326491.9398199031</v>
      </c>
      <c r="C7" s="114"/>
      <c r="D7" s="114">
        <v>5228079.9473044975</v>
      </c>
      <c r="E7" s="114"/>
      <c r="F7" s="58">
        <v>1.8823735196732229E-2</v>
      </c>
      <c r="G7" s="58"/>
      <c r="H7" s="362">
        <v>3896949.3236539029</v>
      </c>
      <c r="I7" s="58"/>
      <c r="J7" s="20">
        <v>3835982.7544225124</v>
      </c>
      <c r="K7" s="115"/>
      <c r="L7" s="60">
        <v>1.5893337674967908E-2</v>
      </c>
      <c r="M7" s="364"/>
      <c r="N7" s="114">
        <v>1429542.616166</v>
      </c>
      <c r="O7" s="58"/>
      <c r="P7" s="20">
        <v>1392097.1928819851</v>
      </c>
      <c r="Q7" s="115"/>
      <c r="R7" s="58">
        <v>2.6898569636861089E-2</v>
      </c>
      <c r="S7" s="7"/>
      <c r="T7" s="4"/>
    </row>
    <row r="8" spans="1:20" s="14" customFormat="1" x14ac:dyDescent="0.25">
      <c r="A8" s="505" t="s">
        <v>273</v>
      </c>
      <c r="B8" s="458"/>
      <c r="C8" s="474"/>
      <c r="D8" s="474"/>
      <c r="E8" s="474"/>
      <c r="F8" s="474"/>
      <c r="G8" s="474"/>
      <c r="H8" s="458"/>
      <c r="I8" s="474"/>
      <c r="J8" s="474"/>
      <c r="K8" s="474"/>
      <c r="L8" s="475"/>
      <c r="M8" s="458"/>
      <c r="N8" s="474"/>
      <c r="O8" s="474"/>
      <c r="P8" s="474"/>
      <c r="Q8" s="474"/>
      <c r="R8" s="474"/>
      <c r="S8" s="475"/>
      <c r="T8" s="4"/>
    </row>
    <row r="9" spans="1:20" s="220" customFormat="1" x14ac:dyDescent="0.25">
      <c r="A9" s="218" t="s">
        <v>274</v>
      </c>
      <c r="B9" s="198">
        <v>802132.18190384039</v>
      </c>
      <c r="C9" s="114"/>
      <c r="D9" s="114">
        <v>793328.72198458528</v>
      </c>
      <c r="E9" s="114"/>
      <c r="F9" s="58">
        <v>1.1096862719444267E-2</v>
      </c>
      <c r="G9" s="58"/>
      <c r="H9" s="362">
        <v>690698.88263297081</v>
      </c>
      <c r="I9" s="58"/>
      <c r="J9" s="130">
        <v>688424.77678283094</v>
      </c>
      <c r="K9" s="115"/>
      <c r="L9" s="60">
        <v>3.3033468969075911E-3</v>
      </c>
      <c r="M9" s="364"/>
      <c r="N9" s="114">
        <v>111433.29927086957</v>
      </c>
      <c r="O9" s="58"/>
      <c r="P9" s="20">
        <v>104903.94520175429</v>
      </c>
      <c r="Q9" s="115"/>
      <c r="R9" s="58">
        <v>6.224126324856355E-2</v>
      </c>
      <c r="S9" s="60"/>
      <c r="T9" s="4"/>
    </row>
    <row r="10" spans="1:20" s="220" customFormat="1" x14ac:dyDescent="0.25">
      <c r="A10" s="218" t="s">
        <v>275</v>
      </c>
      <c r="B10" s="198">
        <v>2144424.3111320282</v>
      </c>
      <c r="C10" s="114"/>
      <c r="D10" s="114">
        <v>2105444.6338322619</v>
      </c>
      <c r="E10" s="114"/>
      <c r="F10" s="58">
        <v>1.8513750812253274E-2</v>
      </c>
      <c r="G10" s="58"/>
      <c r="H10" s="362">
        <v>1572042.0464652015</v>
      </c>
      <c r="I10" s="58"/>
      <c r="J10" s="130">
        <v>1570340.172408392</v>
      </c>
      <c r="K10" s="115"/>
      <c r="L10" s="60">
        <v>1.0837613955958724E-3</v>
      </c>
      <c r="M10" s="364"/>
      <c r="N10" s="114">
        <v>572382.26466682658</v>
      </c>
      <c r="O10" s="58"/>
      <c r="P10" s="20">
        <v>535104.46142386983</v>
      </c>
      <c r="Q10" s="115"/>
      <c r="R10" s="58">
        <v>6.9664534554175692E-2</v>
      </c>
      <c r="S10" s="60"/>
      <c r="T10" s="4"/>
    </row>
    <row r="11" spans="1:20" s="220" customFormat="1" x14ac:dyDescent="0.25">
      <c r="A11" s="218" t="s">
        <v>276</v>
      </c>
      <c r="B11" s="198">
        <v>2379935.4467785335</v>
      </c>
      <c r="C11" s="114"/>
      <c r="D11" s="114">
        <v>2329306.5914705256</v>
      </c>
      <c r="E11" s="114"/>
      <c r="F11" s="58">
        <v>2.1735590966599709E-2</v>
      </c>
      <c r="G11" s="58"/>
      <c r="H11" s="362">
        <v>1634208.3945508092</v>
      </c>
      <c r="I11" s="58"/>
      <c r="J11" s="20">
        <v>1577217.8052140702</v>
      </c>
      <c r="K11" s="115"/>
      <c r="L11" s="60">
        <v>3.6133620320754491E-2</v>
      </c>
      <c r="M11" s="364"/>
      <c r="N11" s="114">
        <v>745727.05222772434</v>
      </c>
      <c r="O11" s="58"/>
      <c r="P11" s="20">
        <v>752088.78625645523</v>
      </c>
      <c r="Q11" s="115"/>
      <c r="R11" s="58">
        <v>-8.458753999506647E-3</v>
      </c>
      <c r="S11" s="60"/>
      <c r="T11" s="4"/>
    </row>
    <row r="12" spans="1:20" s="220" customFormat="1" x14ac:dyDescent="0.25">
      <c r="A12" s="218" t="s">
        <v>277</v>
      </c>
      <c r="B12" s="199">
        <v>2.1837560364674662</v>
      </c>
      <c r="C12" s="155"/>
      <c r="D12" s="157">
        <v>2.1859755868624666</v>
      </c>
      <c r="E12" s="157"/>
      <c r="F12" s="58">
        <v>-1.0153591871472631E-3</v>
      </c>
      <c r="G12" s="58"/>
      <c r="H12" s="363">
        <v>2.0695988819306002</v>
      </c>
      <c r="I12" s="58"/>
      <c r="J12" s="131">
        <v>2.0503565663317751</v>
      </c>
      <c r="K12" s="115"/>
      <c r="L12" s="60">
        <v>9.3848630598193181E-3</v>
      </c>
      <c r="M12" s="364"/>
      <c r="N12" s="155">
        <v>2.4949497295633827</v>
      </c>
      <c r="O12" s="58"/>
      <c r="P12" s="97">
        <v>2.5596795398532741</v>
      </c>
      <c r="Q12" s="115"/>
      <c r="R12" s="58">
        <v>-2.5288247720885358E-2</v>
      </c>
      <c r="S12" s="60"/>
      <c r="T12" s="4"/>
    </row>
    <row r="13" spans="1:20" s="14" customFormat="1" x14ac:dyDescent="0.25">
      <c r="A13" s="505" t="s">
        <v>278</v>
      </c>
      <c r="B13" s="458"/>
      <c r="C13" s="474"/>
      <c r="D13" s="474"/>
      <c r="E13" s="474"/>
      <c r="F13" s="474"/>
      <c r="G13" s="474"/>
      <c r="H13" s="458"/>
      <c r="I13" s="474"/>
      <c r="J13" s="474"/>
      <c r="K13" s="474"/>
      <c r="L13" s="475"/>
      <c r="M13" s="458"/>
      <c r="N13" s="474"/>
      <c r="O13" s="474"/>
      <c r="P13" s="474"/>
      <c r="Q13" s="474"/>
      <c r="R13" s="474"/>
      <c r="S13" s="475"/>
      <c r="T13" s="4"/>
    </row>
    <row r="14" spans="1:20" s="108" customFormat="1" x14ac:dyDescent="0.25">
      <c r="A14" s="9"/>
      <c r="B14" s="198">
        <v>0</v>
      </c>
      <c r="C14" s="114"/>
      <c r="D14" s="114">
        <v>0</v>
      </c>
      <c r="E14" s="114"/>
      <c r="F14" s="58" t="s">
        <v>249</v>
      </c>
      <c r="G14" s="58"/>
      <c r="H14" s="198">
        <v>0</v>
      </c>
      <c r="I14" s="114"/>
      <c r="J14" s="114">
        <v>0</v>
      </c>
      <c r="K14" s="115"/>
      <c r="L14" s="60" t="s">
        <v>249</v>
      </c>
      <c r="M14" s="364"/>
      <c r="N14" s="114">
        <v>0</v>
      </c>
      <c r="O14" s="114"/>
      <c r="P14" s="114">
        <v>0</v>
      </c>
      <c r="Q14" s="115"/>
      <c r="R14" s="58" t="s">
        <v>249</v>
      </c>
      <c r="S14" s="60"/>
      <c r="T14" s="4"/>
    </row>
    <row r="15" spans="1:20" s="108" customFormat="1" x14ac:dyDescent="0.25">
      <c r="A15" s="9" t="s">
        <v>280</v>
      </c>
      <c r="B15" s="198">
        <v>5326491.9398199031</v>
      </c>
      <c r="C15" s="114"/>
      <c r="D15" s="114">
        <v>5228079.9473044975</v>
      </c>
      <c r="E15" s="114">
        <v>0</v>
      </c>
      <c r="F15" s="58">
        <v>1.8823735196732229E-2</v>
      </c>
      <c r="G15" s="58"/>
      <c r="H15" s="198">
        <v>3896949.3236539029</v>
      </c>
      <c r="I15" s="58"/>
      <c r="J15" s="130">
        <v>3835982.7544225124</v>
      </c>
      <c r="K15" s="115"/>
      <c r="L15" s="60">
        <v>1.5893337674967908E-2</v>
      </c>
      <c r="M15" s="364"/>
      <c r="N15" s="114">
        <v>1429542.616166</v>
      </c>
      <c r="O15" s="58"/>
      <c r="P15" s="20">
        <v>1392097.1928819851</v>
      </c>
      <c r="Q15" s="115"/>
      <c r="R15" s="58">
        <v>2.6898569636861089E-2</v>
      </c>
      <c r="S15" s="60"/>
      <c r="T15" s="4"/>
    </row>
    <row r="16" spans="1:20" x14ac:dyDescent="0.25">
      <c r="A16" s="34" t="s">
        <v>665</v>
      </c>
      <c r="B16" s="199">
        <v>7.1554286767378201</v>
      </c>
      <c r="C16" s="155"/>
      <c r="D16" s="157">
        <v>7.1617842157309921</v>
      </c>
      <c r="E16" s="157" t="e">
        <v>#DIV/0!</v>
      </c>
      <c r="F16" s="58">
        <v>-8.874239716985501E-4</v>
      </c>
      <c r="G16" s="58"/>
      <c r="H16" s="363">
        <v>7.7521443525553995</v>
      </c>
      <c r="I16" s="58"/>
      <c r="J16" s="131">
        <v>7.6916055920286892</v>
      </c>
      <c r="K16" s="115"/>
      <c r="L16" s="60">
        <v>7.8707572563848707E-3</v>
      </c>
      <c r="M16" s="364"/>
      <c r="N16" s="155">
        <v>5.5287750023425879</v>
      </c>
      <c r="O16" s="58"/>
      <c r="P16" s="97">
        <v>5.7018389814511732</v>
      </c>
      <c r="Q16" s="115"/>
      <c r="R16" s="58">
        <v>-3.0352309083365035E-2</v>
      </c>
      <c r="S16" s="60"/>
    </row>
    <row r="17" spans="1:20" s="108" customFormat="1" x14ac:dyDescent="0.25">
      <c r="A17" s="706" t="s">
        <v>281</v>
      </c>
      <c r="B17" s="458"/>
      <c r="C17" s="474"/>
      <c r="D17" s="474"/>
      <c r="E17" s="474"/>
      <c r="F17" s="474"/>
      <c r="G17" s="474"/>
      <c r="H17" s="458"/>
      <c r="I17" s="474"/>
      <c r="J17" s="474"/>
      <c r="K17" s="474"/>
      <c r="L17" s="475"/>
      <c r="M17" s="458"/>
      <c r="N17" s="474"/>
      <c r="O17" s="474"/>
      <c r="P17" s="474"/>
      <c r="Q17" s="474"/>
      <c r="R17" s="474"/>
      <c r="S17" s="475"/>
      <c r="T17" s="4"/>
    </row>
    <row r="18" spans="1:20" s="108" customFormat="1" x14ac:dyDescent="0.25">
      <c r="A18" s="9" t="s">
        <v>282</v>
      </c>
      <c r="B18" s="198">
        <v>310381.04637609317</v>
      </c>
      <c r="C18" s="114"/>
      <c r="D18" s="114">
        <v>317270.20185539452</v>
      </c>
      <c r="E18" s="114"/>
      <c r="F18" s="58">
        <v>-2.171384340229118E-2</v>
      </c>
      <c r="G18" s="58"/>
      <c r="H18" s="362">
        <v>84561.205171057256</v>
      </c>
      <c r="I18" s="58"/>
      <c r="J18" s="130">
        <v>75396.216927730755</v>
      </c>
      <c r="K18" s="115"/>
      <c r="L18" s="60">
        <v>0.12155766717196675</v>
      </c>
      <c r="M18" s="364"/>
      <c r="N18" s="114">
        <v>225819.84120503595</v>
      </c>
      <c r="O18" s="58"/>
      <c r="P18" s="20">
        <v>241873.98492766375</v>
      </c>
      <c r="Q18" s="115"/>
      <c r="R18" s="58">
        <v>-6.6373999367600661E-2</v>
      </c>
      <c r="S18" s="60"/>
      <c r="T18" s="4"/>
    </row>
    <row r="19" spans="1:20" s="108" customFormat="1" x14ac:dyDescent="0.25">
      <c r="A19" s="9" t="s">
        <v>283</v>
      </c>
      <c r="B19" s="198">
        <v>1369784.393404129</v>
      </c>
      <c r="C19" s="114"/>
      <c r="D19" s="114">
        <v>1371976.6343082702</v>
      </c>
      <c r="E19" s="114"/>
      <c r="F19" s="58">
        <v>-1.5978704369455331E-3</v>
      </c>
      <c r="G19" s="58"/>
      <c r="H19" s="362">
        <v>642939.74528264767</v>
      </c>
      <c r="I19" s="58"/>
      <c r="J19" s="130">
        <v>643225.45143515873</v>
      </c>
      <c r="K19" s="115"/>
      <c r="L19" s="60">
        <v>-4.4417731275029178E-4</v>
      </c>
      <c r="M19" s="364"/>
      <c r="N19" s="114">
        <v>726844.64812148141</v>
      </c>
      <c r="O19" s="58"/>
      <c r="P19" s="20">
        <v>728751.18287311157</v>
      </c>
      <c r="Q19" s="115"/>
      <c r="R19" s="58">
        <v>-2.6161669393298492E-3</v>
      </c>
      <c r="S19" s="60"/>
      <c r="T19" s="4"/>
    </row>
    <row r="20" spans="1:20" s="108" customFormat="1" x14ac:dyDescent="0.25">
      <c r="A20" s="9" t="s">
        <v>284</v>
      </c>
      <c r="B20" s="198">
        <v>247419.3772766926</v>
      </c>
      <c r="C20" s="114"/>
      <c r="D20" s="114">
        <v>258669.99728635786</v>
      </c>
      <c r="E20" s="114"/>
      <c r="F20" s="58">
        <v>-4.3494104951067758E-2</v>
      </c>
      <c r="G20" s="58"/>
      <c r="H20" s="362">
        <v>49319.835812168531</v>
      </c>
      <c r="I20" s="58"/>
      <c r="J20" s="130">
        <v>44535.261643032813</v>
      </c>
      <c r="K20" s="115"/>
      <c r="L20" s="60">
        <v>0.10743339081480903</v>
      </c>
      <c r="M20" s="364"/>
      <c r="N20" s="114">
        <v>198099.54146452408</v>
      </c>
      <c r="O20" s="58"/>
      <c r="P20" s="20">
        <v>214134.73564332505</v>
      </c>
      <c r="Q20" s="115"/>
      <c r="R20" s="58">
        <v>-7.4883666727989892E-2</v>
      </c>
      <c r="S20" s="60"/>
      <c r="T20" s="4"/>
    </row>
    <row r="21" spans="1:20" x14ac:dyDescent="0.25">
      <c r="A21" s="9" t="s">
        <v>285</v>
      </c>
      <c r="B21" s="198">
        <v>3893745.8773201923</v>
      </c>
      <c r="C21" s="114"/>
      <c r="D21" s="114">
        <v>3797503.1084235716</v>
      </c>
      <c r="E21" s="114"/>
      <c r="F21" s="58">
        <v>2.5343697200177737E-2</v>
      </c>
      <c r="G21" s="58"/>
      <c r="H21" s="362">
        <v>3218768.2090166993</v>
      </c>
      <c r="I21" s="58"/>
      <c r="J21" s="130">
        <v>3161896.3476991151</v>
      </c>
      <c r="K21" s="115"/>
      <c r="L21" s="60">
        <v>1.7986630510190334E-2</v>
      </c>
      <c r="M21" s="364"/>
      <c r="N21" s="114">
        <v>674977.66830349306</v>
      </c>
      <c r="O21" s="58"/>
      <c r="P21" s="20">
        <v>635606.7607244564</v>
      </c>
      <c r="Q21" s="115"/>
      <c r="R21" s="58">
        <v>6.1942241668672952E-2</v>
      </c>
      <c r="S21" s="60"/>
    </row>
    <row r="22" spans="1:20" s="108" customFormat="1" x14ac:dyDescent="0.25">
      <c r="A22" s="706" t="s">
        <v>286</v>
      </c>
      <c r="B22" s="458"/>
      <c r="C22" s="474"/>
      <c r="D22" s="474"/>
      <c r="E22" s="474"/>
      <c r="F22" s="474"/>
      <c r="G22" s="474"/>
      <c r="H22" s="458"/>
      <c r="I22" s="474"/>
      <c r="J22" s="474"/>
      <c r="K22" s="474"/>
      <c r="L22" s="475"/>
      <c r="M22" s="458"/>
      <c r="N22" s="474"/>
      <c r="O22" s="474"/>
      <c r="P22" s="474"/>
      <c r="Q22" s="474"/>
      <c r="R22" s="474"/>
      <c r="S22" s="475"/>
      <c r="T22" s="4"/>
    </row>
    <row r="23" spans="1:20" s="108" customFormat="1" x14ac:dyDescent="0.25">
      <c r="A23" s="9" t="s">
        <v>583</v>
      </c>
      <c r="B23" s="198">
        <v>2997007.244639867</v>
      </c>
      <c r="C23" s="114"/>
      <c r="D23" s="114">
        <v>2934654.6917613908</v>
      </c>
      <c r="E23" s="114">
        <v>0</v>
      </c>
      <c r="F23" s="58">
        <v>2.124698113666381E-2</v>
      </c>
      <c r="G23" s="58"/>
      <c r="H23" s="362">
        <v>1770105.8230524876</v>
      </c>
      <c r="I23" s="58"/>
      <c r="J23" s="130">
        <v>1740988.3541604683</v>
      </c>
      <c r="K23" s="115"/>
      <c r="L23" s="60">
        <v>1.6724677578937707E-2</v>
      </c>
      <c r="M23" s="364"/>
      <c r="N23" s="114">
        <v>1226901.4215873794</v>
      </c>
      <c r="O23" s="58"/>
      <c r="P23" s="20">
        <v>1193666.3376009224</v>
      </c>
      <c r="Q23" s="115"/>
      <c r="R23" s="58">
        <v>2.7842859381671223E-2</v>
      </c>
      <c r="S23" s="60"/>
      <c r="T23" s="4"/>
    </row>
    <row r="24" spans="1:20" s="108" customFormat="1" x14ac:dyDescent="0.25">
      <c r="A24" s="9" t="s">
        <v>287</v>
      </c>
      <c r="B24" s="198">
        <v>1650013.3982278169</v>
      </c>
      <c r="C24" s="114"/>
      <c r="D24" s="114">
        <v>1618382.0863882115</v>
      </c>
      <c r="E24" s="114">
        <v>0</v>
      </c>
      <c r="F24" s="58">
        <v>1.9545020984629118E-2</v>
      </c>
      <c r="G24" s="58"/>
      <c r="H24" s="362">
        <v>1411861.6627357465</v>
      </c>
      <c r="I24" s="58"/>
      <c r="J24" s="130">
        <v>1377694.8254009935</v>
      </c>
      <c r="K24" s="115"/>
      <c r="L24" s="60">
        <v>2.4800004111802026E-2</v>
      </c>
      <c r="M24" s="364"/>
      <c r="N24" s="114">
        <v>238151.73549207035</v>
      </c>
      <c r="O24" s="58"/>
      <c r="P24" s="20">
        <v>240687.26098721803</v>
      </c>
      <c r="Q24" s="115"/>
      <c r="R24" s="58">
        <v>-1.0534523035194346E-2</v>
      </c>
      <c r="S24" s="60"/>
      <c r="T24" s="4"/>
    </row>
    <row r="25" spans="1:20" s="108" customFormat="1" x14ac:dyDescent="0.25">
      <c r="A25" s="9" t="s">
        <v>288</v>
      </c>
      <c r="B25" s="198">
        <v>1619723.1587495361</v>
      </c>
      <c r="C25" s="114"/>
      <c r="D25" s="114">
        <v>1585630.2289581848</v>
      </c>
      <c r="E25" s="114">
        <v>0</v>
      </c>
      <c r="F25" s="58">
        <v>2.1501185565660903E-2</v>
      </c>
      <c r="G25" s="58"/>
      <c r="H25" s="362">
        <v>1385294.7732520979</v>
      </c>
      <c r="I25" s="58"/>
      <c r="J25" s="130">
        <v>1348241.0813935439</v>
      </c>
      <c r="K25" s="115"/>
      <c r="L25" s="60">
        <v>2.748298681142046E-2</v>
      </c>
      <c r="M25" s="364"/>
      <c r="N25" s="114">
        <v>234428.38549743837</v>
      </c>
      <c r="O25" s="58"/>
      <c r="P25" s="20">
        <v>237389.14756464108</v>
      </c>
      <c r="Q25" s="115"/>
      <c r="R25" s="58">
        <v>-1.2472187956260703E-2</v>
      </c>
      <c r="S25" s="60"/>
      <c r="T25" s="4"/>
    </row>
    <row r="26" spans="1:20" s="108" customFormat="1" x14ac:dyDescent="0.25">
      <c r="A26" s="9" t="s">
        <v>584</v>
      </c>
      <c r="B26" s="198">
        <v>38084.975058807278</v>
      </c>
      <c r="C26" s="114"/>
      <c r="D26" s="114">
        <v>34570.910950988036</v>
      </c>
      <c r="E26" s="114">
        <v>0</v>
      </c>
      <c r="F26" s="58">
        <v>0.10164800438152209</v>
      </c>
      <c r="G26" s="58"/>
      <c r="H26" s="362">
        <v>31786.161291618941</v>
      </c>
      <c r="I26" s="58"/>
      <c r="J26" s="130">
        <v>28592.569947815417</v>
      </c>
      <c r="K26" s="115"/>
      <c r="L26" s="60">
        <v>0.11169304996480482</v>
      </c>
      <c r="M26" s="364"/>
      <c r="N26" s="114">
        <v>6298.8137671883387</v>
      </c>
      <c r="O26" s="58"/>
      <c r="P26" s="20">
        <v>5978.3410031726207</v>
      </c>
      <c r="Q26" s="115"/>
      <c r="R26" s="58">
        <v>5.360563471465539E-2</v>
      </c>
      <c r="S26" s="60"/>
      <c r="T26" s="4"/>
    </row>
    <row r="27" spans="1:20" s="108" customFormat="1" x14ac:dyDescent="0.25">
      <c r="A27" s="9" t="s">
        <v>585</v>
      </c>
      <c r="B27" s="198">
        <v>44569.862201546806</v>
      </c>
      <c r="C27" s="114"/>
      <c r="D27" s="20">
        <v>49258.49241517653</v>
      </c>
      <c r="E27" s="20">
        <v>0</v>
      </c>
      <c r="F27" s="58">
        <v>-9.5184200403688315E-2</v>
      </c>
      <c r="G27" s="58"/>
      <c r="H27" s="362">
        <v>37231.223303739112</v>
      </c>
      <c r="I27" s="58"/>
      <c r="J27" s="130">
        <v>41018.213981957146</v>
      </c>
      <c r="K27" s="115"/>
      <c r="L27" s="60">
        <v>-9.2324611692840466E-2</v>
      </c>
      <c r="M27" s="364"/>
      <c r="N27" s="114">
        <v>7338.6388978076911</v>
      </c>
      <c r="O27" s="58"/>
      <c r="P27" s="20">
        <v>8240.2784332193842</v>
      </c>
      <c r="Q27" s="115"/>
      <c r="R27" s="58">
        <v>-0.10941857641325266</v>
      </c>
      <c r="S27" s="60"/>
      <c r="T27" s="4"/>
    </row>
    <row r="28" spans="1:20" s="108" customFormat="1" x14ac:dyDescent="0.25">
      <c r="A28" s="9" t="s">
        <v>253</v>
      </c>
      <c r="B28" s="198">
        <v>780732.48243746883</v>
      </c>
      <c r="C28" s="114"/>
      <c r="D28" s="20">
        <v>782995.69878685509</v>
      </c>
      <c r="E28" s="20">
        <v>0</v>
      </c>
      <c r="F28" s="58">
        <v>-2.8904582143845815E-3</v>
      </c>
      <c r="G28" s="58"/>
      <c r="H28" s="362">
        <v>704068.78871299559</v>
      </c>
      <c r="I28" s="58"/>
      <c r="J28" s="130">
        <v>706014.50339711597</v>
      </c>
      <c r="K28" s="115"/>
      <c r="L28" s="60">
        <v>-2.7559131926585398E-3</v>
      </c>
      <c r="M28" s="364"/>
      <c r="N28" s="114">
        <v>76663.693724473254</v>
      </c>
      <c r="O28" s="58"/>
      <c r="P28" s="20">
        <v>76981.195389739107</v>
      </c>
      <c r="Q28" s="115"/>
      <c r="R28" s="58">
        <v>-4.1244054948537789E-3</v>
      </c>
      <c r="S28" s="60"/>
      <c r="T28" s="4"/>
    </row>
    <row r="29" spans="1:20" s="108" customFormat="1" x14ac:dyDescent="0.25">
      <c r="A29" s="9" t="s">
        <v>0</v>
      </c>
      <c r="B29" s="198">
        <v>936481.00512785546</v>
      </c>
      <c r="C29" s="114"/>
      <c r="D29" s="20">
        <v>938521.20294148521</v>
      </c>
      <c r="E29" s="20">
        <v>0</v>
      </c>
      <c r="F29" s="58">
        <v>-2.1738430706045079E-3</v>
      </c>
      <c r="G29" s="58"/>
      <c r="H29" s="362">
        <v>740683.47980913264</v>
      </c>
      <c r="I29" s="58"/>
      <c r="J29" s="130">
        <v>724055.23685959307</v>
      </c>
      <c r="K29" s="115"/>
      <c r="L29" s="60">
        <v>2.2965434269435536E-2</v>
      </c>
      <c r="M29" s="364"/>
      <c r="N29" s="114">
        <v>195797.52531872279</v>
      </c>
      <c r="O29" s="58"/>
      <c r="P29" s="20">
        <v>214465.96608189211</v>
      </c>
      <c r="Q29" s="115"/>
      <c r="R29" s="58">
        <v>-8.7046169162527734E-2</v>
      </c>
      <c r="S29" s="60"/>
      <c r="T29" s="4"/>
    </row>
    <row r="30" spans="1:20" s="108" customFormat="1" x14ac:dyDescent="0.25">
      <c r="A30" s="9" t="s">
        <v>260</v>
      </c>
      <c r="B30" s="198">
        <v>292895.30674508616</v>
      </c>
      <c r="C30" s="114"/>
      <c r="D30" s="20">
        <v>293991.72737933253</v>
      </c>
      <c r="E30" s="20">
        <v>0</v>
      </c>
      <c r="F30" s="58">
        <v>-3.7294268244210836E-3</v>
      </c>
      <c r="G30" s="58"/>
      <c r="H30" s="362">
        <v>217799.67042173003</v>
      </c>
      <c r="I30" s="58"/>
      <c r="J30" s="130">
        <v>209697.7334843236</v>
      </c>
      <c r="K30" s="115"/>
      <c r="L30" s="60">
        <v>3.8636263743938387E-2</v>
      </c>
      <c r="M30" s="364"/>
      <c r="N30" s="114">
        <v>75095.636323356128</v>
      </c>
      <c r="O30" s="58"/>
      <c r="P30" s="20">
        <v>84293.993895008898</v>
      </c>
      <c r="Q30" s="115"/>
      <c r="R30" s="58">
        <v>-0.10912233655828012</v>
      </c>
      <c r="S30" s="60"/>
      <c r="T30" s="4"/>
    </row>
    <row r="31" spans="1:20" x14ac:dyDescent="0.25">
      <c r="A31" s="9" t="s">
        <v>269</v>
      </c>
      <c r="B31" s="198">
        <v>805464.07524296921</v>
      </c>
      <c r="C31" s="114"/>
      <c r="D31" s="20">
        <v>805288.90539015713</v>
      </c>
      <c r="E31" s="20">
        <v>0</v>
      </c>
      <c r="F31" s="58">
        <v>2.1752423464372375E-4</v>
      </c>
      <c r="G31" s="58"/>
      <c r="H31" s="362">
        <v>651616.30762607686</v>
      </c>
      <c r="I31" s="58"/>
      <c r="J31" s="130">
        <v>636891.0374700987</v>
      </c>
      <c r="K31" s="115"/>
      <c r="L31" s="60">
        <v>2.3120548554853061E-2</v>
      </c>
      <c r="M31" s="364"/>
      <c r="N31" s="114">
        <v>153847.76761689232</v>
      </c>
      <c r="O31" s="58"/>
      <c r="P31" s="20">
        <v>168397.86792005837</v>
      </c>
      <c r="Q31" s="115"/>
      <c r="R31" s="58">
        <v>-8.6403114735830608E-2</v>
      </c>
      <c r="S31" s="60"/>
    </row>
    <row r="32" spans="1:20" s="108" customFormat="1" x14ac:dyDescent="0.25">
      <c r="A32" s="472" t="s">
        <v>143</v>
      </c>
      <c r="B32" s="458"/>
      <c r="C32" s="474"/>
      <c r="D32" s="474"/>
      <c r="E32" s="458"/>
      <c r="F32" s="474"/>
      <c r="G32" s="474"/>
      <c r="H32" s="458"/>
      <c r="I32" s="474"/>
      <c r="J32" s="474"/>
      <c r="K32" s="474"/>
      <c r="L32" s="475"/>
      <c r="M32" s="458"/>
      <c r="N32" s="474"/>
      <c r="O32" s="474"/>
      <c r="P32" s="474"/>
      <c r="Q32" s="474"/>
      <c r="R32" s="474"/>
      <c r="S32" s="475"/>
      <c r="T32" s="4"/>
    </row>
    <row r="33" spans="1:20" s="108" customFormat="1" x14ac:dyDescent="0.25">
      <c r="A33" s="33" t="s">
        <v>586</v>
      </c>
      <c r="B33" s="200">
        <v>7.2393168249959077</v>
      </c>
      <c r="C33" s="157"/>
      <c r="D33" s="97">
        <v>7.4420559462914246</v>
      </c>
      <c r="E33" s="97"/>
      <c r="F33" s="58">
        <v>-2.724235382784878E-2</v>
      </c>
      <c r="G33" s="58"/>
      <c r="H33" s="363">
        <v>7.8728422192623855</v>
      </c>
      <c r="I33" s="58"/>
      <c r="J33" s="97">
        <v>8.1170864034243699</v>
      </c>
      <c r="K33" s="54"/>
      <c r="L33" s="60">
        <v>-3.0090129884405903E-2</v>
      </c>
      <c r="M33" s="364"/>
      <c r="N33" s="157">
        <v>6.3253012653827883</v>
      </c>
      <c r="O33" s="58"/>
      <c r="P33" s="97">
        <v>6.4575093208704626</v>
      </c>
      <c r="Q33" s="91"/>
      <c r="R33" s="58">
        <v>-2.0473536919316887E-2</v>
      </c>
      <c r="S33" s="7"/>
      <c r="T33" s="4"/>
    </row>
    <row r="34" spans="1:20" s="108" customFormat="1" x14ac:dyDescent="0.25">
      <c r="A34" s="33" t="s">
        <v>292</v>
      </c>
      <c r="B34" s="200">
        <v>9.0796880478380899</v>
      </c>
      <c r="C34" s="157"/>
      <c r="D34" s="97">
        <v>9.0241448183405417</v>
      </c>
      <c r="E34" s="97"/>
      <c r="F34" s="58">
        <v>6.1549576847063601E-3</v>
      </c>
      <c r="G34" s="58"/>
      <c r="H34" s="363">
        <v>9.1583617365699368</v>
      </c>
      <c r="I34" s="58"/>
      <c r="J34" s="97">
        <v>9.1436718112591411</v>
      </c>
      <c r="K34" s="54"/>
      <c r="L34" s="60">
        <v>1.6065674287114226E-3</v>
      </c>
      <c r="M34" s="364"/>
      <c r="N34" s="157">
        <v>8.6147859432533949</v>
      </c>
      <c r="O34" s="58"/>
      <c r="P34" s="97">
        <v>8.3452965902646241</v>
      </c>
      <c r="Q34" s="91"/>
      <c r="R34" s="58">
        <v>3.2292363737335475E-2</v>
      </c>
      <c r="S34" s="7"/>
      <c r="T34" s="4"/>
    </row>
    <row r="35" spans="1:20" s="108" customFormat="1" x14ac:dyDescent="0.25">
      <c r="A35" s="33" t="s">
        <v>587</v>
      </c>
      <c r="B35" s="200">
        <v>5.5788865730342012</v>
      </c>
      <c r="C35" s="157"/>
      <c r="D35" s="97">
        <v>5.8659426947357076</v>
      </c>
      <c r="E35" s="97"/>
      <c r="F35" s="58">
        <v>-4.8936059665076533E-2</v>
      </c>
      <c r="G35" s="58"/>
      <c r="H35" s="363">
        <v>6.135821444602624</v>
      </c>
      <c r="I35" s="58"/>
      <c r="J35" s="97">
        <v>6.4007591872373268</v>
      </c>
      <c r="K35" s="54"/>
      <c r="L35" s="60">
        <v>-4.1391612289206327E-2</v>
      </c>
      <c r="M35" s="364"/>
      <c r="N35" s="157">
        <v>2.7683856897062582</v>
      </c>
      <c r="O35" s="58"/>
      <c r="P35" s="97">
        <v>3.3080795746860803</v>
      </c>
      <c r="Q35" s="91"/>
      <c r="R35" s="58">
        <v>-0.16314416651571517</v>
      </c>
      <c r="S35" s="7"/>
      <c r="T35" s="4"/>
    </row>
    <row r="36" spans="1:20" s="108" customFormat="1" x14ac:dyDescent="0.25">
      <c r="A36" s="33" t="s">
        <v>588</v>
      </c>
      <c r="B36" s="200">
        <v>3.7209968278134746</v>
      </c>
      <c r="C36" s="157"/>
      <c r="D36" s="97">
        <v>3.9787483327858353</v>
      </c>
      <c r="E36" s="97"/>
      <c r="F36" s="58">
        <v>-6.4782057927219666E-2</v>
      </c>
      <c r="G36" s="58"/>
      <c r="H36" s="363">
        <v>4.0583775922414906</v>
      </c>
      <c r="I36" s="58"/>
      <c r="J36" s="97">
        <v>4.3523916037770922</v>
      </c>
      <c r="K36" s="54"/>
      <c r="L36" s="60">
        <v>-6.7552288098444629E-2</v>
      </c>
      <c r="M36" s="364"/>
      <c r="N36" s="157">
        <v>2.0093580956560069</v>
      </c>
      <c r="O36" s="58"/>
      <c r="P36" s="97">
        <v>2.1188379223982574</v>
      </c>
      <c r="Q36" s="91"/>
      <c r="R36" s="58">
        <v>-5.1669750472623774E-2</v>
      </c>
      <c r="S36" s="7"/>
      <c r="T36" s="4"/>
    </row>
    <row r="37" spans="1:20" s="108" customFormat="1" x14ac:dyDescent="0.25">
      <c r="A37" s="1068" t="s">
        <v>589</v>
      </c>
      <c r="B37" s="200">
        <v>8.5296281431909087</v>
      </c>
      <c r="C37" s="157"/>
      <c r="D37" s="97">
        <v>8.4379412127500757</v>
      </c>
      <c r="E37" s="97"/>
      <c r="F37" s="58">
        <v>1.0866030958154848E-2</v>
      </c>
      <c r="G37" s="58"/>
      <c r="H37" s="363">
        <v>8.7911414963780192</v>
      </c>
      <c r="I37" s="58"/>
      <c r="J37" s="97">
        <v>8.7692035141301439</v>
      </c>
      <c r="K37" s="54"/>
      <c r="L37" s="60">
        <v>2.5017075054223417E-3</v>
      </c>
      <c r="M37" s="364"/>
      <c r="N37" s="157">
        <v>6.1279255788381715</v>
      </c>
      <c r="O37" s="58"/>
      <c r="P37" s="97">
        <v>5.3998487536926723</v>
      </c>
      <c r="Q37" s="91"/>
      <c r="R37" s="58">
        <v>0.13483281816876921</v>
      </c>
      <c r="S37" s="7"/>
      <c r="T37" s="4"/>
    </row>
    <row r="38" spans="1:20" s="108" customFormat="1" x14ac:dyDescent="0.25">
      <c r="A38" s="1068" t="s">
        <v>1</v>
      </c>
      <c r="B38" s="200">
        <v>8.55381116819947</v>
      </c>
      <c r="C38" s="157"/>
      <c r="D38" s="97">
        <v>8.3807355120460016</v>
      </c>
      <c r="E38" s="97"/>
      <c r="F38" s="58">
        <v>2.0651606998538376E-2</v>
      </c>
      <c r="G38" s="58"/>
      <c r="H38" s="363">
        <v>9.3708233963384675</v>
      </c>
      <c r="I38" s="58"/>
      <c r="J38" s="97">
        <v>9.3203627948264529</v>
      </c>
      <c r="K38" s="54"/>
      <c r="L38" s="60">
        <v>5.4140168814055456E-3</v>
      </c>
      <c r="M38" s="364"/>
      <c r="N38" s="157">
        <v>5.4631313488313618</v>
      </c>
      <c r="O38" s="58"/>
      <c r="P38" s="97">
        <v>5.2084743499446011</v>
      </c>
      <c r="Q38" s="91"/>
      <c r="R38" s="58">
        <v>4.8892820003897927E-2</v>
      </c>
      <c r="S38" s="7"/>
      <c r="T38" s="4"/>
    </row>
    <row r="39" spans="1:20" s="108" customFormat="1" x14ac:dyDescent="0.25">
      <c r="A39" s="33" t="s">
        <v>144</v>
      </c>
      <c r="B39" s="200">
        <v>4.8970189109153681</v>
      </c>
      <c r="C39" s="157"/>
      <c r="D39" s="97">
        <v>4.7901693069123965</v>
      </c>
      <c r="E39" s="97"/>
      <c r="F39" s="58">
        <v>2.2306018254674959E-2</v>
      </c>
      <c r="G39" s="58"/>
      <c r="H39" s="363">
        <v>5.714010516018253</v>
      </c>
      <c r="I39" s="58"/>
      <c r="J39" s="97">
        <v>5.7170520619112555</v>
      </c>
      <c r="K39" s="54"/>
      <c r="L39" s="60">
        <v>-5.3201297802868278E-4</v>
      </c>
      <c r="M39" s="364"/>
      <c r="N39" s="157">
        <v>2.527500373745287</v>
      </c>
      <c r="O39" s="58"/>
      <c r="P39" s="97">
        <v>2.4843678619004619</v>
      </c>
      <c r="Q39" s="91"/>
      <c r="R39" s="58">
        <v>1.7361564084889647E-2</v>
      </c>
      <c r="S39" s="7"/>
      <c r="T39" s="4"/>
    </row>
    <row r="40" spans="1:20" s="108" customFormat="1" x14ac:dyDescent="0.25">
      <c r="A40" s="33" t="s">
        <v>145</v>
      </c>
      <c r="B40" s="200">
        <v>8.1644458474969994</v>
      </c>
      <c r="C40" s="157"/>
      <c r="D40" s="97">
        <v>8.0185232679866374</v>
      </c>
      <c r="E40" s="97"/>
      <c r="F40" s="58">
        <v>1.8198186203804777E-2</v>
      </c>
      <c r="G40" s="58"/>
      <c r="H40" s="363">
        <v>8.7418077295515637</v>
      </c>
      <c r="I40" s="58"/>
      <c r="J40" s="97">
        <v>8.7135856919529378</v>
      </c>
      <c r="K40" s="54"/>
      <c r="L40" s="60">
        <v>3.2388546571234418E-3</v>
      </c>
      <c r="M40" s="364"/>
      <c r="N40" s="157">
        <v>5.7190517831195971</v>
      </c>
      <c r="O40" s="58"/>
      <c r="P40" s="97">
        <v>5.389754663167845</v>
      </c>
      <c r="Q40" s="91"/>
      <c r="R40" s="58">
        <v>6.1096866282630877E-2</v>
      </c>
      <c r="S40" s="7"/>
      <c r="T40" s="4"/>
    </row>
    <row r="41" spans="1:20" x14ac:dyDescent="0.25">
      <c r="A41" s="33" t="s">
        <v>308</v>
      </c>
      <c r="B41" s="200">
        <v>9.6594573058893101</v>
      </c>
      <c r="C41" s="157"/>
      <c r="D41" s="97">
        <v>9.7588348888188463</v>
      </c>
      <c r="E41" s="97"/>
      <c r="F41" s="58">
        <v>-1.0183345046999186E-2</v>
      </c>
      <c r="G41" s="58"/>
      <c r="H41" s="363">
        <v>10.289923263095739</v>
      </c>
      <c r="I41" s="58"/>
      <c r="J41" s="97">
        <v>10.365221445064979</v>
      </c>
      <c r="K41" s="54"/>
      <c r="L41" s="60">
        <v>-7.2645029696968262E-3</v>
      </c>
      <c r="M41" s="364"/>
      <c r="N41" s="157">
        <v>7.9407999830800051</v>
      </c>
      <c r="O41" s="58"/>
      <c r="P41" s="97">
        <v>8.0879110595363652</v>
      </c>
      <c r="Q41" s="91"/>
      <c r="R41" s="58">
        <v>-1.818900768980429E-2</v>
      </c>
      <c r="S41" s="7"/>
    </row>
    <row r="42" spans="1:20" s="108" customFormat="1" x14ac:dyDescent="0.25">
      <c r="A42" s="707" t="s">
        <v>309</v>
      </c>
      <c r="B42" s="458"/>
      <c r="C42" s="474"/>
      <c r="D42" s="708"/>
      <c r="E42" s="708"/>
      <c r="F42" s="709"/>
      <c r="G42" s="709"/>
      <c r="H42" s="458"/>
      <c r="I42" s="709"/>
      <c r="J42" s="710"/>
      <c r="K42" s="710"/>
      <c r="L42" s="711"/>
      <c r="M42" s="712"/>
      <c r="N42" s="474"/>
      <c r="O42" s="709"/>
      <c r="P42" s="710"/>
      <c r="Q42" s="710"/>
      <c r="R42" s="709"/>
      <c r="S42" s="711"/>
      <c r="T42" s="4"/>
    </row>
    <row r="43" spans="1:20" s="108" customFormat="1" x14ac:dyDescent="0.25">
      <c r="A43" s="12" t="s">
        <v>310</v>
      </c>
      <c r="B43" s="198">
        <v>3010935.2164355018</v>
      </c>
      <c r="C43" s="114"/>
      <c r="D43" s="20">
        <v>2920733.6037738053</v>
      </c>
      <c r="E43" s="20"/>
      <c r="F43" s="58">
        <v>3.0883204324129152E-2</v>
      </c>
      <c r="G43" s="58"/>
      <c r="H43" s="362">
        <v>1945881.4217449387</v>
      </c>
      <c r="I43" s="58"/>
      <c r="J43" s="130">
        <v>1885809.4562306737</v>
      </c>
      <c r="K43" s="115"/>
      <c r="L43" s="60">
        <v>3.1854737664926074E-2</v>
      </c>
      <c r="M43" s="364"/>
      <c r="N43" s="114">
        <v>1065053.7946905631</v>
      </c>
      <c r="O43" s="58"/>
      <c r="P43" s="20">
        <v>1034924.1475431314</v>
      </c>
      <c r="Q43" s="115"/>
      <c r="R43" s="58">
        <v>2.9112903799721281E-2</v>
      </c>
      <c r="S43" s="60"/>
      <c r="T43" s="4"/>
    </row>
    <row r="44" spans="1:20" s="108" customFormat="1" x14ac:dyDescent="0.25">
      <c r="A44" s="12" t="s">
        <v>327</v>
      </c>
      <c r="B44" s="198">
        <v>2602940.3637763457</v>
      </c>
      <c r="C44" s="114"/>
      <c r="D44" s="20">
        <v>2521534.2417909359</v>
      </c>
      <c r="E44" s="20"/>
      <c r="F44" s="58">
        <v>3.2284361098975464E-2</v>
      </c>
      <c r="G44" s="58"/>
      <c r="H44" s="362">
        <v>1613884.7280746331</v>
      </c>
      <c r="I44" s="58"/>
      <c r="J44" s="130">
        <v>1561861.367844623</v>
      </c>
      <c r="K44" s="115"/>
      <c r="L44" s="60">
        <v>3.3308564576254626E-2</v>
      </c>
      <c r="M44" s="364"/>
      <c r="N44" s="114">
        <v>989055.63570171245</v>
      </c>
      <c r="O44" s="58"/>
      <c r="P44" s="20">
        <v>959672.87394631281</v>
      </c>
      <c r="Q44" s="115"/>
      <c r="R44" s="58">
        <v>3.0617476593428655E-2</v>
      </c>
      <c r="S44" s="60"/>
      <c r="T44" s="4"/>
    </row>
    <row r="45" spans="1:20" s="108" customFormat="1" x14ac:dyDescent="0.25">
      <c r="A45" s="12" t="s">
        <v>312</v>
      </c>
      <c r="B45" s="198">
        <v>1119649.2183853751</v>
      </c>
      <c r="C45" s="114"/>
      <c r="D45" s="20">
        <v>1140433.6901481668</v>
      </c>
      <c r="E45" s="20"/>
      <c r="F45" s="58">
        <v>-1.8225059415853798E-2</v>
      </c>
      <c r="G45" s="58"/>
      <c r="H45" s="362">
        <v>869942.16623947956</v>
      </c>
      <c r="I45" s="58"/>
      <c r="J45" s="130">
        <v>884477.58320318058</v>
      </c>
      <c r="K45" s="115"/>
      <c r="L45" s="60">
        <v>-1.6433900914775326E-2</v>
      </c>
      <c r="M45" s="364"/>
      <c r="N45" s="114">
        <v>249707.05214589566</v>
      </c>
      <c r="O45" s="58"/>
      <c r="P45" s="20">
        <v>255956.1069449863</v>
      </c>
      <c r="Q45" s="115"/>
      <c r="R45" s="58">
        <v>-2.4414556361547449E-2</v>
      </c>
      <c r="S45" s="60"/>
      <c r="T45" s="4"/>
    </row>
    <row r="46" spans="1:20" s="108" customFormat="1" x14ac:dyDescent="0.25">
      <c r="A46" s="12" t="s">
        <v>313</v>
      </c>
      <c r="B46" s="106">
        <v>893621.59963126644</v>
      </c>
      <c r="C46" s="114"/>
      <c r="D46" s="20">
        <v>908695.69724819623</v>
      </c>
      <c r="E46" s="20"/>
      <c r="F46" s="58">
        <v>-1.658871904266598E-2</v>
      </c>
      <c r="G46" s="58"/>
      <c r="H46" s="362">
        <v>691307.05369553529</v>
      </c>
      <c r="I46" s="58"/>
      <c r="J46" s="130">
        <v>707196.85270816623</v>
      </c>
      <c r="K46" s="115"/>
      <c r="L46" s="60">
        <v>-2.2468707194866537E-2</v>
      </c>
      <c r="M46" s="364"/>
      <c r="N46" s="114">
        <v>202314.54593573121</v>
      </c>
      <c r="O46" s="58"/>
      <c r="P46" s="20">
        <v>201498.84454002997</v>
      </c>
      <c r="Q46" s="115"/>
      <c r="R46" s="58">
        <v>4.0481690977597169E-3</v>
      </c>
      <c r="S46" s="60"/>
      <c r="T46" s="4"/>
    </row>
    <row r="47" spans="1:20" s="108" customFormat="1" x14ac:dyDescent="0.25">
      <c r="A47" s="12" t="s">
        <v>643</v>
      </c>
      <c r="B47" s="198">
        <v>631919.88733169436</v>
      </c>
      <c r="C47" s="114"/>
      <c r="D47" s="20">
        <v>624531.06791141524</v>
      </c>
      <c r="E47" s="20"/>
      <c r="F47" s="58">
        <v>1.1830987760127195E-2</v>
      </c>
      <c r="G47" s="58"/>
      <c r="H47" s="362">
        <v>537352.299978478</v>
      </c>
      <c r="I47" s="58"/>
      <c r="J47" s="130">
        <v>536659.85206237913</v>
      </c>
      <c r="K47" s="115"/>
      <c r="L47" s="60">
        <v>1.2902920042142131E-3</v>
      </c>
      <c r="M47" s="364"/>
      <c r="N47" s="114">
        <v>94567.587353216397</v>
      </c>
      <c r="O47" s="58"/>
      <c r="P47" s="20">
        <v>87871.215849036162</v>
      </c>
      <c r="Q47" s="115"/>
      <c r="R47" s="58">
        <v>7.6206655836931675E-2</v>
      </c>
      <c r="S47" s="60"/>
      <c r="T47" s="4"/>
    </row>
    <row r="48" spans="1:20" s="108" customFormat="1" x14ac:dyDescent="0.25">
      <c r="A48" s="34" t="s">
        <v>198</v>
      </c>
      <c r="B48" s="198">
        <v>487633.31295188516</v>
      </c>
      <c r="C48" s="114"/>
      <c r="D48" s="20">
        <v>486602.61937289534</v>
      </c>
      <c r="E48" s="20"/>
      <c r="F48" s="58">
        <v>2.1181422745280821E-3</v>
      </c>
      <c r="G48" s="58"/>
      <c r="H48" s="362">
        <v>413837.43264320929</v>
      </c>
      <c r="I48" s="58"/>
      <c r="J48" s="130">
        <v>416532.81128101633</v>
      </c>
      <c r="K48" s="115"/>
      <c r="L48" s="60">
        <v>-6.4709875544200117E-3</v>
      </c>
      <c r="M48" s="364"/>
      <c r="N48" s="114">
        <v>73795.8803086759</v>
      </c>
      <c r="O48" s="58"/>
      <c r="P48" s="20">
        <v>70069.808091879037</v>
      </c>
      <c r="Q48" s="115"/>
      <c r="R48" s="58">
        <v>5.3176572310731196E-2</v>
      </c>
      <c r="S48" s="60"/>
      <c r="T48" s="4"/>
    </row>
    <row r="49" spans="1:20" s="108" customFormat="1" x14ac:dyDescent="0.25">
      <c r="A49" s="12" t="s">
        <v>187</v>
      </c>
      <c r="B49" s="198">
        <v>388094.13327868422</v>
      </c>
      <c r="C49" s="114"/>
      <c r="D49" s="20">
        <v>349791.7941954264</v>
      </c>
      <c r="E49" s="20"/>
      <c r="F49" s="58">
        <v>0.10950039343078061</v>
      </c>
      <c r="G49" s="58"/>
      <c r="H49" s="362">
        <v>347776.27572108986</v>
      </c>
      <c r="I49" s="58"/>
      <c r="J49" s="130">
        <v>318434.35392883414</v>
      </c>
      <c r="K49" s="115"/>
      <c r="L49" s="60">
        <v>9.2144335026155016E-2</v>
      </c>
      <c r="M49" s="364"/>
      <c r="N49" s="114">
        <v>40317.857557594383</v>
      </c>
      <c r="O49" s="58"/>
      <c r="P49" s="20">
        <v>31357.440266592224</v>
      </c>
      <c r="Q49" s="115"/>
      <c r="R49" s="58">
        <v>0.28575091636380989</v>
      </c>
      <c r="S49" s="60"/>
      <c r="T49" s="4"/>
    </row>
    <row r="50" spans="1:20" s="108" customFormat="1" x14ac:dyDescent="0.25">
      <c r="A50" s="12" t="s">
        <v>316</v>
      </c>
      <c r="B50" s="198">
        <v>41820.5815120814</v>
      </c>
      <c r="C50" s="114"/>
      <c r="D50" s="20">
        <v>40669.243135050674</v>
      </c>
      <c r="E50" s="20"/>
      <c r="F50" s="58">
        <v>2.8309805845352667E-2</v>
      </c>
      <c r="G50" s="58"/>
      <c r="H50" s="362">
        <v>36773.955944099333</v>
      </c>
      <c r="I50" s="58"/>
      <c r="J50" s="130">
        <v>35176.886877760247</v>
      </c>
      <c r="K50" s="115"/>
      <c r="L50" s="60">
        <v>4.5401091685256384E-2</v>
      </c>
      <c r="M50" s="364"/>
      <c r="N50" s="114">
        <v>5046.6255679820679</v>
      </c>
      <c r="O50" s="58"/>
      <c r="P50" s="20">
        <v>5492.3562572904293</v>
      </c>
      <c r="Q50" s="115"/>
      <c r="R50" s="58">
        <v>-8.1154730033527703E-2</v>
      </c>
      <c r="S50" s="60"/>
      <c r="T50" s="4"/>
    </row>
    <row r="51" spans="1:20" s="108" customFormat="1" x14ac:dyDescent="0.25">
      <c r="A51" s="12" t="s">
        <v>317</v>
      </c>
      <c r="B51" s="198">
        <v>56588.229000949228</v>
      </c>
      <c r="C51" s="114"/>
      <c r="D51" s="20">
        <v>50943.993029818208</v>
      </c>
      <c r="E51" s="20"/>
      <c r="F51" s="58">
        <v>0.11079296371266721</v>
      </c>
      <c r="G51" s="58"/>
      <c r="H51" s="362">
        <v>47781.103755635508</v>
      </c>
      <c r="I51" s="58"/>
      <c r="J51" s="130">
        <v>40814.487549169935</v>
      </c>
      <c r="K51" s="115"/>
      <c r="L51" s="60">
        <v>0.1706897874945206</v>
      </c>
      <c r="M51" s="364"/>
      <c r="N51" s="114">
        <v>8807.1252453137204</v>
      </c>
      <c r="O51" s="58"/>
      <c r="P51" s="20">
        <v>10129.505480648271</v>
      </c>
      <c r="Q51" s="115"/>
      <c r="R51" s="58">
        <v>-0.13054736362607908</v>
      </c>
      <c r="S51" s="60"/>
      <c r="T51" s="4"/>
    </row>
    <row r="52" spans="1:20" x14ac:dyDescent="0.25">
      <c r="A52" s="12" t="s">
        <v>318</v>
      </c>
      <c r="B52" s="198">
        <v>553255.92313876364</v>
      </c>
      <c r="C52" s="114"/>
      <c r="D52" s="20">
        <v>549496.83513265266</v>
      </c>
      <c r="E52" s="20"/>
      <c r="F52" s="58">
        <v>6.8409638887246844E-3</v>
      </c>
      <c r="G52" s="58"/>
      <c r="H52" s="362">
        <v>500723.75980942126</v>
      </c>
      <c r="I52" s="58"/>
      <c r="J52" s="130">
        <v>497533.92341083317</v>
      </c>
      <c r="K52" s="115"/>
      <c r="L52" s="60">
        <v>6.4112942826495744E-3</v>
      </c>
      <c r="M52" s="364"/>
      <c r="N52" s="114">
        <v>52532.163329342329</v>
      </c>
      <c r="O52" s="58"/>
      <c r="P52" s="20">
        <v>51962.911721819444</v>
      </c>
      <c r="Q52" s="115"/>
      <c r="R52" s="58">
        <v>1.0954959771506682E-2</v>
      </c>
      <c r="S52" s="60"/>
    </row>
    <row r="53" spans="1:20" s="108" customFormat="1" x14ac:dyDescent="0.25">
      <c r="A53" s="707" t="s">
        <v>319</v>
      </c>
      <c r="B53" s="458"/>
      <c r="C53" s="474"/>
      <c r="D53" s="708"/>
      <c r="E53" s="708"/>
      <c r="F53" s="474"/>
      <c r="G53" s="474"/>
      <c r="H53" s="458"/>
      <c r="I53" s="474"/>
      <c r="J53" s="710"/>
      <c r="K53" s="474"/>
      <c r="L53" s="475"/>
      <c r="M53" s="458"/>
      <c r="N53" s="474"/>
      <c r="O53" s="713"/>
      <c r="P53" s="710"/>
      <c r="Q53" s="474"/>
      <c r="R53" s="474"/>
      <c r="S53" s="475"/>
      <c r="T53" s="4"/>
    </row>
    <row r="54" spans="1:20" s="108" customFormat="1" x14ac:dyDescent="0.25">
      <c r="A54" s="34" t="s">
        <v>320</v>
      </c>
      <c r="B54" s="198">
        <v>4370126.2371309148</v>
      </c>
      <c r="C54" s="114"/>
      <c r="D54" s="20">
        <v>4310041.9579767119</v>
      </c>
      <c r="E54" s="20">
        <v>0</v>
      </c>
      <c r="F54" s="58">
        <v>1.3940532305724609E-2</v>
      </c>
      <c r="G54" s="58"/>
      <c r="H54" s="362">
        <v>3151729.7859538351</v>
      </c>
      <c r="I54" s="58"/>
      <c r="J54" s="130">
        <v>3113020.0254497123</v>
      </c>
      <c r="K54" s="115"/>
      <c r="L54" s="60">
        <v>1.2434793283583438E-2</v>
      </c>
      <c r="M54" s="364"/>
      <c r="N54" s="132">
        <v>1218396.4511770795</v>
      </c>
      <c r="O54" s="58"/>
      <c r="P54" s="20">
        <v>1197021.9325269994</v>
      </c>
      <c r="Q54" s="115"/>
      <c r="R54" s="58">
        <v>1.7856413545369994E-2</v>
      </c>
      <c r="S54" s="60"/>
      <c r="T54" s="4"/>
    </row>
    <row r="55" spans="1:20" s="108" customFormat="1" x14ac:dyDescent="0.25">
      <c r="A55" s="34" t="s">
        <v>196</v>
      </c>
      <c r="B55" s="198">
        <v>4195093.3458526861</v>
      </c>
      <c r="C55" s="114"/>
      <c r="D55" s="20">
        <v>4154134.3012556667</v>
      </c>
      <c r="E55" s="20">
        <v>0</v>
      </c>
      <c r="F55" s="58">
        <v>9.8598267717629612E-3</v>
      </c>
      <c r="G55" s="58"/>
      <c r="H55" s="362">
        <v>3050009.7990524205</v>
      </c>
      <c r="I55" s="58"/>
      <c r="J55" s="130">
        <v>3026423.4148027385</v>
      </c>
      <c r="K55" s="115"/>
      <c r="L55" s="60">
        <v>7.7934845911901019E-3</v>
      </c>
      <c r="M55" s="364"/>
      <c r="N55" s="132">
        <v>1145083.546800266</v>
      </c>
      <c r="O55" s="58"/>
      <c r="P55" s="20">
        <v>1127710.8864529282</v>
      </c>
      <c r="Q55" s="115"/>
      <c r="R55" s="58">
        <v>1.5405243095578636E-2</v>
      </c>
      <c r="S55" s="60"/>
      <c r="T55" s="4"/>
    </row>
    <row r="56" spans="1:20" s="108" customFormat="1" x14ac:dyDescent="0.25">
      <c r="A56" s="34" t="s">
        <v>197</v>
      </c>
      <c r="B56" s="198">
        <v>177160.65453871057</v>
      </c>
      <c r="C56" s="114"/>
      <c r="D56" s="20">
        <v>149086.6167813979</v>
      </c>
      <c r="E56" s="20">
        <v>0</v>
      </c>
      <c r="F56" s="58">
        <v>0.18830689409551066</v>
      </c>
      <c r="G56" s="58"/>
      <c r="H56" s="362">
        <v>106359.93795343392</v>
      </c>
      <c r="I56" s="58"/>
      <c r="J56" s="130">
        <v>84849.67071145284</v>
      </c>
      <c r="K56" s="115"/>
      <c r="L56" s="60">
        <v>0.25351032080172436</v>
      </c>
      <c r="M56" s="364"/>
      <c r="N56" s="132">
        <v>70800.716585276648</v>
      </c>
      <c r="O56" s="58"/>
      <c r="P56" s="20">
        <v>64236.946069945043</v>
      </c>
      <c r="Q56" s="115"/>
      <c r="R56" s="58">
        <v>0.1021806128234144</v>
      </c>
      <c r="S56" s="60"/>
      <c r="T56" s="4"/>
    </row>
    <row r="57" spans="1:20" s="108" customFormat="1" x14ac:dyDescent="0.25">
      <c r="A57" s="34" t="s">
        <v>667</v>
      </c>
      <c r="B57" s="198">
        <v>64271.309659786071</v>
      </c>
      <c r="C57" s="114"/>
      <c r="D57" s="20">
        <v>59821.29665282723</v>
      </c>
      <c r="E57" s="20">
        <v>0</v>
      </c>
      <c r="F57" s="58">
        <v>7.4388441173124056E-2</v>
      </c>
      <c r="G57" s="58"/>
      <c r="H57" s="362">
        <v>42887.627945006228</v>
      </c>
      <c r="I57" s="58"/>
      <c r="J57" s="130">
        <v>33664.440375415914</v>
      </c>
      <c r="K57" s="115"/>
      <c r="L57" s="60">
        <v>0.27397418364113724</v>
      </c>
      <c r="M57" s="364"/>
      <c r="N57" s="132">
        <v>21383.681714779839</v>
      </c>
      <c r="O57" s="58"/>
      <c r="P57" s="20">
        <v>26156.856277411316</v>
      </c>
      <c r="Q57" s="115"/>
      <c r="R57" s="58">
        <v>-0.18248273079947766</v>
      </c>
      <c r="S57" s="60"/>
      <c r="T57" s="4"/>
    </row>
    <row r="58" spans="1:20" s="108" customFormat="1" x14ac:dyDescent="0.25">
      <c r="A58" s="34" t="s">
        <v>250</v>
      </c>
      <c r="B58" s="198">
        <v>297680.40113427665</v>
      </c>
      <c r="C58" s="114"/>
      <c r="D58" s="20">
        <v>267823.94719671231</v>
      </c>
      <c r="E58" s="20">
        <v>0</v>
      </c>
      <c r="F58" s="58">
        <v>0.1114779102095574</v>
      </c>
      <c r="G58" s="58"/>
      <c r="H58" s="362">
        <v>226646.95306348376</v>
      </c>
      <c r="I58" s="58"/>
      <c r="J58" s="130">
        <v>204874.19623771741</v>
      </c>
      <c r="K58" s="115"/>
      <c r="L58" s="60">
        <v>0.10627378764919337</v>
      </c>
      <c r="M58" s="364"/>
      <c r="N58" s="132">
        <v>71033.448070792874</v>
      </c>
      <c r="O58" s="58"/>
      <c r="P58" s="20">
        <v>62949.750958994897</v>
      </c>
      <c r="Q58" s="115"/>
      <c r="R58" s="58">
        <v>0.12841507692482612</v>
      </c>
      <c r="S58" s="60"/>
      <c r="T58" s="4"/>
    </row>
    <row r="59" spans="1:20" s="108" customFormat="1" x14ac:dyDescent="0.25">
      <c r="A59" s="34" t="s">
        <v>321</v>
      </c>
      <c r="B59" s="198">
        <v>162012.15724131395</v>
      </c>
      <c r="C59" s="114"/>
      <c r="D59" s="20">
        <v>143298.65021127055</v>
      </c>
      <c r="E59" s="20">
        <v>0</v>
      </c>
      <c r="F59" s="58">
        <v>0.13059095115308747</v>
      </c>
      <c r="G59" s="58"/>
      <c r="H59" s="362">
        <v>137851.11656185903</v>
      </c>
      <c r="I59" s="58"/>
      <c r="J59" s="130">
        <v>123284.85867067815</v>
      </c>
      <c r="K59" s="115"/>
      <c r="L59" s="60">
        <v>0.11815123161304555</v>
      </c>
      <c r="M59" s="364"/>
      <c r="N59" s="132">
        <v>24161.040679454924</v>
      </c>
      <c r="O59" s="58"/>
      <c r="P59" s="20">
        <v>20013.791540592396</v>
      </c>
      <c r="Q59" s="115"/>
      <c r="R59" s="58">
        <v>0.20721956309233006</v>
      </c>
      <c r="S59" s="60"/>
      <c r="T59" s="4"/>
    </row>
    <row r="60" spans="1:20" s="108" customFormat="1" x14ac:dyDescent="0.25">
      <c r="A60" s="34" t="s">
        <v>322</v>
      </c>
      <c r="B60" s="198">
        <v>65249.514270721753</v>
      </c>
      <c r="C60" s="114"/>
      <c r="D60" s="20">
        <v>54061.959791843234</v>
      </c>
      <c r="E60" s="20">
        <v>0</v>
      </c>
      <c r="F60" s="58">
        <v>0.20693949168610193</v>
      </c>
      <c r="G60" s="58"/>
      <c r="H60" s="362">
        <v>57910.471382766606</v>
      </c>
      <c r="I60" s="58"/>
      <c r="J60" s="130">
        <v>50220.816828049406</v>
      </c>
      <c r="K60" s="115"/>
      <c r="L60" s="60">
        <v>0.15311687543923741</v>
      </c>
      <c r="M60" s="364"/>
      <c r="N60" s="132">
        <v>7339.0428879551446</v>
      </c>
      <c r="O60" s="58"/>
      <c r="P60" s="20">
        <v>3841.1429637938299</v>
      </c>
      <c r="Q60" s="115"/>
      <c r="R60" s="58">
        <v>0.91064038936642433</v>
      </c>
      <c r="S60" s="60"/>
      <c r="T60" s="4"/>
    </row>
    <row r="61" spans="1:20" s="108" customFormat="1" x14ac:dyDescent="0.25">
      <c r="A61" s="34" t="s">
        <v>323</v>
      </c>
      <c r="B61" s="198">
        <v>85419.548289601007</v>
      </c>
      <c r="C61" s="114"/>
      <c r="D61" s="20">
        <v>79733.55399558811</v>
      </c>
      <c r="E61" s="20">
        <v>0</v>
      </c>
      <c r="F61" s="58">
        <v>7.1312440109311065E-2</v>
      </c>
      <c r="G61" s="58"/>
      <c r="H61" s="362">
        <v>44774.737987642744</v>
      </c>
      <c r="I61" s="58"/>
      <c r="J61" s="130">
        <v>39640.519831293488</v>
      </c>
      <c r="K61" s="115"/>
      <c r="L61" s="60">
        <v>0.12951944571362914</v>
      </c>
      <c r="M61" s="364"/>
      <c r="N61" s="132">
        <v>40644.810301958263</v>
      </c>
      <c r="O61" s="58"/>
      <c r="P61" s="20">
        <v>40093.034164294622</v>
      </c>
      <c r="Q61" s="115"/>
      <c r="R61" s="58">
        <v>1.3762394120698211E-2</v>
      </c>
      <c r="S61" s="60"/>
      <c r="T61" s="4"/>
    </row>
    <row r="62" spans="1:20" s="108" customFormat="1" x14ac:dyDescent="0.25">
      <c r="A62" s="34" t="s">
        <v>243</v>
      </c>
      <c r="B62" s="198">
        <v>217841.5410439453</v>
      </c>
      <c r="C62" s="114"/>
      <c r="D62" s="20">
        <v>195315.7176160026</v>
      </c>
      <c r="E62" s="20">
        <v>0</v>
      </c>
      <c r="F62" s="58">
        <v>0.11533031597707481</v>
      </c>
      <c r="G62" s="58"/>
      <c r="H62" s="362">
        <v>203541.3700509943</v>
      </c>
      <c r="I62" s="58"/>
      <c r="J62" s="130">
        <v>180895.81106273795</v>
      </c>
      <c r="K62" s="115"/>
      <c r="L62" s="60">
        <v>0.12518564611981237</v>
      </c>
      <c r="M62" s="364"/>
      <c r="N62" s="132">
        <v>14300.170992950983</v>
      </c>
      <c r="O62" s="58"/>
      <c r="P62" s="20">
        <v>14419.906553264662</v>
      </c>
      <c r="Q62" s="115"/>
      <c r="R62" s="58">
        <v>-8.303490724533881E-3</v>
      </c>
      <c r="S62" s="60"/>
      <c r="T62" s="4"/>
    </row>
    <row r="63" spans="1:20" s="108" customFormat="1" x14ac:dyDescent="0.25">
      <c r="A63" s="34" t="s">
        <v>267</v>
      </c>
      <c r="B63" s="198">
        <v>537912.38248418074</v>
      </c>
      <c r="C63" s="114"/>
      <c r="D63" s="20">
        <v>535508.22208765056</v>
      </c>
      <c r="E63" s="20">
        <v>0</v>
      </c>
      <c r="F63" s="58">
        <v>4.4894929664341734E-3</v>
      </c>
      <c r="G63" s="58"/>
      <c r="H63" s="362">
        <v>486084.14271047019</v>
      </c>
      <c r="I63" s="58"/>
      <c r="J63" s="130">
        <v>480704.19901191851</v>
      </c>
      <c r="K63" s="115"/>
      <c r="L63" s="60">
        <v>1.1191796763186358E-2</v>
      </c>
      <c r="M63" s="364"/>
      <c r="N63" s="132">
        <v>51828.239773710498</v>
      </c>
      <c r="O63" s="58"/>
      <c r="P63" s="20">
        <v>54804.02307573209</v>
      </c>
      <c r="Q63" s="115"/>
      <c r="R63" s="58">
        <v>-5.4298628732227239E-2</v>
      </c>
      <c r="S63" s="60"/>
      <c r="T63" s="4"/>
    </row>
    <row r="64" spans="1:20" s="108" customFormat="1" x14ac:dyDescent="0.25">
      <c r="A64" s="34" t="s">
        <v>324</v>
      </c>
      <c r="B64" s="198">
        <v>66351.279415630968</v>
      </c>
      <c r="C64" s="114"/>
      <c r="D64" s="20">
        <v>51316.478343217845</v>
      </c>
      <c r="E64" s="20">
        <v>0</v>
      </c>
      <c r="F64" s="58">
        <v>0.29298193402626921</v>
      </c>
      <c r="G64" s="58"/>
      <c r="H64" s="362">
        <v>59635.809794137975</v>
      </c>
      <c r="I64" s="58"/>
      <c r="J64" s="130">
        <v>48208.078141993654</v>
      </c>
      <c r="K64" s="115"/>
      <c r="L64" s="60">
        <v>0.23705013957380142</v>
      </c>
      <c r="M64" s="364"/>
      <c r="N64" s="156">
        <v>6715.4696214929891</v>
      </c>
      <c r="O64" s="58"/>
      <c r="P64" s="20">
        <v>3108.400201224194</v>
      </c>
      <c r="Q64" s="115"/>
      <c r="R64" s="58">
        <v>1.1604263243993511</v>
      </c>
      <c r="S64" s="60"/>
      <c r="T64" s="4"/>
    </row>
    <row r="65" spans="1:20" s="108" customFormat="1" x14ac:dyDescent="0.25">
      <c r="A65" s="34" t="s">
        <v>325</v>
      </c>
      <c r="B65" s="198">
        <v>18383.824984002524</v>
      </c>
      <c r="C65" s="114"/>
      <c r="D65" s="20">
        <v>11477.875920141338</v>
      </c>
      <c r="E65" s="20">
        <v>0</v>
      </c>
      <c r="F65" s="58">
        <v>0.60167483181645565</v>
      </c>
      <c r="G65" s="58"/>
      <c r="H65" s="362">
        <v>14654.406523959266</v>
      </c>
      <c r="I65" s="58"/>
      <c r="J65" s="130">
        <v>9002.2326413874725</v>
      </c>
      <c r="K65" s="115"/>
      <c r="L65" s="60">
        <v>0.62786356537667187</v>
      </c>
      <c r="M65" s="364"/>
      <c r="N65" s="156">
        <v>3729.4184600432563</v>
      </c>
      <c r="O65" s="58"/>
      <c r="P65" s="20">
        <v>2475.6432787538656</v>
      </c>
      <c r="Q65" s="115"/>
      <c r="R65" s="58">
        <v>0.50644420060409034</v>
      </c>
      <c r="S65" s="60"/>
      <c r="T65" s="4"/>
    </row>
    <row r="66" spans="1:20" s="10" customFormat="1" x14ac:dyDescent="0.25">
      <c r="A66" s="34" t="s">
        <v>668</v>
      </c>
      <c r="B66" s="198">
        <v>74397.419008934594</v>
      </c>
      <c r="C66" s="114"/>
      <c r="D66" s="20">
        <v>74182.437537554564</v>
      </c>
      <c r="E66" s="20">
        <v>0</v>
      </c>
      <c r="F66" s="58">
        <v>2.8980103447152996E-3</v>
      </c>
      <c r="G66" s="60"/>
      <c r="H66" s="362">
        <v>50516.761939784585</v>
      </c>
      <c r="I66" s="116"/>
      <c r="J66" s="130">
        <v>46760.982500537313</v>
      </c>
      <c r="K66" s="115"/>
      <c r="L66" s="60">
        <v>8.0318659668969006E-2</v>
      </c>
      <c r="M66" s="364"/>
      <c r="N66" s="156">
        <v>23880.657069150006</v>
      </c>
      <c r="O66" s="116"/>
      <c r="P66" s="20">
        <v>27421.455037017258</v>
      </c>
      <c r="Q66" s="115"/>
      <c r="R66" s="58">
        <v>-0.12912509431346353</v>
      </c>
      <c r="S66" s="60"/>
      <c r="T66" s="4"/>
    </row>
    <row r="67" spans="1:20" s="392" customFormat="1" x14ac:dyDescent="0.25">
      <c r="A67" s="230" t="s">
        <v>1092</v>
      </c>
      <c r="B67" s="226">
        <v>47.827527503926156</v>
      </c>
      <c r="C67" s="227"/>
      <c r="D67" s="227">
        <v>47.816232867204818</v>
      </c>
      <c r="E67" s="67"/>
      <c r="F67" s="22">
        <v>2.3620925455808463E-4</v>
      </c>
      <c r="G67" s="22"/>
      <c r="H67" s="202">
        <v>48.476690025090917</v>
      </c>
      <c r="I67" s="201"/>
      <c r="J67" s="238">
        <v>48.350990031434151</v>
      </c>
      <c r="K67" s="174"/>
      <c r="L67" s="98">
        <v>2.5997398103957342E-3</v>
      </c>
      <c r="M67" s="201"/>
      <c r="N67" s="238">
        <v>46.414792162848208</v>
      </c>
      <c r="O67" s="201"/>
      <c r="P67" s="227">
        <v>46.57255594085477</v>
      </c>
      <c r="Q67" s="174"/>
      <c r="R67" s="22">
        <v>-3.3874837835165201E-3</v>
      </c>
      <c r="S67" s="98"/>
      <c r="T67" s="4"/>
    </row>
    <row r="68" spans="1:20" x14ac:dyDescent="0.25">
      <c r="A68" s="137"/>
      <c r="B68" s="114"/>
      <c r="C68" s="20"/>
      <c r="D68" s="20"/>
      <c r="E68" s="59"/>
      <c r="F68" s="58"/>
      <c r="G68" s="58"/>
      <c r="H68" s="130"/>
      <c r="I68" s="116"/>
      <c r="J68" s="130"/>
      <c r="K68" s="115"/>
      <c r="L68" s="58"/>
      <c r="M68" s="116"/>
      <c r="N68" s="130"/>
      <c r="O68" s="116"/>
      <c r="P68" s="20"/>
      <c r="Q68" s="115"/>
      <c r="R68" s="58"/>
      <c r="S68" s="58"/>
    </row>
    <row r="69" spans="1:20" s="10" customFormat="1" x14ac:dyDescent="0.25">
      <c r="A69" s="30" t="s">
        <v>724</v>
      </c>
      <c r="B69" s="141"/>
      <c r="C69" s="142"/>
      <c r="D69" s="141"/>
      <c r="E69" s="143"/>
      <c r="F69" s="143"/>
      <c r="G69" s="143"/>
      <c r="H69" s="158"/>
      <c r="I69" s="143"/>
      <c r="J69" s="144"/>
      <c r="K69" s="143"/>
      <c r="L69" s="143"/>
      <c r="M69" s="143"/>
      <c r="N69" s="159"/>
      <c r="O69" s="21"/>
      <c r="P69" s="353"/>
      <c r="Q69" s="6"/>
      <c r="R69" s="21"/>
      <c r="S69" s="21"/>
      <c r="T69" s="4"/>
    </row>
    <row r="70" spans="1:20" s="10" customFormat="1" x14ac:dyDescent="0.25">
      <c r="A70" s="4"/>
      <c r="B70" s="141"/>
      <c r="C70" s="142"/>
      <c r="D70" s="141"/>
      <c r="E70" s="143"/>
      <c r="F70" s="143"/>
      <c r="G70" s="143"/>
      <c r="H70" s="731"/>
      <c r="I70" s="143"/>
      <c r="J70" s="144"/>
      <c r="K70" s="143"/>
      <c r="L70" s="143"/>
      <c r="M70" s="143"/>
      <c r="N70" s="141"/>
      <c r="O70" s="21"/>
      <c r="P70" s="353"/>
      <c r="Q70" s="6"/>
      <c r="R70" s="21"/>
      <c r="S70" s="21"/>
      <c r="T70" s="4"/>
    </row>
    <row r="71" spans="1:20" s="10" customFormat="1" x14ac:dyDescent="0.25">
      <c r="A71" s="4"/>
      <c r="B71" s="119"/>
      <c r="D71" s="119"/>
      <c r="E71" s="6"/>
      <c r="F71" s="21"/>
      <c r="G71" s="21"/>
      <c r="H71" s="719"/>
      <c r="I71" s="21"/>
      <c r="J71" s="120"/>
      <c r="K71" s="6"/>
      <c r="L71" s="21"/>
      <c r="M71" s="21"/>
      <c r="N71" s="119"/>
      <c r="O71" s="21"/>
      <c r="P71" s="353"/>
      <c r="Q71" s="6"/>
      <c r="R71" s="21"/>
      <c r="S71" s="21"/>
      <c r="T71" s="4"/>
    </row>
    <row r="72" spans="1:20" x14ac:dyDescent="0.25">
      <c r="A72" s="32"/>
      <c r="B72" s="119"/>
      <c r="D72" s="119"/>
      <c r="E72" s="6"/>
      <c r="F72" s="21"/>
      <c r="G72" s="21"/>
      <c r="H72" s="119"/>
      <c r="I72" s="21"/>
      <c r="J72" s="120"/>
      <c r="K72" s="6"/>
      <c r="L72" s="21"/>
      <c r="M72" s="21"/>
      <c r="N72" s="40"/>
      <c r="O72" s="21"/>
      <c r="P72" s="353"/>
      <c r="Q72" s="6"/>
      <c r="R72" s="21"/>
      <c r="S72" s="21"/>
    </row>
    <row r="73" spans="1:20" x14ac:dyDescent="0.25">
      <c r="D73" s="35"/>
      <c r="F73" s="4"/>
      <c r="J73" s="35"/>
      <c r="L73" s="4"/>
      <c r="N73" s="36"/>
      <c r="P73" s="35"/>
    </row>
    <row r="74" spans="1:20" x14ac:dyDescent="0.25">
      <c r="F74" s="36"/>
      <c r="G74" s="36"/>
      <c r="L74" s="36"/>
      <c r="M74" s="36"/>
      <c r="R74" s="36"/>
      <c r="S74" s="36"/>
    </row>
    <row r="75" spans="1:20" x14ac:dyDescent="0.25">
      <c r="B75" s="100"/>
      <c r="D75" s="100"/>
      <c r="F75" s="36"/>
      <c r="G75" s="36"/>
      <c r="L75" s="36"/>
      <c r="M75" s="36"/>
      <c r="R75" s="36"/>
      <c r="S75" s="36"/>
    </row>
    <row r="76" spans="1:20" x14ac:dyDescent="0.25">
      <c r="B76" s="100"/>
      <c r="D76" s="100"/>
      <c r="F76" s="36"/>
      <c r="G76" s="36"/>
      <c r="L76" s="36"/>
      <c r="M76" s="36"/>
      <c r="R76" s="36"/>
      <c r="S76" s="36"/>
    </row>
    <row r="77" spans="1:20" x14ac:dyDescent="0.25">
      <c r="B77" s="354"/>
      <c r="H77" s="82"/>
      <c r="N77" s="82"/>
    </row>
    <row r="78" spans="1:20" x14ac:dyDescent="0.25">
      <c r="B78" s="355"/>
    </row>
    <row r="79" spans="1:20" x14ac:dyDescent="0.25">
      <c r="B79" s="880"/>
    </row>
    <row r="80" spans="1:20" x14ac:dyDescent="0.25">
      <c r="B80" s="356"/>
    </row>
    <row r="81" spans="2:2" x14ac:dyDescent="0.25">
      <c r="B81" s="356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43" type="noConversion"/>
  <printOptions horizontalCentered="1"/>
  <pageMargins left="0.25" right="0.25" top="0.25" bottom="0.5" header="0.3" footer="0.3"/>
  <pageSetup scale="86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>
    <pageSetUpPr fitToPage="1"/>
  </sheetPr>
  <dimension ref="A1:K156"/>
  <sheetViews>
    <sheetView showGridLines="0" topLeftCell="A109" zoomScaleNormal="100" workbookViewId="0">
      <selection activeCell="J153" sqref="A109:J153"/>
    </sheetView>
  </sheetViews>
  <sheetFormatPr defaultColWidth="9.1796875" defaultRowHeight="11.5" x14ac:dyDescent="0.25"/>
  <cols>
    <col min="1" max="1" width="17.26953125" style="4" customWidth="1"/>
    <col min="2" max="3" width="10.7265625" style="4" customWidth="1"/>
    <col min="4" max="4" width="10" style="786" customWidth="1"/>
    <col min="5" max="6" width="10.7265625" style="4" customWidth="1"/>
    <col min="7" max="7" width="10" style="786" customWidth="1"/>
    <col min="8" max="9" width="10.7265625" style="786" customWidth="1"/>
    <col min="10" max="10" width="10" style="786" customWidth="1"/>
    <col min="11" max="11" width="9.1796875" style="4"/>
    <col min="12" max="16384" width="9.1796875" style="26"/>
  </cols>
  <sheetData>
    <row r="1" spans="1:11" ht="15.5" x14ac:dyDescent="0.35">
      <c r="A1" s="1685" t="str">
        <f>CONCATENATE('List of Tables'!A62,":  ",'List of Tables'!C62)</f>
        <v>TABLE 49:  Visitor Arrivals by Island and Month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883"/>
    </row>
    <row r="2" spans="1:11" ht="15.5" x14ac:dyDescent="0.35">
      <c r="A2" s="1685" t="s">
        <v>696</v>
      </c>
      <c r="B2" s="1685"/>
      <c r="C2" s="1685"/>
      <c r="D2" s="1685"/>
      <c r="E2" s="1685"/>
      <c r="F2" s="1685"/>
      <c r="G2" s="1685"/>
      <c r="H2" s="1685"/>
      <c r="I2" s="1685"/>
      <c r="J2" s="1685"/>
    </row>
    <row r="3" spans="1:11" x14ac:dyDescent="0.25">
      <c r="A3" s="26"/>
      <c r="B3" s="26"/>
      <c r="C3" s="1087"/>
      <c r="D3" s="1104"/>
      <c r="E3" s="26"/>
      <c r="F3" s="26"/>
      <c r="G3" s="1088"/>
      <c r="H3" s="1104"/>
      <c r="I3" s="1089"/>
      <c r="J3" s="1104"/>
    </row>
    <row r="4" spans="1:11" x14ac:dyDescent="0.25">
      <c r="A4" s="1761" t="s">
        <v>221</v>
      </c>
      <c r="B4" s="461" t="s">
        <v>271</v>
      </c>
      <c r="C4" s="461"/>
      <c r="D4" s="550" t="s">
        <v>370</v>
      </c>
      <c r="E4" s="461" t="s">
        <v>257</v>
      </c>
      <c r="F4" s="461"/>
      <c r="G4" s="550" t="s">
        <v>370</v>
      </c>
      <c r="H4" s="1762" t="s">
        <v>258</v>
      </c>
      <c r="I4" s="1763"/>
      <c r="J4" s="550" t="s">
        <v>370</v>
      </c>
    </row>
    <row r="5" spans="1:11" x14ac:dyDescent="0.25">
      <c r="A5" s="1702"/>
      <c r="B5" s="801">
        <v>2014</v>
      </c>
      <c r="C5" s="801">
        <v>2013</v>
      </c>
      <c r="D5" s="1090" t="s">
        <v>638</v>
      </c>
      <c r="E5" s="801">
        <v>2014</v>
      </c>
      <c r="F5" s="801">
        <v>2013</v>
      </c>
      <c r="G5" s="1090" t="s">
        <v>638</v>
      </c>
      <c r="H5" s="801">
        <v>2014</v>
      </c>
      <c r="I5" s="801">
        <v>2013</v>
      </c>
      <c r="J5" s="1090" t="s">
        <v>638</v>
      </c>
    </row>
    <row r="6" spans="1:11" x14ac:dyDescent="0.25">
      <c r="A6" s="1091" t="s">
        <v>222</v>
      </c>
      <c r="B6" s="1092">
        <v>670188.60130622832</v>
      </c>
      <c r="C6" s="1092">
        <v>649607.97348833107</v>
      </c>
      <c r="D6" s="1093">
        <v>3.1681612076559507E-2</v>
      </c>
      <c r="E6" s="1092">
        <v>426591.6013062314</v>
      </c>
      <c r="F6" s="1092">
        <v>432635.9734883061</v>
      </c>
      <c r="G6" s="1093">
        <v>-1.397103466302041E-2</v>
      </c>
      <c r="H6" s="1094">
        <v>243596.99999999694</v>
      </c>
      <c r="I6" s="1094">
        <v>216972.00000002497</v>
      </c>
      <c r="J6" s="1093">
        <v>0.1227116863003932</v>
      </c>
    </row>
    <row r="7" spans="1:11" x14ac:dyDescent="0.25">
      <c r="A7" s="1091" t="s">
        <v>223</v>
      </c>
      <c r="B7" s="1092">
        <v>634759.02683778061</v>
      </c>
      <c r="C7" s="1092">
        <v>638908.48586197535</v>
      </c>
      <c r="D7" s="1093">
        <v>-6.4946062167205998E-3</v>
      </c>
      <c r="E7" s="1092">
        <v>410325.02683777298</v>
      </c>
      <c r="F7" s="1092">
        <v>423156.48586197407</v>
      </c>
      <c r="G7" s="1093">
        <v>-3.0323200643051162E-2</v>
      </c>
      <c r="H7" s="1094">
        <v>224434.0000000076</v>
      </c>
      <c r="I7" s="1094">
        <v>215752.00000000128</v>
      </c>
      <c r="J7" s="1093">
        <v>4.0240646668425972E-2</v>
      </c>
    </row>
    <row r="8" spans="1:11" x14ac:dyDescent="0.25">
      <c r="A8" s="1091" t="s">
        <v>224</v>
      </c>
      <c r="B8" s="1092">
        <v>721135.67310445663</v>
      </c>
      <c r="C8" s="1092">
        <v>734354.1275620528</v>
      </c>
      <c r="D8" s="1093">
        <v>-1.8000109159159394E-2</v>
      </c>
      <c r="E8" s="1092">
        <v>479415.67310448433</v>
      </c>
      <c r="F8" s="1092">
        <v>500356.12756206765</v>
      </c>
      <c r="G8" s="1093">
        <v>-4.1851100254559626E-2</v>
      </c>
      <c r="H8" s="1094">
        <v>241719.99999997223</v>
      </c>
      <c r="I8" s="1094">
        <v>233997.99999998513</v>
      </c>
      <c r="J8" s="1093">
        <v>3.3000282053639696E-2</v>
      </c>
    </row>
    <row r="9" spans="1:11" x14ac:dyDescent="0.25">
      <c r="A9" s="1091" t="s">
        <v>225</v>
      </c>
      <c r="B9" s="1092">
        <v>643172.78125310061</v>
      </c>
      <c r="C9" s="1092">
        <v>630137.96156861656</v>
      </c>
      <c r="D9" s="1093">
        <v>2.0685660092650382E-2</v>
      </c>
      <c r="E9" s="1092">
        <v>437696.78125309036</v>
      </c>
      <c r="F9" s="1092">
        <v>439467.96156862524</v>
      </c>
      <c r="G9" s="1093">
        <v>-4.0302831387590832E-3</v>
      </c>
      <c r="H9" s="1094">
        <v>205476.0000000103</v>
      </c>
      <c r="I9" s="1094">
        <v>190669.9999999913</v>
      </c>
      <c r="J9" s="1093">
        <v>7.7652488592959923E-2</v>
      </c>
    </row>
    <row r="10" spans="1:11" x14ac:dyDescent="0.25">
      <c r="A10" s="1091" t="s">
        <v>361</v>
      </c>
      <c r="B10" s="1092">
        <v>642934.45728895871</v>
      </c>
      <c r="C10" s="1092">
        <v>633425.7457728039</v>
      </c>
      <c r="D10" s="1093">
        <v>1.5011564622391171E-2</v>
      </c>
      <c r="E10" s="1092">
        <v>449538.45728896215</v>
      </c>
      <c r="F10" s="1092">
        <v>448866.74577280245</v>
      </c>
      <c r="G10" s="1093">
        <v>1.4964608594545403E-3</v>
      </c>
      <c r="H10" s="1094">
        <v>193395.99999999657</v>
      </c>
      <c r="I10" s="1094">
        <v>184559.00000000146</v>
      </c>
      <c r="J10" s="1093">
        <v>4.7881707204715296E-2</v>
      </c>
    </row>
    <row r="11" spans="1:11" x14ac:dyDescent="0.25">
      <c r="A11" s="1091" t="s">
        <v>226</v>
      </c>
      <c r="B11" s="1092">
        <v>723105.86646811932</v>
      </c>
      <c r="C11" s="1092">
        <v>711328.6587306544</v>
      </c>
      <c r="D11" s="1093">
        <v>1.6556633270591092E-2</v>
      </c>
      <c r="E11" s="1092">
        <v>512244.86646813079</v>
      </c>
      <c r="F11" s="1092">
        <v>511578.65873065073</v>
      </c>
      <c r="G11" s="1093">
        <v>1.3022586578046447E-3</v>
      </c>
      <c r="H11" s="1094">
        <v>210860.99999998856</v>
      </c>
      <c r="I11" s="1094">
        <v>199750.00000000367</v>
      </c>
      <c r="J11" s="1093">
        <v>5.5624530663252569E-2</v>
      </c>
    </row>
    <row r="12" spans="1:11" x14ac:dyDescent="0.25">
      <c r="A12" s="1091" t="s">
        <v>227</v>
      </c>
      <c r="B12" s="1092">
        <v>771950.98689328413</v>
      </c>
      <c r="C12" s="1092">
        <v>752864.68150149519</v>
      </c>
      <c r="D12" s="1093">
        <v>2.5351574938704324E-2</v>
      </c>
      <c r="E12" s="1092">
        <v>543593.98689327273</v>
      </c>
      <c r="F12" s="1092">
        <v>533155.6815014811</v>
      </c>
      <c r="G12" s="1093">
        <v>1.957834410091075E-2</v>
      </c>
      <c r="H12" s="1094">
        <v>228357.00000001144</v>
      </c>
      <c r="I12" s="1094">
        <v>219709.00000001406</v>
      </c>
      <c r="J12" s="1093">
        <v>3.9361154982257673E-2</v>
      </c>
    </row>
    <row r="13" spans="1:11" x14ac:dyDescent="0.25">
      <c r="A13" s="1091" t="s">
        <v>228</v>
      </c>
      <c r="B13" s="1092">
        <v>734685.41234807181</v>
      </c>
      <c r="C13" s="1092">
        <v>738696.6595254523</v>
      </c>
      <c r="D13" s="1093">
        <v>-5.4301682912135663E-3</v>
      </c>
      <c r="E13" s="1092">
        <v>490790.41234806093</v>
      </c>
      <c r="F13" s="1092">
        <v>492011.65952545148</v>
      </c>
      <c r="G13" s="1093">
        <v>-2.4821508875795262E-3</v>
      </c>
      <c r="H13" s="1094">
        <v>243895.00000001091</v>
      </c>
      <c r="I13" s="1094">
        <v>246685.00000000079</v>
      </c>
      <c r="J13" s="1093">
        <v>-1.1309970204876119E-2</v>
      </c>
    </row>
    <row r="14" spans="1:11" x14ac:dyDescent="0.25">
      <c r="A14" s="1091" t="s">
        <v>229</v>
      </c>
      <c r="B14" s="1092">
        <v>609986.99462816177</v>
      </c>
      <c r="C14" s="1092">
        <v>585891.47626177431</v>
      </c>
      <c r="D14" s="1093">
        <v>4.1126248362796991E-2</v>
      </c>
      <c r="E14" s="1092">
        <v>385959.9946281712</v>
      </c>
      <c r="F14" s="1105">
        <v>367389.476261765</v>
      </c>
      <c r="G14" s="1106">
        <v>5.0547224584012618E-2</v>
      </c>
      <c r="H14" s="1107">
        <v>224026.99999999057</v>
      </c>
      <c r="I14" s="1107">
        <v>218502.00000000928</v>
      </c>
      <c r="J14" s="1106">
        <v>2.5285809740785314E-2</v>
      </c>
    </row>
    <row r="15" spans="1:11" x14ac:dyDescent="0.25">
      <c r="A15" s="1091" t="s">
        <v>230</v>
      </c>
      <c r="B15" s="1092">
        <v>649067.8278654801</v>
      </c>
      <c r="C15" s="1092">
        <v>615612.67446690029</v>
      </c>
      <c r="D15" s="1093">
        <v>5.4344484423669126E-2</v>
      </c>
      <c r="E15" s="1092">
        <v>426939.82786548167</v>
      </c>
      <c r="F15" s="1105">
        <v>394453.67446687922</v>
      </c>
      <c r="G15" s="1106">
        <v>8.2357334970979412E-2</v>
      </c>
      <c r="H15" s="1107">
        <v>222127.99999999843</v>
      </c>
      <c r="I15" s="1107">
        <v>221159.00000002104</v>
      </c>
      <c r="J15" s="1106">
        <v>4.3814631101484203E-3</v>
      </c>
    </row>
    <row r="16" spans="1:11" x14ac:dyDescent="0.25">
      <c r="A16" s="1091" t="s">
        <v>231</v>
      </c>
      <c r="B16" s="1092">
        <v>629411.80390764866</v>
      </c>
      <c r="C16" s="1092">
        <v>609049.47394815017</v>
      </c>
      <c r="D16" s="1093">
        <v>3.3432965350910004E-2</v>
      </c>
      <c r="E16" s="1092">
        <v>411600.80390767212</v>
      </c>
      <c r="F16" s="1092">
        <v>400511.47394815832</v>
      </c>
      <c r="G16" s="1093">
        <v>2.7687920773398877E-2</v>
      </c>
      <c r="H16" s="1094">
        <v>217810.9999999766</v>
      </c>
      <c r="I16" s="1094">
        <v>208537.99999999185</v>
      </c>
      <c r="J16" s="1093">
        <v>4.4466715898230147E-2</v>
      </c>
    </row>
    <row r="17" spans="1:10" x14ac:dyDescent="0.25">
      <c r="A17" s="1091" t="s">
        <v>232</v>
      </c>
      <c r="B17" s="1092">
        <v>753271.89849916869</v>
      </c>
      <c r="C17" s="1092">
        <v>703595.63027938979</v>
      </c>
      <c r="D17" s="1093">
        <v>7.0603434816747024E-2</v>
      </c>
      <c r="E17" s="1092">
        <v>498690.89849914133</v>
      </c>
      <c r="F17" s="1092">
        <v>461715.63027935335</v>
      </c>
      <c r="G17" s="1093">
        <v>8.0082340286848686E-2</v>
      </c>
      <c r="H17" s="1094">
        <v>254581.0000000273</v>
      </c>
      <c r="I17" s="1094">
        <v>241880.00000003644</v>
      </c>
      <c r="J17" s="1093">
        <v>5.2509508847316644E-2</v>
      </c>
    </row>
    <row r="18" spans="1:10" x14ac:dyDescent="0.25">
      <c r="A18" s="1095" t="s">
        <v>271</v>
      </c>
      <c r="B18" s="1096">
        <v>8183671.3304004595</v>
      </c>
      <c r="C18" s="1097">
        <v>8003473.5489675961</v>
      </c>
      <c r="D18" s="1098">
        <v>2.2514946832817184E-2</v>
      </c>
      <c r="E18" s="1096">
        <v>5473388.3304004716</v>
      </c>
      <c r="F18" s="1097">
        <v>5405299.5489675142</v>
      </c>
      <c r="G18" s="1098">
        <v>1.2596671251265512E-2</v>
      </c>
      <c r="H18" s="1099">
        <v>2710282.9999999879</v>
      </c>
      <c r="I18" s="1100">
        <v>2598174.000000081</v>
      </c>
      <c r="J18" s="1098">
        <v>4.3149150133864556E-2</v>
      </c>
    </row>
    <row r="19" spans="1:10" x14ac:dyDescent="0.25">
      <c r="A19" s="1761" t="s">
        <v>597</v>
      </c>
      <c r="B19" s="1762" t="s">
        <v>271</v>
      </c>
      <c r="C19" s="1763" t="s">
        <v>271</v>
      </c>
      <c r="D19" s="550" t="s">
        <v>370</v>
      </c>
      <c r="E19" s="1762" t="s">
        <v>257</v>
      </c>
      <c r="F19" s="1763" t="s">
        <v>257</v>
      </c>
      <c r="G19" s="550" t="s">
        <v>370</v>
      </c>
      <c r="H19" s="1762" t="s">
        <v>258</v>
      </c>
      <c r="I19" s="1763" t="s">
        <v>258</v>
      </c>
      <c r="J19" s="550" t="s">
        <v>370</v>
      </c>
    </row>
    <row r="20" spans="1:10" x14ac:dyDescent="0.25">
      <c r="A20" s="1702"/>
      <c r="B20" s="801">
        <v>2014</v>
      </c>
      <c r="C20" s="801">
        <v>2013</v>
      </c>
      <c r="D20" s="1090" t="s">
        <v>638</v>
      </c>
      <c r="E20" s="801">
        <v>2014</v>
      </c>
      <c r="F20" s="801">
        <v>2013</v>
      </c>
      <c r="G20" s="1090" t="s">
        <v>638</v>
      </c>
      <c r="H20" s="801">
        <v>2014</v>
      </c>
      <c r="I20" s="801">
        <v>2013</v>
      </c>
      <c r="J20" s="1090" t="s">
        <v>638</v>
      </c>
    </row>
    <row r="21" spans="1:10" x14ac:dyDescent="0.25">
      <c r="A21" s="1091" t="s">
        <v>222</v>
      </c>
      <c r="B21" s="1092">
        <v>416672.67505694111</v>
      </c>
      <c r="C21" s="1092">
        <v>395363.76981965255</v>
      </c>
      <c r="D21" s="1093">
        <v>5.3896959873204198E-2</v>
      </c>
      <c r="E21" s="1092">
        <v>213338.04692512276</v>
      </c>
      <c r="F21" s="1092">
        <v>215037.59794092854</v>
      </c>
      <c r="G21" s="1093">
        <v>-7.9035063267058892E-3</v>
      </c>
      <c r="H21" s="1094">
        <v>203334.62813181838</v>
      </c>
      <c r="I21" s="1094">
        <v>180326.17187872401</v>
      </c>
      <c r="J21" s="1093">
        <v>0.12759354903052222</v>
      </c>
    </row>
    <row r="22" spans="1:10" x14ac:dyDescent="0.25">
      <c r="A22" s="1091" t="s">
        <v>223</v>
      </c>
      <c r="B22" s="1092">
        <v>391631.77242149238</v>
      </c>
      <c r="C22" s="1092">
        <v>386215.71819946467</v>
      </c>
      <c r="D22" s="1093">
        <v>1.4023391505859184E-2</v>
      </c>
      <c r="E22" s="1092">
        <v>204583.61688836603</v>
      </c>
      <c r="F22" s="1092">
        <v>204992.5885919155</v>
      </c>
      <c r="G22" s="1093">
        <v>-1.9950560474341072E-3</v>
      </c>
      <c r="H22" s="1094">
        <v>187048.15553312635</v>
      </c>
      <c r="I22" s="1094">
        <v>181223.12960754917</v>
      </c>
      <c r="J22" s="1093">
        <v>3.2142839262249145E-2</v>
      </c>
    </row>
    <row r="23" spans="1:10" x14ac:dyDescent="0.25">
      <c r="A23" s="1091" t="s">
        <v>224</v>
      </c>
      <c r="B23" s="1092">
        <v>435852.40632606647</v>
      </c>
      <c r="C23" s="1092">
        <v>434897.41335218545</v>
      </c>
      <c r="D23" s="1093">
        <v>2.1959040099133187E-3</v>
      </c>
      <c r="E23" s="1092">
        <v>235299.8572424372</v>
      </c>
      <c r="F23" s="1092">
        <v>238725.79295934568</v>
      </c>
      <c r="G23" s="1093">
        <v>-1.4350924022239697E-2</v>
      </c>
      <c r="H23" s="1094">
        <v>200552.54908362927</v>
      </c>
      <c r="I23" s="1094">
        <v>196171.62039283977</v>
      </c>
      <c r="J23" s="1093">
        <v>2.2332122669000531E-2</v>
      </c>
    </row>
    <row r="24" spans="1:10" x14ac:dyDescent="0.25">
      <c r="A24" s="1091" t="s">
        <v>225</v>
      </c>
      <c r="B24" s="1092">
        <v>391294.97905397054</v>
      </c>
      <c r="C24" s="1092">
        <v>386073.66144240677</v>
      </c>
      <c r="D24" s="1093">
        <v>1.3524148713114581E-2</v>
      </c>
      <c r="E24" s="1092">
        <v>217757.03768498628</v>
      </c>
      <c r="F24" s="1092">
        <v>219712.89928173568</v>
      </c>
      <c r="G24" s="1093">
        <v>-8.9018969898595479E-3</v>
      </c>
      <c r="H24" s="1094">
        <v>173537.94136898423</v>
      </c>
      <c r="I24" s="1094">
        <v>166360.76216067109</v>
      </c>
      <c r="J24" s="1093">
        <v>4.3142259719761489E-2</v>
      </c>
    </row>
    <row r="25" spans="1:10" x14ac:dyDescent="0.25">
      <c r="A25" s="1091" t="s">
        <v>361</v>
      </c>
      <c r="B25" s="1092">
        <v>413425.64720564958</v>
      </c>
      <c r="C25" s="1092">
        <v>410650.82607798534</v>
      </c>
      <c r="D25" s="1093">
        <v>6.7571302709064085E-3</v>
      </c>
      <c r="E25" s="1092">
        <v>233327.18827678286</v>
      </c>
      <c r="F25" s="1092">
        <v>239351.30028743541</v>
      </c>
      <c r="G25" s="1093">
        <v>-2.5168495025588933E-2</v>
      </c>
      <c r="H25" s="1094">
        <v>180098.45892886672</v>
      </c>
      <c r="I25" s="1094">
        <v>171299.52579054993</v>
      </c>
      <c r="J25" s="1093">
        <v>5.1365776394940887E-2</v>
      </c>
    </row>
    <row r="26" spans="1:10" x14ac:dyDescent="0.25">
      <c r="A26" s="1091" t="s">
        <v>226</v>
      </c>
      <c r="B26" s="1092">
        <v>465105.74220841244</v>
      </c>
      <c r="C26" s="1092">
        <v>449659.99862084445</v>
      </c>
      <c r="D26" s="1093">
        <v>3.4349827947653289E-2</v>
      </c>
      <c r="E26" s="1092">
        <v>266390.76326234418</v>
      </c>
      <c r="F26" s="1092">
        <v>263785.09367896331</v>
      </c>
      <c r="G26" s="1093">
        <v>9.8780016226089895E-3</v>
      </c>
      <c r="H26" s="1094">
        <v>198714.97894606827</v>
      </c>
      <c r="I26" s="1094">
        <v>185874.90494188116</v>
      </c>
      <c r="J26" s="1093">
        <v>6.9079115377096878E-2</v>
      </c>
    </row>
    <row r="27" spans="1:10" x14ac:dyDescent="0.25">
      <c r="A27" s="1091" t="s">
        <v>227</v>
      </c>
      <c r="B27" s="1092">
        <v>494554.15170418314</v>
      </c>
      <c r="C27" s="1092">
        <v>486709.16130266624</v>
      </c>
      <c r="D27" s="1093">
        <v>1.6118435865312142E-2</v>
      </c>
      <c r="E27" s="1092">
        <v>279183.12898718461</v>
      </c>
      <c r="F27" s="1092">
        <v>283261.45690708113</v>
      </c>
      <c r="G27" s="1093">
        <v>-1.4397750983941138E-2</v>
      </c>
      <c r="H27" s="1094">
        <v>215371.02271699853</v>
      </c>
      <c r="I27" s="1094">
        <v>203447.70439558511</v>
      </c>
      <c r="J27" s="1093">
        <v>5.8606305521293312E-2</v>
      </c>
    </row>
    <row r="28" spans="1:10" x14ac:dyDescent="0.25">
      <c r="A28" s="1091" t="s">
        <v>228</v>
      </c>
      <c r="B28" s="1092">
        <v>480463.40240921552</v>
      </c>
      <c r="C28" s="1092">
        <v>480529.55863045849</v>
      </c>
      <c r="D28" s="1093">
        <v>-1.3767357294636184E-4</v>
      </c>
      <c r="E28" s="1092">
        <v>253667.56662062692</v>
      </c>
      <c r="F28" s="1092">
        <v>255028.17711620833</v>
      </c>
      <c r="G28" s="1093">
        <v>-5.3351379089433548E-3</v>
      </c>
      <c r="H28" s="1094">
        <v>226795.83578858859</v>
      </c>
      <c r="I28" s="1094">
        <v>225501.38151425016</v>
      </c>
      <c r="J28" s="1093">
        <v>5.7403385542302843E-3</v>
      </c>
    </row>
    <row r="29" spans="1:10" x14ac:dyDescent="0.25">
      <c r="A29" s="1091" t="s">
        <v>229</v>
      </c>
      <c r="B29" s="1092">
        <v>411519.09474946413</v>
      </c>
      <c r="C29" s="1092">
        <v>392513.79815682466</v>
      </c>
      <c r="D29" s="1093">
        <v>4.8419435652669929E-2</v>
      </c>
      <c r="E29" s="1092">
        <v>201491.55884177156</v>
      </c>
      <c r="F29" s="1092">
        <v>190980.77829607294</v>
      </c>
      <c r="G29" s="1093">
        <v>5.5035803285941265E-2</v>
      </c>
      <c r="H29" s="1094">
        <v>210027.53590769257</v>
      </c>
      <c r="I29" s="1094">
        <v>201533.01986075175</v>
      </c>
      <c r="J29" s="1093">
        <v>4.2149500130599149E-2</v>
      </c>
    </row>
    <row r="30" spans="1:10" x14ac:dyDescent="0.25">
      <c r="A30" s="1091" t="s">
        <v>230</v>
      </c>
      <c r="B30" s="1092">
        <v>420897.65011559444</v>
      </c>
      <c r="C30" s="1092">
        <v>402225.19888924656</v>
      </c>
      <c r="D30" s="1093">
        <v>4.6422877725990963E-2</v>
      </c>
      <c r="E30" s="1092">
        <v>213944.62913309858</v>
      </c>
      <c r="F30" s="1092">
        <v>195389.68387805211</v>
      </c>
      <c r="G30" s="1093">
        <v>9.4963791776371931E-2</v>
      </c>
      <c r="H30" s="1094">
        <v>206953.02098249586</v>
      </c>
      <c r="I30" s="1094">
        <v>206835.51501119448</v>
      </c>
      <c r="J30" s="1093">
        <v>5.6811312745308484E-4</v>
      </c>
    </row>
    <row r="31" spans="1:10" x14ac:dyDescent="0.25">
      <c r="A31" s="1091" t="s">
        <v>231</v>
      </c>
      <c r="B31" s="1092">
        <v>391668.87024291744</v>
      </c>
      <c r="C31" s="1092">
        <v>381627.24937259377</v>
      </c>
      <c r="D31" s="1093">
        <v>2.6312641161846839E-2</v>
      </c>
      <c r="E31" s="1092">
        <v>196567.52899821033</v>
      </c>
      <c r="F31" s="1092">
        <v>193966.18760946751</v>
      </c>
      <c r="G31" s="1093">
        <v>1.3411313697521132E-2</v>
      </c>
      <c r="H31" s="1094">
        <v>195101.34124470712</v>
      </c>
      <c r="I31" s="1094">
        <v>187661.06176312626</v>
      </c>
      <c r="J31" s="1093">
        <v>3.9647433578801294E-2</v>
      </c>
    </row>
    <row r="32" spans="1:10" x14ac:dyDescent="0.25">
      <c r="A32" s="1091" t="s">
        <v>232</v>
      </c>
      <c r="B32" s="1092">
        <v>463771.58773970866</v>
      </c>
      <c r="C32" s="1092">
        <v>437809.41862451326</v>
      </c>
      <c r="D32" s="1093">
        <v>5.9300161236279347E-2</v>
      </c>
      <c r="E32" s="1092">
        <v>248280.71104610071</v>
      </c>
      <c r="F32" s="1092">
        <v>232224.25190258853</v>
      </c>
      <c r="G32" s="1093">
        <v>6.9142042710713225E-2</v>
      </c>
      <c r="H32" s="1094">
        <v>215490.87669360795</v>
      </c>
      <c r="I32" s="1094">
        <v>205585.16672192473</v>
      </c>
      <c r="J32" s="1093">
        <v>4.8182999433425744E-2</v>
      </c>
    </row>
    <row r="33" spans="1:10" x14ac:dyDescent="0.25">
      <c r="A33" s="1101" t="s">
        <v>271</v>
      </c>
      <c r="B33" s="1096">
        <v>5176857.979233616</v>
      </c>
      <c r="C33" s="1097">
        <v>5044275.7724888418</v>
      </c>
      <c r="D33" s="1098">
        <v>2.628369516747453E-2</v>
      </c>
      <c r="E33" s="1096">
        <v>2763831.6339070322</v>
      </c>
      <c r="F33" s="1097">
        <v>2732455.8084497945</v>
      </c>
      <c r="G33" s="1098">
        <v>1.1482646987450496E-2</v>
      </c>
      <c r="H33" s="1099">
        <v>2413026.3453265834</v>
      </c>
      <c r="I33" s="1100">
        <v>2311819.9640390472</v>
      </c>
      <c r="J33" s="1098">
        <v>4.3777795356830351E-2</v>
      </c>
    </row>
    <row r="34" spans="1:10" x14ac:dyDescent="0.25">
      <c r="A34" s="1761" t="s">
        <v>598</v>
      </c>
      <c r="B34" s="1762" t="s">
        <v>271</v>
      </c>
      <c r="C34" s="1763" t="s">
        <v>271</v>
      </c>
      <c r="D34" s="550" t="s">
        <v>370</v>
      </c>
      <c r="E34" s="1762" t="s">
        <v>257</v>
      </c>
      <c r="F34" s="1763" t="s">
        <v>257</v>
      </c>
      <c r="G34" s="550" t="s">
        <v>370</v>
      </c>
      <c r="H34" s="1762" t="s">
        <v>258</v>
      </c>
      <c r="I34" s="1763" t="s">
        <v>258</v>
      </c>
      <c r="J34" s="550" t="s">
        <v>370</v>
      </c>
    </row>
    <row r="35" spans="1:10" x14ac:dyDescent="0.25">
      <c r="A35" s="1702"/>
      <c r="B35" s="801">
        <v>2014</v>
      </c>
      <c r="C35" s="801">
        <v>2013</v>
      </c>
      <c r="D35" s="1090" t="s">
        <v>638</v>
      </c>
      <c r="E35" s="801">
        <v>2014</v>
      </c>
      <c r="F35" s="801">
        <v>2013</v>
      </c>
      <c r="G35" s="1090" t="s">
        <v>638</v>
      </c>
      <c r="H35" s="801">
        <v>2014</v>
      </c>
      <c r="I35" s="801">
        <v>2013</v>
      </c>
      <c r="J35" s="1090" t="s">
        <v>638</v>
      </c>
    </row>
    <row r="36" spans="1:10" x14ac:dyDescent="0.25">
      <c r="A36" s="1091" t="s">
        <v>222</v>
      </c>
      <c r="B36" s="1092">
        <v>92431.858295021972</v>
      </c>
      <c r="C36" s="1092">
        <v>92093.667406877634</v>
      </c>
      <c r="D36" s="1093">
        <v>3.6722491097045395E-3</v>
      </c>
      <c r="E36" s="1092">
        <v>79305.615335139926</v>
      </c>
      <c r="F36" s="1092">
        <v>77355.469382801792</v>
      </c>
      <c r="G36" s="1093">
        <v>2.5210188340886841E-2</v>
      </c>
      <c r="H36" s="1094">
        <v>13126.242959882042</v>
      </c>
      <c r="I36" s="1094">
        <v>14738.198024075837</v>
      </c>
      <c r="J36" s="1093">
        <v>-0.10937260183100794</v>
      </c>
    </row>
    <row r="37" spans="1:10" x14ac:dyDescent="0.25">
      <c r="A37" s="1091" t="s">
        <v>223</v>
      </c>
      <c r="B37" s="1092">
        <v>82865.494925148378</v>
      </c>
      <c r="C37" s="1092">
        <v>88562.280871984927</v>
      </c>
      <c r="D37" s="1093">
        <v>-6.4325194549484821E-2</v>
      </c>
      <c r="E37" s="1092">
        <v>70896.051571651944</v>
      </c>
      <c r="F37" s="1092">
        <v>76760.033526781714</v>
      </c>
      <c r="G37" s="1093">
        <v>-7.6393686736520472E-2</v>
      </c>
      <c r="H37" s="1094">
        <v>11969.443353496426</v>
      </c>
      <c r="I37" s="1094">
        <v>11802.247345203206</v>
      </c>
      <c r="J37" s="1093">
        <v>1.4166455201531925E-2</v>
      </c>
    </row>
    <row r="38" spans="1:10" x14ac:dyDescent="0.25">
      <c r="A38" s="1091" t="s">
        <v>224</v>
      </c>
      <c r="B38" s="1092">
        <v>92891.271611210454</v>
      </c>
      <c r="C38" s="1092">
        <v>94697.540123673491</v>
      </c>
      <c r="D38" s="1093">
        <v>-1.9074080594956078E-2</v>
      </c>
      <c r="E38" s="1092">
        <v>80873.05548417932</v>
      </c>
      <c r="F38" s="1092">
        <v>84375.51412415989</v>
      </c>
      <c r="G38" s="1093">
        <v>-4.1510367982192653E-2</v>
      </c>
      <c r="H38" s="1094">
        <v>12018.21612703113</v>
      </c>
      <c r="I38" s="1094">
        <v>10322.025999513598</v>
      </c>
      <c r="J38" s="1093">
        <v>0.16432724811945443</v>
      </c>
    </row>
    <row r="39" spans="1:10" x14ac:dyDescent="0.25">
      <c r="A39" s="1091" t="s">
        <v>225</v>
      </c>
      <c r="B39" s="1092">
        <v>89078.647014190428</v>
      </c>
      <c r="C39" s="1092">
        <v>87642.627644102802</v>
      </c>
      <c r="D39" s="1093">
        <v>1.6384941993284219E-2</v>
      </c>
      <c r="E39" s="1092">
        <v>77009.732557747964</v>
      </c>
      <c r="F39" s="1092">
        <v>77780.322609079027</v>
      </c>
      <c r="G39" s="1093">
        <v>-9.9072622159722679E-3</v>
      </c>
      <c r="H39" s="1094">
        <v>12068.914456442468</v>
      </c>
      <c r="I39" s="1094">
        <v>9862.3050350237791</v>
      </c>
      <c r="J39" s="1093">
        <v>0.22374175343212444</v>
      </c>
    </row>
    <row r="40" spans="1:10" x14ac:dyDescent="0.25">
      <c r="A40" s="1091" t="s">
        <v>361</v>
      </c>
      <c r="B40" s="1092">
        <v>92158.184425476531</v>
      </c>
      <c r="C40" s="1092">
        <v>90382.280817906969</v>
      </c>
      <c r="D40" s="1093">
        <v>1.9648802746497163E-2</v>
      </c>
      <c r="E40" s="1092">
        <v>84399.674321624349</v>
      </c>
      <c r="F40" s="1092">
        <v>82908.436137910627</v>
      </c>
      <c r="G40" s="1093">
        <v>1.7986567509646223E-2</v>
      </c>
      <c r="H40" s="1094">
        <v>7758.510103852178</v>
      </c>
      <c r="I40" s="1094">
        <v>7473.8446799963394</v>
      </c>
      <c r="J40" s="1093">
        <v>3.8088217784046474E-2</v>
      </c>
    </row>
    <row r="41" spans="1:10" x14ac:dyDescent="0.25">
      <c r="A41" s="1091" t="s">
        <v>226</v>
      </c>
      <c r="B41" s="1092">
        <v>104601.55882736185</v>
      </c>
      <c r="C41" s="1092">
        <v>105546.06888508974</v>
      </c>
      <c r="D41" s="1093">
        <v>-8.9487942820134503E-3</v>
      </c>
      <c r="E41" s="1092">
        <v>95333.678562345376</v>
      </c>
      <c r="F41" s="1092">
        <v>96201.692503345155</v>
      </c>
      <c r="G41" s="1093">
        <v>-9.0228551952928893E-3</v>
      </c>
      <c r="H41" s="1094">
        <v>9267.8802650164762</v>
      </c>
      <c r="I41" s="1094">
        <v>9344.3763817445888</v>
      </c>
      <c r="J41" s="1093">
        <v>-8.1863265779359429E-3</v>
      </c>
    </row>
    <row r="42" spans="1:10" x14ac:dyDescent="0.25">
      <c r="A42" s="1091" t="s">
        <v>227</v>
      </c>
      <c r="B42" s="1092">
        <v>112591.71616202507</v>
      </c>
      <c r="C42" s="1092">
        <v>108842.19405663412</v>
      </c>
      <c r="D42" s="1093">
        <v>3.4449159518411987E-2</v>
      </c>
      <c r="E42" s="1092">
        <v>101540.40657173615</v>
      </c>
      <c r="F42" s="1092">
        <v>99599.971422076502</v>
      </c>
      <c r="G42" s="1093">
        <v>1.9482286209065558E-2</v>
      </c>
      <c r="H42" s="1094">
        <v>11051.309590288924</v>
      </c>
      <c r="I42" s="1094">
        <v>9242.2226345576273</v>
      </c>
      <c r="J42" s="1093">
        <v>0.19574154694855905</v>
      </c>
    </row>
    <row r="43" spans="1:10" x14ac:dyDescent="0.25">
      <c r="A43" s="1091" t="s">
        <v>228</v>
      </c>
      <c r="B43" s="1092">
        <v>101049.23823275766</v>
      </c>
      <c r="C43" s="1092">
        <v>102012.59431874925</v>
      </c>
      <c r="D43" s="1093">
        <v>-9.4435014855271948E-3</v>
      </c>
      <c r="E43" s="1092">
        <v>89548.686195388858</v>
      </c>
      <c r="F43" s="1092">
        <v>92806.906508250104</v>
      </c>
      <c r="G43" s="1093">
        <v>-3.5107519854372105E-2</v>
      </c>
      <c r="H43" s="1094">
        <v>11500.55203736881</v>
      </c>
      <c r="I43" s="1094">
        <v>9205.6878104991483</v>
      </c>
      <c r="J43" s="1093">
        <v>0.24928764412935611</v>
      </c>
    </row>
    <row r="44" spans="1:10" x14ac:dyDescent="0.25">
      <c r="A44" s="1091" t="s">
        <v>229</v>
      </c>
      <c r="B44" s="1092">
        <v>81084.002373411233</v>
      </c>
      <c r="C44" s="1092">
        <v>84074.017991574903</v>
      </c>
      <c r="D44" s="1093">
        <v>-3.5564086142086171E-2</v>
      </c>
      <c r="E44" s="1092">
        <v>72627.951491279353</v>
      </c>
      <c r="F44" s="1092">
        <v>72777.207229448148</v>
      </c>
      <c r="G44" s="1093">
        <v>-2.050858281745116E-3</v>
      </c>
      <c r="H44" s="1094">
        <v>8456.0508821318799</v>
      </c>
      <c r="I44" s="1094">
        <v>11296.810762126761</v>
      </c>
      <c r="J44" s="1093">
        <v>-0.25146565166150248</v>
      </c>
    </row>
    <row r="45" spans="1:10" x14ac:dyDescent="0.25">
      <c r="A45" s="1091" t="s">
        <v>230</v>
      </c>
      <c r="B45" s="1092">
        <v>85321.216585642047</v>
      </c>
      <c r="C45" s="1092">
        <v>86880.332982153792</v>
      </c>
      <c r="D45" s="1093">
        <v>-1.7945561935541865E-2</v>
      </c>
      <c r="E45" s="1092">
        <v>78073.850785752889</v>
      </c>
      <c r="F45" s="1092">
        <v>76472.72027897177</v>
      </c>
      <c r="G45" s="1093">
        <v>2.0937276730057519E-2</v>
      </c>
      <c r="H45" s="1094">
        <v>7247.3657998891504</v>
      </c>
      <c r="I45" s="1094">
        <v>10407.612703182027</v>
      </c>
      <c r="J45" s="1093">
        <v>-0.30364762731098383</v>
      </c>
    </row>
    <row r="46" spans="1:10" x14ac:dyDescent="0.25">
      <c r="A46" s="1091" t="s">
        <v>231</v>
      </c>
      <c r="B46" s="1105">
        <v>82359.321025584344</v>
      </c>
      <c r="C46" s="1092">
        <v>81961.300231914196</v>
      </c>
      <c r="D46" s="1093">
        <v>4.8562039955921676E-3</v>
      </c>
      <c r="E46" s="1092">
        <v>71499.032818206644</v>
      </c>
      <c r="F46" s="1092">
        <v>71889.628788601782</v>
      </c>
      <c r="G46" s="1093">
        <v>-5.4332728792315654E-3</v>
      </c>
      <c r="H46" s="1094">
        <v>10860.288207377696</v>
      </c>
      <c r="I46" s="1094">
        <v>10071.671443312418</v>
      </c>
      <c r="J46" s="1093">
        <v>7.8300485525559793E-2</v>
      </c>
    </row>
    <row r="47" spans="1:10" x14ac:dyDescent="0.25">
      <c r="A47" s="1091" t="s">
        <v>232</v>
      </c>
      <c r="B47" s="1092">
        <v>101270.8749581122</v>
      </c>
      <c r="C47" s="1092">
        <v>91659.34046067686</v>
      </c>
      <c r="D47" s="1093">
        <v>0.10486148437385734</v>
      </c>
      <c r="E47" s="1092">
        <v>85089.974661421089</v>
      </c>
      <c r="F47" s="1092">
        <v>78889.672892498202</v>
      </c>
      <c r="G47" s="1093">
        <v>7.8594593456762674E-2</v>
      </c>
      <c r="H47" s="1094">
        <v>16180.900296691108</v>
      </c>
      <c r="I47" s="1094">
        <v>12769.66756817866</v>
      </c>
      <c r="J47" s="1093">
        <v>0.26713559380457652</v>
      </c>
    </row>
    <row r="48" spans="1:10" x14ac:dyDescent="0.25">
      <c r="A48" s="1101" t="s">
        <v>271</v>
      </c>
      <c r="B48" s="1096">
        <v>1117703.3844359422</v>
      </c>
      <c r="C48" s="1097">
        <v>1114354.2457913386</v>
      </c>
      <c r="D48" s="1098">
        <v>3.0054524019202944E-3</v>
      </c>
      <c r="E48" s="1096">
        <v>986197.71035647392</v>
      </c>
      <c r="F48" s="1097">
        <v>987817.57540392468</v>
      </c>
      <c r="G48" s="1098">
        <v>-1.6398423026522391E-3</v>
      </c>
      <c r="H48" s="1099">
        <v>131505.6740794683</v>
      </c>
      <c r="I48" s="1100">
        <v>126536.67038741396</v>
      </c>
      <c r="J48" s="1098">
        <v>3.9269278042806555E-2</v>
      </c>
    </row>
    <row r="49" spans="1:10" x14ac:dyDescent="0.25">
      <c r="A49" s="1761" t="s">
        <v>410</v>
      </c>
      <c r="B49" s="1762" t="s">
        <v>271</v>
      </c>
      <c r="C49" s="1763"/>
      <c r="D49" s="550" t="s">
        <v>370</v>
      </c>
      <c r="E49" s="1762" t="s">
        <v>257</v>
      </c>
      <c r="F49" s="1763"/>
      <c r="G49" s="550" t="s">
        <v>370</v>
      </c>
      <c r="H49" s="1762" t="s">
        <v>258</v>
      </c>
      <c r="I49" s="1763"/>
      <c r="J49" s="550" t="s">
        <v>370</v>
      </c>
    </row>
    <row r="50" spans="1:10" x14ac:dyDescent="0.25">
      <c r="A50" s="1702" t="s">
        <v>233</v>
      </c>
      <c r="B50" s="801">
        <v>2014</v>
      </c>
      <c r="C50" s="801">
        <v>2013</v>
      </c>
      <c r="D50" s="1090" t="s">
        <v>638</v>
      </c>
      <c r="E50" s="801">
        <v>2014</v>
      </c>
      <c r="F50" s="801">
        <v>2013</v>
      </c>
      <c r="G50" s="1090" t="s">
        <v>638</v>
      </c>
      <c r="H50" s="801">
        <v>2014</v>
      </c>
      <c r="I50" s="801">
        <v>2013</v>
      </c>
      <c r="J50" s="1090" t="s">
        <v>638</v>
      </c>
    </row>
    <row r="51" spans="1:10" x14ac:dyDescent="0.25">
      <c r="A51" s="1091" t="s">
        <v>222</v>
      </c>
      <c r="B51" s="1092">
        <v>203760.28796497881</v>
      </c>
      <c r="C51" s="1092">
        <v>203148.35368876933</v>
      </c>
      <c r="D51" s="1093">
        <v>3.0122531888541193E-3</v>
      </c>
      <c r="E51" s="1092">
        <v>154045.96227255207</v>
      </c>
      <c r="F51" s="1092">
        <v>154732.88542044628</v>
      </c>
      <c r="G51" s="1093">
        <v>-4.4394127727126476E-3</v>
      </c>
      <c r="H51" s="1094">
        <v>49714.325692426741</v>
      </c>
      <c r="I51" s="1094">
        <v>48415.468268323042</v>
      </c>
      <c r="J51" s="1093">
        <v>2.6827323385685498E-2</v>
      </c>
    </row>
    <row r="52" spans="1:10" x14ac:dyDescent="0.25">
      <c r="A52" s="1091" t="s">
        <v>223</v>
      </c>
      <c r="B52" s="1092">
        <v>194367.54535744563</v>
      </c>
      <c r="C52" s="1092">
        <v>194121.24141628039</v>
      </c>
      <c r="D52" s="1093">
        <v>1.268814990921463E-3</v>
      </c>
      <c r="E52" s="1092">
        <v>147859.22477213197</v>
      </c>
      <c r="F52" s="1092">
        <v>149334.87829112445</v>
      </c>
      <c r="G52" s="1093">
        <v>-9.8815061550171501E-3</v>
      </c>
      <c r="H52" s="1094">
        <v>46508.320585313668</v>
      </c>
      <c r="I52" s="1094">
        <v>44786.363125155956</v>
      </c>
      <c r="J52" s="1093">
        <v>3.8448253888034634E-2</v>
      </c>
    </row>
    <row r="53" spans="1:10" x14ac:dyDescent="0.25">
      <c r="A53" s="1091" t="s">
        <v>224</v>
      </c>
      <c r="B53" s="1092">
        <v>219677.06394557859</v>
      </c>
      <c r="C53" s="1092">
        <v>221951.26987135335</v>
      </c>
      <c r="D53" s="1093">
        <v>-1.0246419978101162E-2</v>
      </c>
      <c r="E53" s="1092">
        <v>173570.63977276543</v>
      </c>
      <c r="F53" s="1092">
        <v>175143.28289947609</v>
      </c>
      <c r="G53" s="1093">
        <v>-8.979180364075301E-3</v>
      </c>
      <c r="H53" s="1094">
        <v>46106.424172813167</v>
      </c>
      <c r="I53" s="1094">
        <v>46807.986971877239</v>
      </c>
      <c r="J53" s="1093">
        <v>-1.4988100203616517E-2</v>
      </c>
    </row>
    <row r="54" spans="1:10" x14ac:dyDescent="0.25">
      <c r="A54" s="1091" t="s">
        <v>225</v>
      </c>
      <c r="B54" s="1092">
        <v>201689.00047409994</v>
      </c>
      <c r="C54" s="1092">
        <v>192826.62635741214</v>
      </c>
      <c r="D54" s="1093">
        <v>4.5960323447556517E-2</v>
      </c>
      <c r="E54" s="1092">
        <v>159454.89642946317</v>
      </c>
      <c r="F54" s="1092">
        <v>158158.19382066396</v>
      </c>
      <c r="G54" s="1093">
        <v>8.1987697094565437E-3</v>
      </c>
      <c r="H54" s="1094">
        <v>42234.104044636762</v>
      </c>
      <c r="I54" s="1094">
        <v>34668.43253674818</v>
      </c>
      <c r="J54" s="1093">
        <v>0.21822940797421553</v>
      </c>
    </row>
    <row r="55" spans="1:10" x14ac:dyDescent="0.25">
      <c r="A55" s="1091" t="s">
        <v>361</v>
      </c>
      <c r="B55" s="1092">
        <v>193455.2252313756</v>
      </c>
      <c r="C55" s="1092">
        <v>185431.84812276514</v>
      </c>
      <c r="D55" s="1093">
        <v>4.3268603477966794E-2</v>
      </c>
      <c r="E55" s="1092">
        <v>165240.05541366799</v>
      </c>
      <c r="F55" s="1092">
        <v>158187.78241291596</v>
      </c>
      <c r="G55" s="1093">
        <v>4.4581654115003255E-2</v>
      </c>
      <c r="H55" s="1094">
        <v>28215.169817707618</v>
      </c>
      <c r="I55" s="1094">
        <v>27244.065709849194</v>
      </c>
      <c r="J55" s="1093">
        <v>3.5644610397021381E-2</v>
      </c>
    </row>
    <row r="56" spans="1:10" x14ac:dyDescent="0.25">
      <c r="A56" s="1091" t="s">
        <v>226</v>
      </c>
      <c r="B56" s="1092">
        <v>211478.64699532648</v>
      </c>
      <c r="C56" s="1092">
        <v>215514.9831449796</v>
      </c>
      <c r="D56" s="1093">
        <v>-1.8728795978597113E-2</v>
      </c>
      <c r="E56" s="1092">
        <v>186346.94125607234</v>
      </c>
      <c r="F56" s="1092">
        <v>186887.39042823145</v>
      </c>
      <c r="G56" s="1093">
        <v>-2.8918439650782446E-3</v>
      </c>
      <c r="H56" s="1094">
        <v>25131.705739254139</v>
      </c>
      <c r="I56" s="1094">
        <v>28627.592716748164</v>
      </c>
      <c r="J56" s="1093">
        <v>-0.12211599529459582</v>
      </c>
    </row>
    <row r="57" spans="1:10" x14ac:dyDescent="0.25">
      <c r="A57" s="1091" t="s">
        <v>227</v>
      </c>
      <c r="B57" s="1092">
        <v>229027.70734205405</v>
      </c>
      <c r="C57" s="1092">
        <v>228939.56059903075</v>
      </c>
      <c r="D57" s="1093">
        <v>3.8502189308253776E-4</v>
      </c>
      <c r="E57" s="1092">
        <v>200989.76405356618</v>
      </c>
      <c r="F57" s="1092">
        <v>196900.34133317211</v>
      </c>
      <c r="G57" s="1093">
        <v>2.076899761933082E-2</v>
      </c>
      <c r="H57" s="1094">
        <v>28037.943288487888</v>
      </c>
      <c r="I57" s="1094">
        <v>32039.219265858654</v>
      </c>
      <c r="J57" s="1093">
        <v>-0.12488681275809266</v>
      </c>
    </row>
    <row r="58" spans="1:10" x14ac:dyDescent="0.25">
      <c r="A58" s="1091" t="s">
        <v>228</v>
      </c>
      <c r="B58" s="1092">
        <v>207203.97085459591</v>
      </c>
      <c r="C58" s="1092">
        <v>211552.62664113348</v>
      </c>
      <c r="D58" s="1093">
        <v>-2.0555905429216925E-2</v>
      </c>
      <c r="E58" s="1092">
        <v>178757.60596338243</v>
      </c>
      <c r="F58" s="1092">
        <v>179745.97320552848</v>
      </c>
      <c r="G58" s="1093">
        <v>-5.4986892029893486E-3</v>
      </c>
      <c r="H58" s="1094">
        <v>28446.364891213489</v>
      </c>
      <c r="I58" s="1094">
        <v>31806.653435604996</v>
      </c>
      <c r="J58" s="1093">
        <v>-0.10564734674758125</v>
      </c>
    </row>
    <row r="59" spans="1:10" x14ac:dyDescent="0.25">
      <c r="A59" s="1091" t="s">
        <v>229</v>
      </c>
      <c r="B59" s="1092">
        <v>173521.77972939267</v>
      </c>
      <c r="C59" s="1092">
        <v>168984.88568035502</v>
      </c>
      <c r="D59" s="1093">
        <v>2.6847928030791168E-2</v>
      </c>
      <c r="E59" s="1092">
        <v>144984.94978683436</v>
      </c>
      <c r="F59" s="1092">
        <v>134870.70286316951</v>
      </c>
      <c r="G59" s="1093">
        <v>7.4992171827902965E-2</v>
      </c>
      <c r="H59" s="1094">
        <v>28536.829942558299</v>
      </c>
      <c r="I59" s="1094">
        <v>34114.182817185509</v>
      </c>
      <c r="J59" s="1093">
        <v>-0.16349073652198221</v>
      </c>
    </row>
    <row r="60" spans="1:10" x14ac:dyDescent="0.25">
      <c r="A60" s="1091" t="s">
        <v>230</v>
      </c>
      <c r="B60" s="1092">
        <v>192167.84568325494</v>
      </c>
      <c r="C60" s="1092">
        <v>179781.93333995447</v>
      </c>
      <c r="D60" s="1093">
        <v>6.8894088038755408E-2</v>
      </c>
      <c r="E60" s="1092">
        <v>159910.79524803016</v>
      </c>
      <c r="F60" s="1092">
        <v>147788.42327874538</v>
      </c>
      <c r="G60" s="1093">
        <v>8.2025179647668534E-2</v>
      </c>
      <c r="H60" s="1094">
        <v>32257.050435224777</v>
      </c>
      <c r="I60" s="1094">
        <v>31993.51006120909</v>
      </c>
      <c r="J60" s="1093">
        <v>8.237307301121044E-3</v>
      </c>
    </row>
    <row r="61" spans="1:10" x14ac:dyDescent="0.25">
      <c r="A61" s="1091" t="s">
        <v>231</v>
      </c>
      <c r="B61" s="1092">
        <v>191577.63511242537</v>
      </c>
      <c r="C61" s="1092">
        <v>184109.03619004678</v>
      </c>
      <c r="D61" s="1093">
        <v>4.0566172508062603E-2</v>
      </c>
      <c r="E61" s="1092">
        <v>154399.06752951065</v>
      </c>
      <c r="F61" s="1092">
        <v>148175.4505912083</v>
      </c>
      <c r="G61" s="1093">
        <v>4.2001673782469551E-2</v>
      </c>
      <c r="H61" s="1094">
        <v>37178.567582914715</v>
      </c>
      <c r="I61" s="1094">
        <v>35933.585598838494</v>
      </c>
      <c r="J61" s="1093">
        <v>3.4646750757777456E-2</v>
      </c>
    </row>
    <row r="62" spans="1:10" x14ac:dyDescent="0.25">
      <c r="A62" s="1091" t="s">
        <v>232</v>
      </c>
      <c r="B62" s="1092">
        <v>231787.13618979856</v>
      </c>
      <c r="C62" s="1092">
        <v>215370.35945915646</v>
      </c>
      <c r="D62" s="1093">
        <v>7.622579435660648E-2</v>
      </c>
      <c r="E62" s="1092">
        <v>179241.50569755965</v>
      </c>
      <c r="F62" s="1092">
        <v>168965.40682093098</v>
      </c>
      <c r="G62" s="1093">
        <v>6.0817767790298349E-2</v>
      </c>
      <c r="H62" s="1094">
        <v>52545.630492238903</v>
      </c>
      <c r="I62" s="1094">
        <v>46404.952638225484</v>
      </c>
      <c r="J62" s="1093">
        <v>0.13232807071017483</v>
      </c>
    </row>
    <row r="63" spans="1:10" x14ac:dyDescent="0.25">
      <c r="A63" s="1101" t="s">
        <v>271</v>
      </c>
      <c r="B63" s="1096">
        <v>2449713.8448803267</v>
      </c>
      <c r="C63" s="1097">
        <v>2401732.7245112373</v>
      </c>
      <c r="D63" s="1098">
        <v>1.9977710208721744E-2</v>
      </c>
      <c r="E63" s="1096">
        <v>2004801.4081955366</v>
      </c>
      <c r="F63" s="1097">
        <v>1958890.7113656132</v>
      </c>
      <c r="G63" s="1098">
        <v>2.3437089452487792E-2</v>
      </c>
      <c r="H63" s="1099">
        <v>444912.43668479018</v>
      </c>
      <c r="I63" s="1100">
        <v>442842.01314562408</v>
      </c>
      <c r="J63" s="1098">
        <v>4.6753096537957006E-3</v>
      </c>
    </row>
    <row r="64" spans="1:10" x14ac:dyDescent="0.25">
      <c r="A64" s="1761" t="s">
        <v>356</v>
      </c>
      <c r="B64" s="1762" t="s">
        <v>271</v>
      </c>
      <c r="C64" s="1763" t="s">
        <v>271</v>
      </c>
      <c r="D64" s="550" t="s">
        <v>370</v>
      </c>
      <c r="E64" s="1762" t="s">
        <v>257</v>
      </c>
      <c r="F64" s="1763" t="s">
        <v>257</v>
      </c>
      <c r="G64" s="550" t="s">
        <v>370</v>
      </c>
      <c r="H64" s="1762" t="s">
        <v>258</v>
      </c>
      <c r="I64" s="1763" t="s">
        <v>258</v>
      </c>
      <c r="J64" s="550" t="s">
        <v>370</v>
      </c>
    </row>
    <row r="65" spans="1:10" x14ac:dyDescent="0.25">
      <c r="A65" s="1702"/>
      <c r="B65" s="801">
        <v>2014</v>
      </c>
      <c r="C65" s="801">
        <v>2013</v>
      </c>
      <c r="D65" s="1090" t="s">
        <v>638</v>
      </c>
      <c r="E65" s="801">
        <v>2014</v>
      </c>
      <c r="F65" s="801">
        <v>2013</v>
      </c>
      <c r="G65" s="1090" t="s">
        <v>638</v>
      </c>
      <c r="H65" s="801">
        <v>2014</v>
      </c>
      <c r="I65" s="801">
        <v>2013</v>
      </c>
      <c r="J65" s="1090" t="s">
        <v>638</v>
      </c>
    </row>
    <row r="66" spans="1:10" x14ac:dyDescent="0.25">
      <c r="A66" s="1091" t="s">
        <v>222</v>
      </c>
      <c r="B66" s="1092">
        <v>200175.76883855573</v>
      </c>
      <c r="C66" s="1092">
        <v>198821.59510641231</v>
      </c>
      <c r="D66" s="1093">
        <v>6.8109992348599491E-3</v>
      </c>
      <c r="E66" s="1092">
        <v>150781.2148482464</v>
      </c>
      <c r="F66" s="1092">
        <v>151351.26232470482</v>
      </c>
      <c r="G66" s="1093">
        <v>-3.7663873277479221E-3</v>
      </c>
      <c r="H66" s="1094">
        <v>49394.553990309316</v>
      </c>
      <c r="I66" s="1094">
        <v>47470.332781707475</v>
      </c>
      <c r="J66" s="1093">
        <v>4.0535237396594148E-2</v>
      </c>
    </row>
    <row r="67" spans="1:10" x14ac:dyDescent="0.25">
      <c r="A67" s="1091" t="s">
        <v>223</v>
      </c>
      <c r="B67" s="1092">
        <v>191200.53268127851</v>
      </c>
      <c r="C67" s="1092">
        <v>190752.41607131448</v>
      </c>
      <c r="D67" s="1093">
        <v>2.3492054213167801E-3</v>
      </c>
      <c r="E67" s="1092">
        <v>145120.26174697556</v>
      </c>
      <c r="F67" s="1092">
        <v>146176.56768878867</v>
      </c>
      <c r="G67" s="1093">
        <v>-7.2262330311516632E-3</v>
      </c>
      <c r="H67" s="1094">
        <v>46080.270934302949</v>
      </c>
      <c r="I67" s="1094">
        <v>44575.84838252583</v>
      </c>
      <c r="J67" s="1093">
        <v>3.3749723367393347E-2</v>
      </c>
    </row>
    <row r="68" spans="1:10" x14ac:dyDescent="0.25">
      <c r="A68" s="1091" t="s">
        <v>224</v>
      </c>
      <c r="B68" s="1092">
        <v>216269.22436104965</v>
      </c>
      <c r="C68" s="1092">
        <v>217820.13445650734</v>
      </c>
      <c r="D68" s="1093">
        <v>-7.1201411170157547E-3</v>
      </c>
      <c r="E68" s="1092">
        <v>170661.52654740016</v>
      </c>
      <c r="F68" s="1092">
        <v>171291.13410516066</v>
      </c>
      <c r="G68" s="1093">
        <v>-3.6756575934278057E-3</v>
      </c>
      <c r="H68" s="1094">
        <v>45607.697813649502</v>
      </c>
      <c r="I68" s="1094">
        <v>46529.000351346665</v>
      </c>
      <c r="J68" s="1093">
        <v>-1.9800608883498105E-2</v>
      </c>
    </row>
    <row r="69" spans="1:10" x14ac:dyDescent="0.25">
      <c r="A69" s="1091" t="s">
        <v>225</v>
      </c>
      <c r="B69" s="1092">
        <v>198900.96495382936</v>
      </c>
      <c r="C69" s="1092">
        <v>189407.6717101653</v>
      </c>
      <c r="D69" s="1093">
        <v>5.0120954225079339E-2</v>
      </c>
      <c r="E69" s="1092">
        <v>156886.93123203333</v>
      </c>
      <c r="F69" s="1092">
        <v>155259.14612789563</v>
      </c>
      <c r="G69" s="1093">
        <v>1.0484310552608678E-2</v>
      </c>
      <c r="H69" s="1094">
        <v>42014.033721796026</v>
      </c>
      <c r="I69" s="1094">
        <v>34148.525582269671</v>
      </c>
      <c r="J69" s="1093">
        <v>0.2303322912310517</v>
      </c>
    </row>
    <row r="70" spans="1:10" x14ac:dyDescent="0.25">
      <c r="A70" s="1091" t="s">
        <v>361</v>
      </c>
      <c r="B70" s="1092">
        <v>190275.28605175272</v>
      </c>
      <c r="C70" s="1092">
        <v>182190.27388206887</v>
      </c>
      <c r="D70" s="1093">
        <v>4.4376749633283197E-2</v>
      </c>
      <c r="E70" s="1092">
        <v>162503.63766159452</v>
      </c>
      <c r="F70" s="1092">
        <v>155372.62864304101</v>
      </c>
      <c r="G70" s="1093">
        <v>4.5896172838373994E-2</v>
      </c>
      <c r="H70" s="1094">
        <v>27771.648390158207</v>
      </c>
      <c r="I70" s="1094">
        <v>26817.645239027846</v>
      </c>
      <c r="J70" s="1093">
        <v>3.5573710615799836E-2</v>
      </c>
    </row>
    <row r="71" spans="1:10" x14ac:dyDescent="0.25">
      <c r="A71" s="1091" t="s">
        <v>226</v>
      </c>
      <c r="B71" s="1092">
        <v>208287.7873948004</v>
      </c>
      <c r="C71" s="1092">
        <v>211887.59806095329</v>
      </c>
      <c r="D71" s="1093">
        <v>-1.6989246652922785E-2</v>
      </c>
      <c r="E71" s="1092">
        <v>183734.74692936768</v>
      </c>
      <c r="F71" s="1092">
        <v>183990.53267749387</v>
      </c>
      <c r="G71" s="1093">
        <v>-1.3902114657960984E-3</v>
      </c>
      <c r="H71" s="1094">
        <v>24553.040465432703</v>
      </c>
      <c r="I71" s="1094">
        <v>27897.065383459416</v>
      </c>
      <c r="J71" s="1093">
        <v>-0.11987013229031018</v>
      </c>
    </row>
    <row r="72" spans="1:10" x14ac:dyDescent="0.25">
      <c r="A72" s="1091" t="s">
        <v>227</v>
      </c>
      <c r="B72" s="1092">
        <v>225963.36962000816</v>
      </c>
      <c r="C72" s="1092">
        <v>225274.08775556198</v>
      </c>
      <c r="D72" s="1093">
        <v>3.0597476670024548E-3</v>
      </c>
      <c r="E72" s="1092">
        <v>198173.50732861093</v>
      </c>
      <c r="F72" s="1092">
        <v>193462.02091463655</v>
      </c>
      <c r="G72" s="1093">
        <v>2.4353546973714613E-2</v>
      </c>
      <c r="H72" s="1094">
        <v>27789.862291397225</v>
      </c>
      <c r="I72" s="1094">
        <v>31812.066840925439</v>
      </c>
      <c r="J72" s="1093">
        <v>-0.12643644217274641</v>
      </c>
    </row>
    <row r="73" spans="1:10" x14ac:dyDescent="0.25">
      <c r="A73" s="1091" t="s">
        <v>228</v>
      </c>
      <c r="B73" s="1092">
        <v>204206.06387042988</v>
      </c>
      <c r="C73" s="1092">
        <v>208400.70285952819</v>
      </c>
      <c r="D73" s="1093">
        <v>-2.0127758359460457E-2</v>
      </c>
      <c r="E73" s="1092">
        <v>176329.28788821556</v>
      </c>
      <c r="F73" s="1092">
        <v>177068.95344472799</v>
      </c>
      <c r="G73" s="1093">
        <v>-4.1772741190527762E-3</v>
      </c>
      <c r="H73" s="1094">
        <v>27876.775982214309</v>
      </c>
      <c r="I73" s="1094">
        <v>31331.749414800193</v>
      </c>
      <c r="J73" s="1093">
        <v>-0.11027068379890259</v>
      </c>
    </row>
    <row r="74" spans="1:10" x14ac:dyDescent="0.25">
      <c r="A74" s="1091" t="s">
        <v>229</v>
      </c>
      <c r="B74" s="1092">
        <v>170538.36876249267</v>
      </c>
      <c r="C74" s="1092">
        <v>165981.74105281432</v>
      </c>
      <c r="D74" s="1093">
        <v>2.7452584126277157E-2</v>
      </c>
      <c r="E74" s="1092">
        <v>142820.50616960615</v>
      </c>
      <c r="F74" s="1092">
        <v>132348.53976662547</v>
      </c>
      <c r="G74" s="1093">
        <v>7.9124155215057446E-2</v>
      </c>
      <c r="H74" s="1094">
        <v>27717.862592886537</v>
      </c>
      <c r="I74" s="1094">
        <v>33633.201286188843</v>
      </c>
      <c r="J74" s="1093">
        <v>-0.17587795592123379</v>
      </c>
    </row>
    <row r="75" spans="1:10" x14ac:dyDescent="0.25">
      <c r="A75" s="1091" t="s">
        <v>230</v>
      </c>
      <c r="B75" s="1092">
        <v>188826.72881383568</v>
      </c>
      <c r="C75" s="1092">
        <v>176230.58562256224</v>
      </c>
      <c r="D75" s="1093">
        <v>7.1475352287887928E-2</v>
      </c>
      <c r="E75" s="1092">
        <v>157067.92110421945</v>
      </c>
      <c r="F75" s="1092">
        <v>144663.84261787581</v>
      </c>
      <c r="G75" s="1093">
        <v>8.5744151834183935E-2</v>
      </c>
      <c r="H75" s="1094">
        <v>31758.80770961622</v>
      </c>
      <c r="I75" s="1094">
        <v>31566.743004686428</v>
      </c>
      <c r="J75" s="1093">
        <v>6.0844004369180471E-3</v>
      </c>
    </row>
    <row r="76" spans="1:10" x14ac:dyDescent="0.25">
      <c r="A76" s="1091" t="s">
        <v>231</v>
      </c>
      <c r="B76" s="1092">
        <v>188059.81739871725</v>
      </c>
      <c r="C76" s="1092">
        <v>180874.38319787584</v>
      </c>
      <c r="D76" s="1093">
        <v>3.9726102026181209E-2</v>
      </c>
      <c r="E76" s="1092">
        <v>151340.32587932594</v>
      </c>
      <c r="F76" s="1092">
        <v>145167.66370050551</v>
      </c>
      <c r="G76" s="1093">
        <v>4.2520916996743985E-2</v>
      </c>
      <c r="H76" s="1094">
        <v>36719.491519391297</v>
      </c>
      <c r="I76" s="1094">
        <v>35706.719497370323</v>
      </c>
      <c r="J76" s="1093">
        <v>2.8363625566206307E-2</v>
      </c>
    </row>
    <row r="77" spans="1:10" x14ac:dyDescent="0.25">
      <c r="A77" s="1091" t="s">
        <v>232</v>
      </c>
      <c r="B77" s="1092">
        <v>227509.94002480293</v>
      </c>
      <c r="C77" s="1103">
        <v>211142.34832246936</v>
      </c>
      <c r="D77" s="1093">
        <v>7.7519227347684794E-2</v>
      </c>
      <c r="E77" s="1092">
        <v>175255.72395969569</v>
      </c>
      <c r="F77" s="1092">
        <v>165210.18423754643</v>
      </c>
      <c r="G77" s="1093">
        <v>6.0804603351239717E-2</v>
      </c>
      <c r="H77" s="1094">
        <v>52254.216065107248</v>
      </c>
      <c r="I77" s="1094">
        <v>45932.164084922937</v>
      </c>
      <c r="J77" s="1093">
        <v>0.13763888782805034</v>
      </c>
    </row>
    <row r="78" spans="1:10" x14ac:dyDescent="0.25">
      <c r="A78" s="1101" t="s">
        <v>271</v>
      </c>
      <c r="B78" s="1096">
        <v>2410213.8527715532</v>
      </c>
      <c r="C78" s="1097">
        <v>2358783.5380982333</v>
      </c>
      <c r="D78" s="1098">
        <v>2.1803744956939042E-2</v>
      </c>
      <c r="E78" s="1096">
        <v>1970675.5912952917</v>
      </c>
      <c r="F78" s="1097">
        <v>1921362.4762490026</v>
      </c>
      <c r="G78" s="1098">
        <v>2.5665701113597894E-2</v>
      </c>
      <c r="H78" s="1099">
        <v>439538.2614762616</v>
      </c>
      <c r="I78" s="1100">
        <v>437421.06184923108</v>
      </c>
      <c r="J78" s="1098">
        <v>4.8401867483927052E-3</v>
      </c>
    </row>
    <row r="79" spans="1:10" x14ac:dyDescent="0.25">
      <c r="A79" s="1761" t="s">
        <v>1155</v>
      </c>
      <c r="B79" s="1762" t="s">
        <v>271</v>
      </c>
      <c r="C79" s="1763" t="s">
        <v>271</v>
      </c>
      <c r="D79" s="550" t="s">
        <v>370</v>
      </c>
      <c r="E79" s="1762" t="s">
        <v>257</v>
      </c>
      <c r="F79" s="1763" t="s">
        <v>257</v>
      </c>
      <c r="G79" s="550" t="s">
        <v>370</v>
      </c>
      <c r="H79" s="1762" t="s">
        <v>258</v>
      </c>
      <c r="I79" s="1763" t="s">
        <v>258</v>
      </c>
      <c r="J79" s="550" t="s">
        <v>370</v>
      </c>
    </row>
    <row r="80" spans="1:10" x14ac:dyDescent="0.25">
      <c r="A80" s="1702" t="s">
        <v>599</v>
      </c>
      <c r="B80" s="801">
        <v>2014</v>
      </c>
      <c r="C80" s="801">
        <v>2013</v>
      </c>
      <c r="D80" s="1090" t="s">
        <v>638</v>
      </c>
      <c r="E80" s="801">
        <v>2014</v>
      </c>
      <c r="F80" s="801">
        <v>2013</v>
      </c>
      <c r="G80" s="1090" t="s">
        <v>638</v>
      </c>
      <c r="H80" s="801">
        <v>2014</v>
      </c>
      <c r="I80" s="801">
        <v>2013</v>
      </c>
      <c r="J80" s="1090" t="s">
        <v>638</v>
      </c>
    </row>
    <row r="81" spans="1:10" x14ac:dyDescent="0.25">
      <c r="A81" s="1091" t="s">
        <v>222</v>
      </c>
      <c r="B81" s="1092">
        <v>5336.068799163716</v>
      </c>
      <c r="C81" s="1092">
        <v>5269.6651878816419</v>
      </c>
      <c r="D81" s="1093">
        <v>1.260110631597211E-2</v>
      </c>
      <c r="E81" s="1092">
        <v>4458.7759703318952</v>
      </c>
      <c r="F81" s="1092">
        <v>4017.3664604709243</v>
      </c>
      <c r="G81" s="1093">
        <v>0.10987534102358887</v>
      </c>
      <c r="H81" s="1094">
        <v>877.29282883182077</v>
      </c>
      <c r="I81" s="1094">
        <v>1252.2987274107177</v>
      </c>
      <c r="J81" s="1093">
        <v>-0.2994540283166045</v>
      </c>
    </row>
    <row r="82" spans="1:10" x14ac:dyDescent="0.25">
      <c r="A82" s="1091" t="s">
        <v>223</v>
      </c>
      <c r="B82" s="1092">
        <v>4818.8529271661882</v>
      </c>
      <c r="C82" s="1092">
        <v>4204.1993171434851</v>
      </c>
      <c r="D82" s="1093">
        <v>0.14619992147287753</v>
      </c>
      <c r="E82" s="1092">
        <v>3711.9386937938575</v>
      </c>
      <c r="F82" s="1092">
        <v>3480.8483120299038</v>
      </c>
      <c r="G82" s="1093">
        <v>6.6389098589932694E-2</v>
      </c>
      <c r="H82" s="1094">
        <v>1106.914233372331</v>
      </c>
      <c r="I82" s="1094">
        <v>723.35100511358121</v>
      </c>
      <c r="J82" s="1093">
        <v>0.53025878936675053</v>
      </c>
    </row>
    <row r="83" spans="1:10" x14ac:dyDescent="0.25">
      <c r="A83" s="1091" t="s">
        <v>224</v>
      </c>
      <c r="B83" s="1092">
        <v>4698.1312859931859</v>
      </c>
      <c r="C83" s="1092">
        <v>4336.3393059785703</v>
      </c>
      <c r="D83" s="1093">
        <v>8.3432580913538779E-2</v>
      </c>
      <c r="E83" s="1092">
        <v>3459.5625017474172</v>
      </c>
      <c r="F83" s="1092">
        <v>3459.174815417638</v>
      </c>
      <c r="G83" s="1093">
        <v>1.1207480120734026E-4</v>
      </c>
      <c r="H83" s="1094">
        <v>1238.5687842457683</v>
      </c>
      <c r="I83" s="1094">
        <v>877.16449056093279</v>
      </c>
      <c r="J83" s="1093">
        <v>0.41201427733779239</v>
      </c>
    </row>
    <row r="84" spans="1:10" x14ac:dyDescent="0.25">
      <c r="A84" s="1091" t="s">
        <v>225</v>
      </c>
      <c r="B84" s="1092">
        <v>4298.3719704939776</v>
      </c>
      <c r="C84" s="1092">
        <v>4457.6036795379778</v>
      </c>
      <c r="D84" s="1093">
        <v>-3.5721369706986694E-2</v>
      </c>
      <c r="E84" s="1092">
        <v>3338.1237416945451</v>
      </c>
      <c r="F84" s="1092">
        <v>2963.4806807747341</v>
      </c>
      <c r="G84" s="1093">
        <v>0.12641994373382226</v>
      </c>
      <c r="H84" s="1094">
        <v>960.24822879943247</v>
      </c>
      <c r="I84" s="1094">
        <v>1494.1229987632435</v>
      </c>
      <c r="J84" s="1093">
        <v>-0.35731647957077461</v>
      </c>
    </row>
    <row r="85" spans="1:10" x14ac:dyDescent="0.25">
      <c r="A85" s="1091" t="s">
        <v>361</v>
      </c>
      <c r="B85" s="1092">
        <v>4874.3937305235722</v>
      </c>
      <c r="C85" s="1092">
        <v>4315.1940372353765</v>
      </c>
      <c r="D85" s="1093">
        <v>0.12958853957966143</v>
      </c>
      <c r="E85" s="1092">
        <v>4067.7965936262763</v>
      </c>
      <c r="F85" s="1092">
        <v>3476.2225795615718</v>
      </c>
      <c r="G85" s="1093">
        <v>0.17017725434005859</v>
      </c>
      <c r="H85" s="1094">
        <v>806.59713689729551</v>
      </c>
      <c r="I85" s="1094">
        <v>838.97145767380493</v>
      </c>
      <c r="J85" s="1093">
        <v>-3.85881074742076E-2</v>
      </c>
    </row>
    <row r="86" spans="1:10" x14ac:dyDescent="0.25">
      <c r="A86" s="1091" t="s">
        <v>226</v>
      </c>
      <c r="B86" s="1092">
        <v>5097.2926811018715</v>
      </c>
      <c r="C86" s="1092">
        <v>4591.0224926954725</v>
      </c>
      <c r="D86" s="1093">
        <v>0.1102739507837085</v>
      </c>
      <c r="E86" s="1092">
        <v>4040.8700185321186</v>
      </c>
      <c r="F86" s="1092">
        <v>3541.8430537043805</v>
      </c>
      <c r="G86" s="1093">
        <v>0.14089471420982647</v>
      </c>
      <c r="H86" s="1094">
        <v>1056.4226625697534</v>
      </c>
      <c r="I86" s="1094">
        <v>1049.1794389910915</v>
      </c>
      <c r="J86" s="1093">
        <v>6.9037033223098287E-3</v>
      </c>
    </row>
    <row r="87" spans="1:10" x14ac:dyDescent="0.25">
      <c r="A87" s="1091" t="s">
        <v>227</v>
      </c>
      <c r="B87" s="1092">
        <v>5115.0139037110357</v>
      </c>
      <c r="C87" s="1092">
        <v>4792.2702353713848</v>
      </c>
      <c r="D87" s="1093">
        <v>6.7346717210875262E-2</v>
      </c>
      <c r="E87" s="1092">
        <v>4526.6632991508986</v>
      </c>
      <c r="F87" s="1092">
        <v>4132.4376938693713</v>
      </c>
      <c r="G87" s="1093">
        <v>9.5397834035435336E-2</v>
      </c>
      <c r="H87" s="1094">
        <v>588.3506045601373</v>
      </c>
      <c r="I87" s="1094">
        <v>659.8325415020131</v>
      </c>
      <c r="J87" s="1093">
        <v>-0.10833345196821842</v>
      </c>
    </row>
    <row r="88" spans="1:10" x14ac:dyDescent="0.25">
      <c r="A88" s="1091" t="s">
        <v>228</v>
      </c>
      <c r="B88" s="1092">
        <v>4686.5108424121408</v>
      </c>
      <c r="C88" s="1092">
        <v>3748.4389662108961</v>
      </c>
      <c r="D88" s="1093">
        <v>0.2502566760876177</v>
      </c>
      <c r="E88" s="1092">
        <v>3633.0822665394953</v>
      </c>
      <c r="F88" s="1092">
        <v>3163.10233647625</v>
      </c>
      <c r="G88" s="1093">
        <v>0.14858195533022522</v>
      </c>
      <c r="H88" s="1094">
        <v>1053.4285758726451</v>
      </c>
      <c r="I88" s="1094">
        <v>585.33662973464595</v>
      </c>
      <c r="J88" s="1093">
        <v>0.79969699888797652</v>
      </c>
    </row>
    <row r="89" spans="1:10" x14ac:dyDescent="0.25">
      <c r="A89" s="1091" t="s">
        <v>229</v>
      </c>
      <c r="B89" s="1092">
        <v>4499.654066087076</v>
      </c>
      <c r="C89" s="1092">
        <v>4965.0907096294586</v>
      </c>
      <c r="D89" s="1093">
        <v>-9.3741820796888864E-2</v>
      </c>
      <c r="E89" s="1092">
        <v>3367.1185228464892</v>
      </c>
      <c r="F89" s="1092">
        <v>3283.9138037826128</v>
      </c>
      <c r="G89" s="1093">
        <v>2.5337059385674543E-2</v>
      </c>
      <c r="H89" s="1094">
        <v>1132.535543240587</v>
      </c>
      <c r="I89" s="1094">
        <v>1681.1769058468456</v>
      </c>
      <c r="J89" s="1093">
        <v>-0.32634362314767573</v>
      </c>
    </row>
    <row r="90" spans="1:10" x14ac:dyDescent="0.25">
      <c r="A90" s="1091" t="s">
        <v>230</v>
      </c>
      <c r="B90" s="1092">
        <v>4907.1804816909771</v>
      </c>
      <c r="C90" s="1092">
        <v>4502.8794847300442</v>
      </c>
      <c r="D90" s="1093">
        <v>8.9787212456380328E-2</v>
      </c>
      <c r="E90" s="1092">
        <v>3961.5479919626655</v>
      </c>
      <c r="F90" s="1092">
        <v>3364.301960600229</v>
      </c>
      <c r="G90" s="1093">
        <v>0.17752450236538264</v>
      </c>
      <c r="H90" s="1094">
        <v>945.63248972831184</v>
      </c>
      <c r="I90" s="1094">
        <v>1138.5775241298149</v>
      </c>
      <c r="J90" s="1093">
        <v>-0.16946148181606335</v>
      </c>
    </row>
    <row r="91" spans="1:10" x14ac:dyDescent="0.25">
      <c r="A91" s="1091" t="s">
        <v>231</v>
      </c>
      <c r="B91" s="1092">
        <v>5062.2993079256648</v>
      </c>
      <c r="C91" s="1092">
        <v>4353.869065320464</v>
      </c>
      <c r="D91" s="1093">
        <v>0.16271280371015417</v>
      </c>
      <c r="E91" s="1092">
        <v>3760.4378172412667</v>
      </c>
      <c r="F91" s="1092">
        <v>3457.8451094703478</v>
      </c>
      <c r="G91" s="1093">
        <v>8.7509040512594893E-2</v>
      </c>
      <c r="H91" s="1094">
        <v>1301.8614906843984</v>
      </c>
      <c r="I91" s="1094">
        <v>896.02395585011629</v>
      </c>
      <c r="J91" s="1093">
        <v>0.45293156749278829</v>
      </c>
    </row>
    <row r="92" spans="1:10" x14ac:dyDescent="0.25">
      <c r="A92" s="1091" t="s">
        <v>232</v>
      </c>
      <c r="B92" s="1092">
        <v>6253.2680138005662</v>
      </c>
      <c r="C92" s="1092">
        <v>5620.606871235811</v>
      </c>
      <c r="D92" s="1093">
        <v>0.11256100222957799</v>
      </c>
      <c r="E92" s="1092">
        <v>4970.3970845973117</v>
      </c>
      <c r="F92" s="1092">
        <v>4322.6978262523562</v>
      </c>
      <c r="G92" s="1093">
        <v>0.14983681126434201</v>
      </c>
      <c r="H92" s="1094">
        <v>1282.8709292032543</v>
      </c>
      <c r="I92" s="1094">
        <v>1297.9090449834546</v>
      </c>
      <c r="J92" s="1093">
        <v>-1.1586417275019412E-2</v>
      </c>
    </row>
    <row r="93" spans="1:10" x14ac:dyDescent="0.25">
      <c r="A93" s="1101" t="s">
        <v>271</v>
      </c>
      <c r="B93" s="1096">
        <v>59647.038010069969</v>
      </c>
      <c r="C93" s="1097">
        <v>55157.179352970583</v>
      </c>
      <c r="D93" s="1098">
        <v>8.1401164993720299E-2</v>
      </c>
      <c r="E93" s="1096">
        <v>47296.314502064241</v>
      </c>
      <c r="F93" s="1097">
        <v>42663.23463241032</v>
      </c>
      <c r="G93" s="1098">
        <v>0.10859654476677383</v>
      </c>
      <c r="H93" s="1099">
        <v>12350.723508005736</v>
      </c>
      <c r="I93" s="1100">
        <v>12493.944720560261</v>
      </c>
      <c r="J93" s="1098">
        <v>-1.1463250058953545E-2</v>
      </c>
    </row>
    <row r="94" spans="1:10" x14ac:dyDescent="0.25">
      <c r="A94" s="1761" t="s">
        <v>600</v>
      </c>
      <c r="B94" s="1762" t="s">
        <v>271</v>
      </c>
      <c r="C94" s="1763" t="s">
        <v>271</v>
      </c>
      <c r="D94" s="550" t="s">
        <v>370</v>
      </c>
      <c r="E94" s="1762" t="s">
        <v>257</v>
      </c>
      <c r="F94" s="1763" t="s">
        <v>257</v>
      </c>
      <c r="G94" s="550" t="s">
        <v>370</v>
      </c>
      <c r="H94" s="1762" t="s">
        <v>258</v>
      </c>
      <c r="I94" s="1763" t="s">
        <v>258</v>
      </c>
      <c r="J94" s="550" t="s">
        <v>370</v>
      </c>
    </row>
    <row r="95" spans="1:10" x14ac:dyDescent="0.25">
      <c r="A95" s="1702"/>
      <c r="B95" s="801">
        <v>2014</v>
      </c>
      <c r="C95" s="801">
        <v>2013</v>
      </c>
      <c r="D95" s="1090" t="s">
        <v>638</v>
      </c>
      <c r="E95" s="801">
        <v>2014</v>
      </c>
      <c r="F95" s="801">
        <v>2013</v>
      </c>
      <c r="G95" s="1090" t="s">
        <v>638</v>
      </c>
      <c r="H95" s="801">
        <v>2014</v>
      </c>
      <c r="I95" s="801">
        <v>2013</v>
      </c>
      <c r="J95" s="1090" t="s">
        <v>638</v>
      </c>
    </row>
    <row r="96" spans="1:10" x14ac:dyDescent="0.25">
      <c r="A96" s="1091" t="s">
        <v>222</v>
      </c>
      <c r="B96" s="1092">
        <v>6020.5439104515481</v>
      </c>
      <c r="C96" s="1092">
        <v>6302.1318307252659</v>
      </c>
      <c r="D96" s="1093">
        <v>-4.4681375737154583E-2</v>
      </c>
      <c r="E96" s="1092">
        <v>4874.5036347405112</v>
      </c>
      <c r="F96" s="1092">
        <v>4836.5848827105283</v>
      </c>
      <c r="G96" s="1093">
        <v>7.8399848135679573E-3</v>
      </c>
      <c r="H96" s="1094">
        <v>1146.0402757110373</v>
      </c>
      <c r="I96" s="1094">
        <v>1465.5469480147376</v>
      </c>
      <c r="J96" s="1093">
        <v>-0.21801189838135937</v>
      </c>
    </row>
    <row r="97" spans="1:10" x14ac:dyDescent="0.25">
      <c r="A97" s="1091" t="s">
        <v>223</v>
      </c>
      <c r="B97" s="1092">
        <v>5229.6502274594486</v>
      </c>
      <c r="C97" s="1092">
        <v>6144.6478531280827</v>
      </c>
      <c r="D97" s="1093">
        <v>-0.14890969304332591</v>
      </c>
      <c r="E97" s="1092">
        <v>4163.0759341680059</v>
      </c>
      <c r="F97" s="1092">
        <v>4620.7895609783736</v>
      </c>
      <c r="G97" s="1093">
        <v>-9.9055284983256109E-2</v>
      </c>
      <c r="H97" s="1094">
        <v>1066.5742932914429</v>
      </c>
      <c r="I97" s="1094">
        <v>1523.8582921497095</v>
      </c>
      <c r="J97" s="1093">
        <v>-0.30008302032676237</v>
      </c>
    </row>
    <row r="98" spans="1:10" x14ac:dyDescent="0.25">
      <c r="A98" s="1091" t="s">
        <v>224</v>
      </c>
      <c r="B98" s="1092">
        <v>5415.6826691674196</v>
      </c>
      <c r="C98" s="1092">
        <v>6664.1634712089908</v>
      </c>
      <c r="D98" s="1093">
        <v>-0.18734246352679518</v>
      </c>
      <c r="E98" s="1092">
        <v>4522.1539059934221</v>
      </c>
      <c r="F98" s="1092">
        <v>5656.7191991990567</v>
      </c>
      <c r="G98" s="1093">
        <v>-0.20056949147595649</v>
      </c>
      <c r="H98" s="1094">
        <v>893.52876317399762</v>
      </c>
      <c r="I98" s="1094">
        <v>1007.4442720099344</v>
      </c>
      <c r="J98" s="1093">
        <v>-0.11307375703140976</v>
      </c>
    </row>
    <row r="99" spans="1:10" x14ac:dyDescent="0.25">
      <c r="A99" s="1091" t="s">
        <v>225</v>
      </c>
      <c r="B99" s="1092">
        <v>5520.15755017431</v>
      </c>
      <c r="C99" s="1092">
        <v>5696.3988696534852</v>
      </c>
      <c r="D99" s="1093">
        <v>-3.093907633787174E-2</v>
      </c>
      <c r="E99" s="1092">
        <v>4571.1677223210463</v>
      </c>
      <c r="F99" s="1092">
        <v>4296.0889502733253</v>
      </c>
      <c r="G99" s="1093">
        <v>6.4030045753642906E-2</v>
      </c>
      <c r="H99" s="1094">
        <v>948.98982785326336</v>
      </c>
      <c r="I99" s="1094">
        <v>1400.3099193801597</v>
      </c>
      <c r="J99" s="1093">
        <v>-0.32230014604672008</v>
      </c>
    </row>
    <row r="100" spans="1:10" x14ac:dyDescent="0.25">
      <c r="A100" s="1091" t="s">
        <v>361</v>
      </c>
      <c r="B100" s="1092">
        <v>5941.2756514834391</v>
      </c>
      <c r="C100" s="1092">
        <v>5476.749612036454</v>
      </c>
      <c r="D100" s="1093">
        <v>8.4817833998852121E-2</v>
      </c>
      <c r="E100" s="1092">
        <v>4647.5006524709697</v>
      </c>
      <c r="F100" s="1092">
        <v>4619.2455355688262</v>
      </c>
      <c r="G100" s="1093">
        <v>6.1168250712320127E-3</v>
      </c>
      <c r="H100" s="1094">
        <v>1293.7749990124692</v>
      </c>
      <c r="I100" s="1094">
        <v>857.50407646762812</v>
      </c>
      <c r="J100" s="1093">
        <v>0.50876833652150077</v>
      </c>
    </row>
    <row r="101" spans="1:10" x14ac:dyDescent="0.25">
      <c r="A101" s="1091" t="s">
        <v>226</v>
      </c>
      <c r="B101" s="1092">
        <v>4944.4531881311195</v>
      </c>
      <c r="C101" s="1092">
        <v>7037.2487147547563</v>
      </c>
      <c r="D101" s="1093">
        <v>-0.29738831345206607</v>
      </c>
      <c r="E101" s="1092">
        <v>4118.923491978021</v>
      </c>
      <c r="F101" s="1092">
        <v>4949.295938022382</v>
      </c>
      <c r="G101" s="1093">
        <v>-0.16777587286004103</v>
      </c>
      <c r="H101" s="1094">
        <v>825.52969615309883</v>
      </c>
      <c r="I101" s="1094">
        <v>2087.9527767323743</v>
      </c>
      <c r="J101" s="1093">
        <v>-0.6046224295144047</v>
      </c>
    </row>
    <row r="102" spans="1:10" x14ac:dyDescent="0.25">
      <c r="A102" s="1091" t="s">
        <v>227</v>
      </c>
      <c r="B102" s="1092">
        <v>5505.1319353402796</v>
      </c>
      <c r="C102" s="1092">
        <v>6212.1790046189826</v>
      </c>
      <c r="D102" s="1093">
        <v>-0.11381627424982244</v>
      </c>
      <c r="E102" s="1092">
        <v>4846.3394931357006</v>
      </c>
      <c r="F102" s="1092">
        <v>5511.5873909649599</v>
      </c>
      <c r="G102" s="1093">
        <v>-0.12069987294763529</v>
      </c>
      <c r="H102" s="1094">
        <v>658.79244220457895</v>
      </c>
      <c r="I102" s="1094">
        <v>700.59161365402292</v>
      </c>
      <c r="J102" s="1093">
        <v>-5.9662677421208565E-2</v>
      </c>
    </row>
    <row r="103" spans="1:10" x14ac:dyDescent="0.25">
      <c r="A103" s="1091" t="s">
        <v>228</v>
      </c>
      <c r="B103" s="1092">
        <v>5604.9776015504513</v>
      </c>
      <c r="C103" s="1092">
        <v>6241.8057935446177</v>
      </c>
      <c r="D103" s="1093">
        <v>-0.10202627461635938</v>
      </c>
      <c r="E103" s="1092">
        <v>4396.7718391341623</v>
      </c>
      <c r="F103" s="1092">
        <v>4999.1288437343119</v>
      </c>
      <c r="G103" s="1093">
        <v>-0.12049239446091042</v>
      </c>
      <c r="H103" s="1094">
        <v>1208.2057624162892</v>
      </c>
      <c r="I103" s="1094">
        <v>1242.6769498103063</v>
      </c>
      <c r="J103" s="1093">
        <v>-2.7739459880767092E-2</v>
      </c>
    </row>
    <row r="104" spans="1:10" x14ac:dyDescent="0.25">
      <c r="A104" s="1091" t="s">
        <v>229</v>
      </c>
      <c r="B104" s="1092">
        <v>5754.9221115259634</v>
      </c>
      <c r="C104" s="1092">
        <v>6392.4649966355846</v>
      </c>
      <c r="D104" s="1093">
        <v>-9.9733496459529447E-2</v>
      </c>
      <c r="E104" s="1092">
        <v>3791.4145273677887</v>
      </c>
      <c r="F104" s="1092">
        <v>4103.9243382071527</v>
      </c>
      <c r="G104" s="1093">
        <v>-7.6149018618576036E-2</v>
      </c>
      <c r="H104" s="1094">
        <v>1963.5075841581747</v>
      </c>
      <c r="I104" s="1094">
        <v>2288.5406584284324</v>
      </c>
      <c r="J104" s="1093">
        <v>-0.14202634900682154</v>
      </c>
    </row>
    <row r="105" spans="1:10" x14ac:dyDescent="0.25">
      <c r="A105" s="1091" t="s">
        <v>230</v>
      </c>
      <c r="B105" s="1092">
        <v>5403.2059922569006</v>
      </c>
      <c r="C105" s="1092">
        <v>5883.0295728415203</v>
      </c>
      <c r="D105" s="1093">
        <v>-8.1560626993901653E-2</v>
      </c>
      <c r="E105" s="1092">
        <v>4425.364392836811</v>
      </c>
      <c r="F105" s="1092">
        <v>4956.5008558868358</v>
      </c>
      <c r="G105" s="1093">
        <v>-0.10715956246011615</v>
      </c>
      <c r="H105" s="1094">
        <v>977.8415994200891</v>
      </c>
      <c r="I105" s="1094">
        <v>926.52871695468423</v>
      </c>
      <c r="J105" s="1093">
        <v>5.5381858680063401E-2</v>
      </c>
    </row>
    <row r="106" spans="1:10" x14ac:dyDescent="0.25">
      <c r="A106" s="1091" t="s">
        <v>231</v>
      </c>
      <c r="B106" s="1092">
        <v>5390.0307451501276</v>
      </c>
      <c r="C106" s="1092">
        <v>5507.4185420596941</v>
      </c>
      <c r="D106" s="1093">
        <v>-2.1314486272122957E-2</v>
      </c>
      <c r="E106" s="1092">
        <v>4360.0705625119772</v>
      </c>
      <c r="F106" s="1092">
        <v>4395.6300267326314</v>
      </c>
      <c r="G106" s="1093">
        <v>-8.0897309383169969E-3</v>
      </c>
      <c r="H106" s="1094">
        <v>1029.9601826381502</v>
      </c>
      <c r="I106" s="1094">
        <v>1111.7885153270627</v>
      </c>
      <c r="J106" s="1093">
        <v>-7.36006277820207E-2</v>
      </c>
    </row>
    <row r="107" spans="1:10" x14ac:dyDescent="0.25">
      <c r="A107" s="1091" t="s">
        <v>232</v>
      </c>
      <c r="B107" s="1092">
        <v>7218.279093199093</v>
      </c>
      <c r="C107" s="1092">
        <v>6751.6577834419986</v>
      </c>
      <c r="D107" s="1093">
        <v>6.9112109162501323E-2</v>
      </c>
      <c r="E107" s="1092">
        <v>5894.8793576208773</v>
      </c>
      <c r="F107" s="1092">
        <v>5388.9090608956931</v>
      </c>
      <c r="G107" s="1093">
        <v>9.3891043810096608E-2</v>
      </c>
      <c r="H107" s="1094">
        <v>1323.3997355782155</v>
      </c>
      <c r="I107" s="1094">
        <v>1362.7487225463051</v>
      </c>
      <c r="J107" s="1093">
        <v>-2.8874719394024195E-2</v>
      </c>
    </row>
    <row r="108" spans="1:10" x14ac:dyDescent="0.25">
      <c r="A108" s="1101" t="s">
        <v>271</v>
      </c>
      <c r="B108" s="1096">
        <v>67948.310675890098</v>
      </c>
      <c r="C108" s="1097">
        <v>74309.896044649446</v>
      </c>
      <c r="D108" s="1098">
        <v>-8.5608858407458355E-2</v>
      </c>
      <c r="E108" s="1096">
        <v>54612.165514279281</v>
      </c>
      <c r="F108" s="1097">
        <v>58334.404583174066</v>
      </c>
      <c r="G108" s="1098">
        <v>-6.3808640809688288E-2</v>
      </c>
      <c r="H108" s="1099">
        <v>13336.145161610806</v>
      </c>
      <c r="I108" s="1100">
        <v>15975.491461475358</v>
      </c>
      <c r="J108" s="1098">
        <v>-0.16521221310964318</v>
      </c>
    </row>
    <row r="109" spans="1:10" x14ac:dyDescent="0.25">
      <c r="A109" s="1761" t="s">
        <v>3</v>
      </c>
      <c r="B109" s="1762" t="s">
        <v>271</v>
      </c>
      <c r="C109" s="1763"/>
      <c r="D109" s="550" t="s">
        <v>370</v>
      </c>
      <c r="E109" s="1762" t="s">
        <v>257</v>
      </c>
      <c r="F109" s="1763"/>
      <c r="G109" s="550" t="s">
        <v>370</v>
      </c>
      <c r="H109" s="1762" t="s">
        <v>258</v>
      </c>
      <c r="I109" s="1763"/>
      <c r="J109" s="550" t="s">
        <v>370</v>
      </c>
    </row>
    <row r="110" spans="1:10" x14ac:dyDescent="0.25">
      <c r="A110" s="1702" t="s">
        <v>371</v>
      </c>
      <c r="B110" s="801">
        <v>2014</v>
      </c>
      <c r="C110" s="801">
        <v>2013</v>
      </c>
      <c r="D110" s="1090" t="s">
        <v>638</v>
      </c>
      <c r="E110" s="801">
        <v>2014</v>
      </c>
      <c r="F110" s="801">
        <v>2013</v>
      </c>
      <c r="G110" s="1090" t="s">
        <v>638</v>
      </c>
      <c r="H110" s="801">
        <v>2014</v>
      </c>
      <c r="I110" s="801">
        <v>2013</v>
      </c>
      <c r="J110" s="1090" t="s">
        <v>638</v>
      </c>
    </row>
    <row r="111" spans="1:10" x14ac:dyDescent="0.25">
      <c r="A111" s="1091" t="s">
        <v>222</v>
      </c>
      <c r="B111" s="1092">
        <v>131104.84168129164</v>
      </c>
      <c r="C111" s="1092">
        <v>131257.46069360917</v>
      </c>
      <c r="D111" s="1093">
        <v>-1.1627454280391802E-3</v>
      </c>
      <c r="E111" s="1092">
        <v>93321.484375145752</v>
      </c>
      <c r="F111" s="1092">
        <v>94496.174035602497</v>
      </c>
      <c r="G111" s="1093">
        <v>-1.2431081707225178E-2</v>
      </c>
      <c r="H111" s="1094">
        <v>37783.357306145881</v>
      </c>
      <c r="I111" s="1094">
        <v>36761.286658006677</v>
      </c>
      <c r="J111" s="1093">
        <v>2.7802907380462871E-2</v>
      </c>
    </row>
    <row r="112" spans="1:10" x14ac:dyDescent="0.25">
      <c r="A112" s="1091" t="s">
        <v>223</v>
      </c>
      <c r="B112" s="1092">
        <v>121067.88658525735</v>
      </c>
      <c r="C112" s="1092">
        <v>128212.01188664691</v>
      </c>
      <c r="D112" s="1093">
        <v>-5.572118552905736E-2</v>
      </c>
      <c r="E112" s="1092">
        <v>89425.09983640023</v>
      </c>
      <c r="F112" s="1092">
        <v>92346.791824312066</v>
      </c>
      <c r="G112" s="1093">
        <v>-3.1638261927607547E-2</v>
      </c>
      <c r="H112" s="1094">
        <v>31642.786748857117</v>
      </c>
      <c r="I112" s="1094">
        <v>35865.220062334847</v>
      </c>
      <c r="J112" s="1093">
        <v>-0.11773058428580707</v>
      </c>
    </row>
    <row r="113" spans="1:10" x14ac:dyDescent="0.25">
      <c r="A113" s="1091" t="s">
        <v>224</v>
      </c>
      <c r="B113" s="1092">
        <v>127368.45641111027</v>
      </c>
      <c r="C113" s="1092">
        <v>132519.96405635346</v>
      </c>
      <c r="D113" s="1093">
        <v>-3.8873445838338294E-2</v>
      </c>
      <c r="E113" s="1092">
        <v>95088.022361638185</v>
      </c>
      <c r="F113" s="1092">
        <v>100984.15740186922</v>
      </c>
      <c r="G113" s="1093">
        <v>-5.8386733047315564E-2</v>
      </c>
      <c r="H113" s="1094">
        <v>32280.434049472075</v>
      </c>
      <c r="I113" s="1094">
        <v>31535.806654484255</v>
      </c>
      <c r="J113" s="1093">
        <v>2.3612124565138837E-2</v>
      </c>
    </row>
    <row r="114" spans="1:10" x14ac:dyDescent="0.25">
      <c r="A114" s="1091" t="s">
        <v>225</v>
      </c>
      <c r="B114" s="1092">
        <v>109022.07583014805</v>
      </c>
      <c r="C114" s="1092">
        <v>108188.41579232062</v>
      </c>
      <c r="D114" s="1093">
        <v>7.7056312519423464E-3</v>
      </c>
      <c r="E114" s="1092">
        <v>82331.936098867518</v>
      </c>
      <c r="F114" s="1092">
        <v>80734.901795578582</v>
      </c>
      <c r="G114" s="1093">
        <v>1.9781213177575196E-2</v>
      </c>
      <c r="H114" s="1094">
        <v>26690.139731280538</v>
      </c>
      <c r="I114" s="1094">
        <v>27453.513996742044</v>
      </c>
      <c r="J114" s="1093">
        <v>-2.7806067578529103E-2</v>
      </c>
    </row>
    <row r="115" spans="1:10" x14ac:dyDescent="0.25">
      <c r="A115" s="1091" t="s">
        <v>361</v>
      </c>
      <c r="B115" s="1092">
        <v>106160.92938552405</v>
      </c>
      <c r="C115" s="1092">
        <v>108411.03920633394</v>
      </c>
      <c r="D115" s="1093">
        <v>-2.0755356993925278E-2</v>
      </c>
      <c r="E115" s="1092">
        <v>83342.662573224836</v>
      </c>
      <c r="F115" s="1092">
        <v>83172.961670913472</v>
      </c>
      <c r="G115" s="1093">
        <v>2.0403373752977405E-3</v>
      </c>
      <c r="H115" s="1094">
        <v>22818.266812299222</v>
      </c>
      <c r="I115" s="1094">
        <v>25238.077535420467</v>
      </c>
      <c r="J115" s="1093">
        <v>-9.5879360055263874E-2</v>
      </c>
    </row>
    <row r="116" spans="1:10" x14ac:dyDescent="0.25">
      <c r="A116" s="1091" t="s">
        <v>226</v>
      </c>
      <c r="B116" s="1092">
        <v>125773.06414780844</v>
      </c>
      <c r="C116" s="1092">
        <v>130936.38443138756</v>
      </c>
      <c r="D116" s="1093">
        <v>-3.9433808303182216E-2</v>
      </c>
      <c r="E116" s="1092">
        <v>97905.047680429969</v>
      </c>
      <c r="F116" s="1092">
        <v>96173.865498946034</v>
      </c>
      <c r="G116" s="1093">
        <v>1.8000546952154028E-2</v>
      </c>
      <c r="H116" s="1094">
        <v>27868.016467378482</v>
      </c>
      <c r="I116" s="1094">
        <v>34762.518932441533</v>
      </c>
      <c r="J116" s="1093">
        <v>-0.19833149831466534</v>
      </c>
    </row>
    <row r="117" spans="1:10" x14ac:dyDescent="0.25">
      <c r="A117" s="1091" t="s">
        <v>227</v>
      </c>
      <c r="B117" s="1092">
        <v>139184.36233062902</v>
      </c>
      <c r="C117" s="1092">
        <v>134859.31449370185</v>
      </c>
      <c r="D117" s="1093">
        <v>3.2070812855341524E-2</v>
      </c>
      <c r="E117" s="1092">
        <v>106466.42257611004</v>
      </c>
      <c r="F117" s="1092">
        <v>101158.41374124878</v>
      </c>
      <c r="G117" s="1093">
        <v>5.2472242679076686E-2</v>
      </c>
      <c r="H117" s="1094">
        <v>32717.939754518982</v>
      </c>
      <c r="I117" s="1094">
        <v>33700.90075245309</v>
      </c>
      <c r="J117" s="1093">
        <v>-2.9167202537236592E-2</v>
      </c>
    </row>
    <row r="118" spans="1:10" x14ac:dyDescent="0.25">
      <c r="A118" s="1091" t="s">
        <v>228</v>
      </c>
      <c r="B118" s="1092">
        <v>127336.6971170114</v>
      </c>
      <c r="C118" s="1092">
        <v>128282.46147241621</v>
      </c>
      <c r="D118" s="1093">
        <v>-7.3725148749829161E-3</v>
      </c>
      <c r="E118" s="1092">
        <v>93728.527697053112</v>
      </c>
      <c r="F118" s="1092">
        <v>91442.775198281088</v>
      </c>
      <c r="G118" s="1093">
        <v>2.4996534650393976E-2</v>
      </c>
      <c r="H118" s="1094">
        <v>33608.169419958285</v>
      </c>
      <c r="I118" s="1094">
        <v>36839.686274135121</v>
      </c>
      <c r="J118" s="1093">
        <v>-8.7718359763711118E-2</v>
      </c>
    </row>
    <row r="119" spans="1:10" x14ac:dyDescent="0.25">
      <c r="A119" s="1091" t="s">
        <v>229</v>
      </c>
      <c r="B119" s="1092">
        <v>100057.47734060162</v>
      </c>
      <c r="C119" s="1092">
        <v>101935.70584202308</v>
      </c>
      <c r="D119" s="1093">
        <v>-1.8425619226419832E-2</v>
      </c>
      <c r="E119" s="1092">
        <v>69297.370346635522</v>
      </c>
      <c r="F119" s="1092">
        <v>67142.944739287719</v>
      </c>
      <c r="G119" s="1093">
        <v>3.2087148034887658E-2</v>
      </c>
      <c r="H119" s="1094">
        <v>30760.106993966088</v>
      </c>
      <c r="I119" s="1094">
        <v>34792.761102735356</v>
      </c>
      <c r="J119" s="1093">
        <v>-0.11590497508552799</v>
      </c>
    </row>
    <row r="120" spans="1:10" x14ac:dyDescent="0.25">
      <c r="A120" s="1091" t="s">
        <v>230</v>
      </c>
      <c r="B120" s="1092">
        <v>115050.31226543785</v>
      </c>
      <c r="C120" s="1092">
        <v>103929.8626866665</v>
      </c>
      <c r="D120" s="1093">
        <v>0.10699956000421063</v>
      </c>
      <c r="E120" s="1092">
        <v>84240.823106086609</v>
      </c>
      <c r="F120" s="1092">
        <v>76941.867633493239</v>
      </c>
      <c r="G120" s="1093">
        <v>9.4863248022018176E-2</v>
      </c>
      <c r="H120" s="1094">
        <v>30809.48915935124</v>
      </c>
      <c r="I120" s="1094">
        <v>26987.995053173261</v>
      </c>
      <c r="J120" s="1093">
        <v>0.14159977792528333</v>
      </c>
    </row>
    <row r="121" spans="1:10" x14ac:dyDescent="0.25">
      <c r="A121" s="1091" t="s">
        <v>231</v>
      </c>
      <c r="B121" s="1092">
        <v>107004.91719321412</v>
      </c>
      <c r="C121" s="1092">
        <v>101943.08909201788</v>
      </c>
      <c r="D121" s="1093">
        <v>4.9653469855393872E-2</v>
      </c>
      <c r="E121" s="1092">
        <v>80373.604820564462</v>
      </c>
      <c r="F121" s="1092">
        <v>76478.367772361409</v>
      </c>
      <c r="G121" s="1093">
        <v>5.0932533756437692E-2</v>
      </c>
      <c r="H121" s="1094">
        <v>26631.312372649652</v>
      </c>
      <c r="I121" s="1094">
        <v>25464.721319656473</v>
      </c>
      <c r="J121" s="1093">
        <v>4.5812048690777374E-2</v>
      </c>
    </row>
    <row r="122" spans="1:10" x14ac:dyDescent="0.25">
      <c r="A122" s="1091" t="s">
        <v>232</v>
      </c>
      <c r="B122" s="1092">
        <v>139938.61207144699</v>
      </c>
      <c r="C122" s="1092">
        <v>124769.41766770786</v>
      </c>
      <c r="D122" s="1093">
        <v>0.12157782481712376</v>
      </c>
      <c r="E122" s="1092">
        <v>103431.84411737943</v>
      </c>
      <c r="F122" s="1092">
        <v>94309.475221980465</v>
      </c>
      <c r="G122" s="1093">
        <v>9.6728020953644744E-2</v>
      </c>
      <c r="H122" s="1094">
        <v>36506.767954067553</v>
      </c>
      <c r="I122" s="1094">
        <v>30459.9424457274</v>
      </c>
      <c r="J122" s="1093">
        <v>0.19851729920744932</v>
      </c>
    </row>
    <row r="123" spans="1:10" x14ac:dyDescent="0.25">
      <c r="A123" s="1101" t="s">
        <v>271</v>
      </c>
      <c r="B123" s="1096">
        <v>1449069.632359481</v>
      </c>
      <c r="C123" s="1097">
        <v>1435245.1273211851</v>
      </c>
      <c r="D123" s="1098">
        <v>9.632156051349039E-3</v>
      </c>
      <c r="E123" s="1096">
        <v>1078952.8455895358</v>
      </c>
      <c r="F123" s="1097">
        <v>1055382.6965338744</v>
      </c>
      <c r="G123" s="1098">
        <v>2.2333272217813782E-2</v>
      </c>
      <c r="H123" s="1099">
        <v>370116.78676994512</v>
      </c>
      <c r="I123" s="1100">
        <v>379862.43078731059</v>
      </c>
      <c r="J123" s="1098">
        <v>-2.5655719617142636E-2</v>
      </c>
    </row>
    <row r="124" spans="1:10" x14ac:dyDescent="0.25">
      <c r="A124" s="1761" t="s">
        <v>236</v>
      </c>
      <c r="B124" s="1762" t="s">
        <v>271</v>
      </c>
      <c r="C124" s="1763" t="s">
        <v>271</v>
      </c>
      <c r="D124" s="550" t="s">
        <v>370</v>
      </c>
      <c r="E124" s="1762" t="s">
        <v>257</v>
      </c>
      <c r="F124" s="1763" t="s">
        <v>257</v>
      </c>
      <c r="G124" s="550" t="s">
        <v>370</v>
      </c>
      <c r="H124" s="1762" t="s">
        <v>258</v>
      </c>
      <c r="I124" s="1763" t="s">
        <v>258</v>
      </c>
      <c r="J124" s="550" t="s">
        <v>370</v>
      </c>
    </row>
    <row r="125" spans="1:10" x14ac:dyDescent="0.25">
      <c r="A125" s="1702" t="s">
        <v>235</v>
      </c>
      <c r="B125" s="801">
        <v>2014</v>
      </c>
      <c r="C125" s="801">
        <v>2013</v>
      </c>
      <c r="D125" s="1090" t="s">
        <v>638</v>
      </c>
      <c r="E125" s="801">
        <v>2014</v>
      </c>
      <c r="F125" s="801">
        <v>2013</v>
      </c>
      <c r="G125" s="1090" t="s">
        <v>638</v>
      </c>
      <c r="H125" s="801">
        <v>2014</v>
      </c>
      <c r="I125" s="801">
        <v>2013</v>
      </c>
      <c r="J125" s="1090" t="s">
        <v>638</v>
      </c>
    </row>
    <row r="126" spans="1:10" x14ac:dyDescent="0.25">
      <c r="A126" s="1091" t="s">
        <v>222</v>
      </c>
      <c r="B126" s="1092">
        <v>45537.706572564559</v>
      </c>
      <c r="C126" s="1092">
        <v>48032.763966018654</v>
      </c>
      <c r="D126" s="1093">
        <v>-5.1944905673536823E-2</v>
      </c>
      <c r="E126" s="1092">
        <v>31608.739815285899</v>
      </c>
      <c r="F126" s="1092">
        <v>30923.032483488696</v>
      </c>
      <c r="G126" s="1093">
        <v>2.2174647074582277E-2</v>
      </c>
      <c r="H126" s="1094">
        <v>13928.966757278662</v>
      </c>
      <c r="I126" s="1094">
        <v>17109.731482529962</v>
      </c>
      <c r="J126" s="1093">
        <v>-0.1859038365680401</v>
      </c>
    </row>
    <row r="127" spans="1:10" x14ac:dyDescent="0.25">
      <c r="A127" s="1091" t="s">
        <v>223</v>
      </c>
      <c r="B127" s="1092">
        <v>41369.823214420467</v>
      </c>
      <c r="C127" s="1092">
        <v>46264.579489337382</v>
      </c>
      <c r="D127" s="1093">
        <v>-0.10579921678624604</v>
      </c>
      <c r="E127" s="1092">
        <v>28929.254652081181</v>
      </c>
      <c r="F127" s="1092">
        <v>29918.17607470294</v>
      </c>
      <c r="G127" s="1093">
        <v>-3.305420157139638E-2</v>
      </c>
      <c r="H127" s="1094">
        <v>12440.568562339289</v>
      </c>
      <c r="I127" s="1094">
        <v>16346.403414634442</v>
      </c>
      <c r="J127" s="1093">
        <v>-0.23894154287164948</v>
      </c>
    </row>
    <row r="128" spans="1:10" x14ac:dyDescent="0.25">
      <c r="A128" s="1091" t="s">
        <v>224</v>
      </c>
      <c r="B128" s="1092">
        <v>43543.774031834575</v>
      </c>
      <c r="C128" s="1092">
        <v>42997.665857647313</v>
      </c>
      <c r="D128" s="1093">
        <v>1.2700879531351017E-2</v>
      </c>
      <c r="E128" s="1092">
        <v>30252.687601415655</v>
      </c>
      <c r="F128" s="1092">
        <v>29458.261667349325</v>
      </c>
      <c r="G128" s="1093">
        <v>2.6967848376024506E-2</v>
      </c>
      <c r="H128" s="1094">
        <v>13291.086430418918</v>
      </c>
      <c r="I128" s="1094">
        <v>13539.404190297992</v>
      </c>
      <c r="J128" s="1093">
        <v>-1.8340375720300339E-2</v>
      </c>
    </row>
    <row r="129" spans="1:10" x14ac:dyDescent="0.25">
      <c r="A129" s="1091" t="s">
        <v>225</v>
      </c>
      <c r="B129" s="1092">
        <v>40980.972325052127</v>
      </c>
      <c r="C129" s="1092">
        <v>40674.373857468156</v>
      </c>
      <c r="D129" s="1093">
        <v>7.5378779931156714E-3</v>
      </c>
      <c r="E129" s="1092">
        <v>28827.356111812285</v>
      </c>
      <c r="F129" s="1092">
        <v>27907.859315683127</v>
      </c>
      <c r="G129" s="1093">
        <v>3.2947593211222648E-2</v>
      </c>
      <c r="H129" s="1094">
        <v>12153.61621323984</v>
      </c>
      <c r="I129" s="1094">
        <v>12766.514541785031</v>
      </c>
      <c r="J129" s="1093">
        <v>-4.8008274031190235E-2</v>
      </c>
    </row>
    <row r="130" spans="1:10" x14ac:dyDescent="0.25">
      <c r="A130" s="1091" t="s">
        <v>361</v>
      </c>
      <c r="B130" s="1092">
        <v>43199.692279918803</v>
      </c>
      <c r="C130" s="1092">
        <v>43298.251322816177</v>
      </c>
      <c r="D130" s="1093">
        <v>-2.2762822951567507E-3</v>
      </c>
      <c r="E130" s="1092">
        <v>31700.590384660482</v>
      </c>
      <c r="F130" s="1092">
        <v>31287.925238202708</v>
      </c>
      <c r="G130" s="1093">
        <v>1.3189278078237887E-2</v>
      </c>
      <c r="H130" s="1094">
        <v>11499.101895258325</v>
      </c>
      <c r="I130" s="1094">
        <v>12010.326084613471</v>
      </c>
      <c r="J130" s="1093">
        <v>-4.2565387963119372E-2</v>
      </c>
    </row>
    <row r="131" spans="1:10" x14ac:dyDescent="0.25">
      <c r="A131" s="1091" t="s">
        <v>226</v>
      </c>
      <c r="B131" s="1092">
        <v>48509.865671340049</v>
      </c>
      <c r="C131" s="1092">
        <v>50977.446247234759</v>
      </c>
      <c r="D131" s="1093">
        <v>-4.8405339175431217E-2</v>
      </c>
      <c r="E131" s="1092">
        <v>34537.296269593506</v>
      </c>
      <c r="F131" s="1092">
        <v>32661.927005115645</v>
      </c>
      <c r="G131" s="1093">
        <v>5.741759401348645E-2</v>
      </c>
      <c r="H131" s="1094">
        <v>13972.569401746543</v>
      </c>
      <c r="I131" s="1094">
        <v>18315.519242119113</v>
      </c>
      <c r="J131" s="1093">
        <v>-0.23711857594434704</v>
      </c>
    </row>
    <row r="132" spans="1:10" x14ac:dyDescent="0.25">
      <c r="A132" s="1091" t="s">
        <v>227</v>
      </c>
      <c r="B132" s="1092">
        <v>49426.154425293236</v>
      </c>
      <c r="C132" s="1092">
        <v>50151.068998734088</v>
      </c>
      <c r="D132" s="1093">
        <v>-1.4454618573716771E-2</v>
      </c>
      <c r="E132" s="1092">
        <v>36915.993672257398</v>
      </c>
      <c r="F132" s="1092">
        <v>35246.706088645828</v>
      </c>
      <c r="G132" s="1093">
        <v>4.7360101662075715E-2</v>
      </c>
      <c r="H132" s="1094">
        <v>12510.160753035836</v>
      </c>
      <c r="I132" s="1094">
        <v>14904.362910088259</v>
      </c>
      <c r="J132" s="1093">
        <v>-0.16063767176736343</v>
      </c>
    </row>
    <row r="133" spans="1:10" x14ac:dyDescent="0.25">
      <c r="A133" s="1091" t="s">
        <v>228</v>
      </c>
      <c r="B133" s="1092">
        <v>47993.196448031871</v>
      </c>
      <c r="C133" s="1092">
        <v>46147.843180725649</v>
      </c>
      <c r="D133" s="1093">
        <v>3.9987855122056049E-2</v>
      </c>
      <c r="E133" s="1092">
        <v>34097.793871245813</v>
      </c>
      <c r="F133" s="1092">
        <v>32628.800546032602</v>
      </c>
      <c r="G133" s="1093">
        <v>4.5021370710233821E-2</v>
      </c>
      <c r="H133" s="1094">
        <v>13895.40257678606</v>
      </c>
      <c r="I133" s="1094">
        <v>13519.042634693047</v>
      </c>
      <c r="J133" s="1093">
        <v>2.7839245149444691E-2</v>
      </c>
    </row>
    <row r="134" spans="1:10" x14ac:dyDescent="0.25">
      <c r="A134" s="1091" t="s">
        <v>229</v>
      </c>
      <c r="B134" s="1092">
        <v>40991.742419827409</v>
      </c>
      <c r="C134" s="1092">
        <v>37878.599972364253</v>
      </c>
      <c r="D134" s="1093">
        <v>8.2187368322336862E-2</v>
      </c>
      <c r="E134" s="1092">
        <v>25904.787916663572</v>
      </c>
      <c r="F134" s="1092">
        <v>24022.147634444533</v>
      </c>
      <c r="G134" s="1093">
        <v>7.8371022893872544E-2</v>
      </c>
      <c r="H134" s="1094">
        <v>15086.954503163837</v>
      </c>
      <c r="I134" s="1094">
        <v>13856.452337919718</v>
      </c>
      <c r="J134" s="1093">
        <v>8.8803550521854291E-2</v>
      </c>
    </row>
    <row r="135" spans="1:10" x14ac:dyDescent="0.25">
      <c r="A135" s="1091" t="s">
        <v>230</v>
      </c>
      <c r="B135" s="1092">
        <v>42034.706141692659</v>
      </c>
      <c r="C135" s="1092">
        <v>37852.505342798257</v>
      </c>
      <c r="D135" s="1093">
        <v>0.11048676332041252</v>
      </c>
      <c r="E135" s="1092">
        <v>27477.993521375585</v>
      </c>
      <c r="F135" s="1092">
        <v>25463.649167349162</v>
      </c>
      <c r="G135" s="1093">
        <v>7.9106664594221776E-2</v>
      </c>
      <c r="H135" s="1094">
        <v>14556.71262031707</v>
      </c>
      <c r="I135" s="1094">
        <v>12388.856175449095</v>
      </c>
      <c r="J135" s="1093">
        <v>0.17498439033976365</v>
      </c>
    </row>
    <row r="136" spans="1:10" x14ac:dyDescent="0.25">
      <c r="A136" s="1091" t="s">
        <v>231</v>
      </c>
      <c r="B136" s="1092">
        <v>36884.962534194427</v>
      </c>
      <c r="C136" s="1092">
        <v>36074.876544333645</v>
      </c>
      <c r="D136" s="1093">
        <v>2.2455682942261523E-2</v>
      </c>
      <c r="E136" s="1092">
        <v>25617.820420816988</v>
      </c>
      <c r="F136" s="1092">
        <v>25477.967704611739</v>
      </c>
      <c r="G136" s="1093">
        <v>5.4891629437121559E-3</v>
      </c>
      <c r="H136" s="1094">
        <v>11267.14211337744</v>
      </c>
      <c r="I136" s="1094">
        <v>10596.908839721902</v>
      </c>
      <c r="J136" s="1093">
        <v>6.3247998429806884E-2</v>
      </c>
    </row>
    <row r="137" spans="1:10" x14ac:dyDescent="0.25">
      <c r="A137" s="1091" t="s">
        <v>232</v>
      </c>
      <c r="B137" s="1092">
        <v>51787.979741893381</v>
      </c>
      <c r="C137" s="1092">
        <v>44354.784646122069</v>
      </c>
      <c r="D137" s="1093">
        <v>0.16758496642641685</v>
      </c>
      <c r="E137" s="1092">
        <v>35447.960341721839</v>
      </c>
      <c r="F137" s="1092">
        <v>32285.373694560938</v>
      </c>
      <c r="G137" s="1093">
        <v>9.7957256963505213E-2</v>
      </c>
      <c r="H137" s="1094">
        <v>16340.019400171543</v>
      </c>
      <c r="I137" s="1094">
        <v>12069.410951561129</v>
      </c>
      <c r="J137" s="1093">
        <v>0.35383735509130454</v>
      </c>
    </row>
    <row r="138" spans="1:10" x14ac:dyDescent="0.25">
      <c r="A138" s="1101" t="s">
        <v>271</v>
      </c>
      <c r="B138" s="1096">
        <v>532260.57580606348</v>
      </c>
      <c r="C138" s="1097">
        <v>524704.75942560029</v>
      </c>
      <c r="D138" s="1098">
        <v>1.4400129300779829E-2</v>
      </c>
      <c r="E138" s="1096">
        <v>371318.27457893023</v>
      </c>
      <c r="F138" s="1097">
        <v>357281.8266201872</v>
      </c>
      <c r="G138" s="1098">
        <v>3.9286767232257436E-2</v>
      </c>
      <c r="H138" s="1099">
        <v>160942.30122713331</v>
      </c>
      <c r="I138" s="1100">
        <v>167422.93280541315</v>
      </c>
      <c r="J138" s="1098">
        <v>-3.8708147502181989E-2</v>
      </c>
    </row>
    <row r="139" spans="1:10" x14ac:dyDescent="0.25">
      <c r="A139" s="1761" t="s">
        <v>234</v>
      </c>
      <c r="B139" s="1762" t="s">
        <v>271</v>
      </c>
      <c r="C139" s="1763" t="s">
        <v>271</v>
      </c>
      <c r="D139" s="550" t="s">
        <v>370</v>
      </c>
      <c r="E139" s="1762" t="s">
        <v>257</v>
      </c>
      <c r="F139" s="1763" t="s">
        <v>257</v>
      </c>
      <c r="G139" s="550" t="s">
        <v>370</v>
      </c>
      <c r="H139" s="1762" t="s">
        <v>258</v>
      </c>
      <c r="I139" s="1763" t="s">
        <v>258</v>
      </c>
      <c r="J139" s="550" t="s">
        <v>370</v>
      </c>
    </row>
    <row r="140" spans="1:10" x14ac:dyDescent="0.25">
      <c r="A140" s="1702" t="s">
        <v>235</v>
      </c>
      <c r="B140" s="801">
        <v>2014</v>
      </c>
      <c r="C140" s="801">
        <v>2013</v>
      </c>
      <c r="D140" s="1090" t="s">
        <v>638</v>
      </c>
      <c r="E140" s="801">
        <v>2014</v>
      </c>
      <c r="F140" s="801">
        <v>2013</v>
      </c>
      <c r="G140" s="1090" t="s">
        <v>638</v>
      </c>
      <c r="H140" s="801">
        <v>2014</v>
      </c>
      <c r="I140" s="801">
        <v>2013</v>
      </c>
      <c r="J140" s="1090" t="s">
        <v>638</v>
      </c>
    </row>
    <row r="141" spans="1:10" x14ac:dyDescent="0.25">
      <c r="A141" s="1091" t="s">
        <v>222</v>
      </c>
      <c r="B141" s="1092">
        <v>111247.13132595495</v>
      </c>
      <c r="C141" s="1092">
        <v>110735.75544653811</v>
      </c>
      <c r="D141" s="1093">
        <v>4.6179833907731282E-3</v>
      </c>
      <c r="E141" s="1092">
        <v>81181.212864831483</v>
      </c>
      <c r="F141" s="1092">
        <v>82274.086894345484</v>
      </c>
      <c r="G141" s="1093">
        <v>-1.3283332222421951E-2</v>
      </c>
      <c r="H141" s="1094">
        <v>30065.918461123467</v>
      </c>
      <c r="I141" s="1094">
        <v>28461.668552192623</v>
      </c>
      <c r="J141" s="1093">
        <v>5.6365279709058136E-2</v>
      </c>
    </row>
    <row r="142" spans="1:10" x14ac:dyDescent="0.25">
      <c r="A142" s="1091" t="s">
        <v>223</v>
      </c>
      <c r="B142" s="1092">
        <v>102523.97847214839</v>
      </c>
      <c r="C142" s="1092">
        <v>107256.71969769965</v>
      </c>
      <c r="D142" s="1093">
        <v>-4.4125358661819769E-2</v>
      </c>
      <c r="E142" s="1092">
        <v>78163.154289125741</v>
      </c>
      <c r="F142" s="1092">
        <v>80128.144975121584</v>
      </c>
      <c r="G142" s="1093">
        <v>-2.4523102170977973E-2</v>
      </c>
      <c r="H142" s="1094">
        <v>24360.824183022647</v>
      </c>
      <c r="I142" s="1094">
        <v>27128.574722578072</v>
      </c>
      <c r="J142" s="1093">
        <v>-0.10202344088692328</v>
      </c>
    </row>
    <row r="143" spans="1:10" x14ac:dyDescent="0.25">
      <c r="A143" s="1091" t="s">
        <v>224</v>
      </c>
      <c r="B143" s="1092">
        <v>108135.02293742268</v>
      </c>
      <c r="C143" s="1092">
        <v>111350.64941970631</v>
      </c>
      <c r="D143" s="1093">
        <v>-2.8878381033622835E-2</v>
      </c>
      <c r="E143" s="1092">
        <v>83151.720132619797</v>
      </c>
      <c r="F143" s="1092">
        <v>88185.517685235158</v>
      </c>
      <c r="G143" s="1093">
        <v>-5.708190737829244E-2</v>
      </c>
      <c r="H143" s="1094">
        <v>24983.302804802886</v>
      </c>
      <c r="I143" s="1094">
        <v>23165.131734471157</v>
      </c>
      <c r="J143" s="1093">
        <v>7.848740474141902E-2</v>
      </c>
    </row>
    <row r="144" spans="1:10" x14ac:dyDescent="0.25">
      <c r="A144" s="1091" t="s">
        <v>225</v>
      </c>
      <c r="B144" s="1092">
        <v>92382.699772401378</v>
      </c>
      <c r="C144" s="1092">
        <v>89663.319200091209</v>
      </c>
      <c r="D144" s="1093">
        <v>3.0328796620183507E-2</v>
      </c>
      <c r="E144" s="1092">
        <v>71523.409378368291</v>
      </c>
      <c r="F144" s="1092">
        <v>70125.406681307591</v>
      </c>
      <c r="G144" s="1093">
        <v>1.9935751722825357E-2</v>
      </c>
      <c r="H144" s="1094">
        <v>20859.290394033091</v>
      </c>
      <c r="I144" s="1094">
        <v>19537.912518783625</v>
      </c>
      <c r="J144" s="1093">
        <v>6.7631476698398529E-2</v>
      </c>
    </row>
    <row r="145" spans="1:10" x14ac:dyDescent="0.25">
      <c r="A145" s="1091" t="s">
        <v>361</v>
      </c>
      <c r="B145" s="1092">
        <v>87543.076330025811</v>
      </c>
      <c r="C145" s="1092">
        <v>89199.047503046444</v>
      </c>
      <c r="D145" s="1093">
        <v>-1.8564897489113608E-2</v>
      </c>
      <c r="E145" s="1092">
        <v>71321.72149809252</v>
      </c>
      <c r="F145" s="1092">
        <v>70962.942236973817</v>
      </c>
      <c r="G145" s="1093">
        <v>5.0558678911676314E-3</v>
      </c>
      <c r="H145" s="1094">
        <v>16221.354831933291</v>
      </c>
      <c r="I145" s="1094">
        <v>18236.105266072631</v>
      </c>
      <c r="J145" s="1093">
        <v>-0.11048139965981019</v>
      </c>
    </row>
    <row r="146" spans="1:10" x14ac:dyDescent="0.25">
      <c r="A146" s="1091" t="s">
        <v>226</v>
      </c>
      <c r="B146" s="1092">
        <v>104292.19329050265</v>
      </c>
      <c r="C146" s="1092">
        <v>106942.11866035813</v>
      </c>
      <c r="D146" s="1093">
        <v>-2.4779061823821613E-2</v>
      </c>
      <c r="E146" s="1092">
        <v>84796.298705005072</v>
      </c>
      <c r="F146" s="1092">
        <v>83265.044649585863</v>
      </c>
      <c r="G146" s="1093">
        <v>1.8390118709037617E-2</v>
      </c>
      <c r="H146" s="1094">
        <v>19495.894585497583</v>
      </c>
      <c r="I146" s="1094">
        <v>23677.07401077227</v>
      </c>
      <c r="J146" s="1093">
        <v>-0.17659189743514725</v>
      </c>
    </row>
    <row r="147" spans="1:10" x14ac:dyDescent="0.25">
      <c r="A147" s="1091" t="s">
        <v>227</v>
      </c>
      <c r="B147" s="1092">
        <v>118080.91716213021</v>
      </c>
      <c r="C147" s="1092">
        <v>111549.33577601259</v>
      </c>
      <c r="D147" s="1093">
        <v>5.8553296984509284E-2</v>
      </c>
      <c r="E147" s="1092">
        <v>92041.160402137975</v>
      </c>
      <c r="F147" s="1092">
        <v>87137.677088712589</v>
      </c>
      <c r="G147" s="1093">
        <v>5.6272825685188765E-2</v>
      </c>
      <c r="H147" s="1094">
        <v>26039.756759992229</v>
      </c>
      <c r="I147" s="1094">
        <v>24411.658687300001</v>
      </c>
      <c r="J147" s="1093">
        <v>6.6693463707127476E-2</v>
      </c>
    </row>
    <row r="148" spans="1:10" x14ac:dyDescent="0.25">
      <c r="A148" s="1091" t="s">
        <v>228</v>
      </c>
      <c r="B148" s="1092">
        <v>108256.71610805538</v>
      </c>
      <c r="C148" s="1092">
        <v>108843.97150304943</v>
      </c>
      <c r="D148" s="1093">
        <v>-5.3953874237085975E-3</v>
      </c>
      <c r="E148" s="1092">
        <v>80558.194682212663</v>
      </c>
      <c r="F148" s="1092">
        <v>78739.490446653814</v>
      </c>
      <c r="G148" s="1093">
        <v>2.3097739460112843E-2</v>
      </c>
      <c r="H148" s="1094">
        <v>27698.521425842719</v>
      </c>
      <c r="I148" s="1094">
        <v>30104.481056395605</v>
      </c>
      <c r="J148" s="1093">
        <v>-7.9920315717973422E-2</v>
      </c>
    </row>
    <row r="149" spans="1:10" x14ac:dyDescent="0.25">
      <c r="A149" s="1091" t="s">
        <v>229</v>
      </c>
      <c r="B149" s="1092">
        <v>81023.894962298422</v>
      </c>
      <c r="C149" s="1092">
        <v>86298.577380652612</v>
      </c>
      <c r="D149" s="1093">
        <v>-6.1121313681547718E-2</v>
      </c>
      <c r="E149" s="1092">
        <v>59086.209668699114</v>
      </c>
      <c r="F149" s="1092">
        <v>57985.106353492185</v>
      </c>
      <c r="G149" s="1093">
        <v>1.8989416152732641E-2</v>
      </c>
      <c r="H149" s="1094">
        <v>21937.685293599312</v>
      </c>
      <c r="I149" s="1094">
        <v>28313.471027160431</v>
      </c>
      <c r="J149" s="1093">
        <v>-0.22518559195532684</v>
      </c>
    </row>
    <row r="150" spans="1:10" x14ac:dyDescent="0.25">
      <c r="A150" s="1091" t="s">
        <v>230</v>
      </c>
      <c r="B150" s="1092">
        <v>96384.56047302208</v>
      </c>
      <c r="C150" s="1092">
        <v>87706.322639944527</v>
      </c>
      <c r="D150" s="1093">
        <v>9.8946547658870676E-2</v>
      </c>
      <c r="E150" s="1092">
        <v>73839.838412980229</v>
      </c>
      <c r="F150" s="1092">
        <v>67190.30646052114</v>
      </c>
      <c r="G150" s="1093">
        <v>9.8965644045188927E-2</v>
      </c>
      <c r="H150" s="1094">
        <v>22544.722060041855</v>
      </c>
      <c r="I150" s="1094">
        <v>20516.016179423379</v>
      </c>
      <c r="J150" s="1093">
        <v>9.8884006664665014E-2</v>
      </c>
    </row>
    <row r="151" spans="1:10" x14ac:dyDescent="0.25">
      <c r="A151" s="1091" t="s">
        <v>231</v>
      </c>
      <c r="B151" s="1092">
        <v>91659.035531379996</v>
      </c>
      <c r="C151" s="1092">
        <v>86437.70547747254</v>
      </c>
      <c r="D151" s="1093">
        <v>6.0405699400110091E-2</v>
      </c>
      <c r="E151" s="1092">
        <v>70567.074189302191</v>
      </c>
      <c r="F151" s="1092">
        <v>66901.549738931179</v>
      </c>
      <c r="G151" s="1093">
        <v>5.4789828706135024E-2</v>
      </c>
      <c r="H151" s="1094">
        <v>21091.961342077804</v>
      </c>
      <c r="I151" s="1094">
        <v>19536.155738541354</v>
      </c>
      <c r="J151" s="1093">
        <v>7.963724411078088E-2</v>
      </c>
    </row>
    <row r="152" spans="1:10" x14ac:dyDescent="0.25">
      <c r="A152" s="1091" t="s">
        <v>232</v>
      </c>
      <c r="B152" s="1092">
        <v>117163.41839516172</v>
      </c>
      <c r="C152" s="1092">
        <v>105269.54098911195</v>
      </c>
      <c r="D152" s="1093">
        <v>0.11298498401622137</v>
      </c>
      <c r="E152" s="1092">
        <v>88864.583586387002</v>
      </c>
      <c r="F152" s="1092">
        <v>80958.845124482061</v>
      </c>
      <c r="G152" s="1093">
        <v>9.7651324568045705E-2</v>
      </c>
      <c r="H152" s="1094">
        <v>28298.834808774714</v>
      </c>
      <c r="I152" s="1094">
        <v>24310.695864629884</v>
      </c>
      <c r="J152" s="1093">
        <v>0.16404873666932973</v>
      </c>
    </row>
    <row r="153" spans="1:10" x14ac:dyDescent="0.25">
      <c r="A153" s="1101" t="s">
        <v>271</v>
      </c>
      <c r="B153" s="1096">
        <v>1218692.6447605037</v>
      </c>
      <c r="C153" s="1097">
        <v>1201253.0636936834</v>
      </c>
      <c r="D153" s="1098">
        <v>1.4517824423436743E-2</v>
      </c>
      <c r="E153" s="1096">
        <v>935094.57780976198</v>
      </c>
      <c r="F153" s="1097">
        <v>913854.11833536241</v>
      </c>
      <c r="G153" s="1098">
        <v>2.3242724465793563E-2</v>
      </c>
      <c r="H153" s="1099">
        <v>283598.06695074157</v>
      </c>
      <c r="I153" s="1100">
        <v>287398.94535832101</v>
      </c>
      <c r="J153" s="1098">
        <v>-1.3225095182032076E-2</v>
      </c>
    </row>
    <row r="154" spans="1:10" x14ac:dyDescent="0.25">
      <c r="A154" s="26"/>
      <c r="B154" s="26"/>
      <c r="C154" s="486"/>
      <c r="D154" s="1104"/>
      <c r="E154" s="486"/>
      <c r="F154" s="486"/>
      <c r="G154" s="1104"/>
      <c r="H154" s="1102"/>
      <c r="I154" s="1102"/>
      <c r="J154" s="1104"/>
    </row>
    <row r="155" spans="1:10" x14ac:dyDescent="0.25">
      <c r="A155" s="4" t="s">
        <v>722</v>
      </c>
    </row>
    <row r="156" spans="1:10" x14ac:dyDescent="0.25">
      <c r="A156" s="4" t="s">
        <v>724</v>
      </c>
    </row>
  </sheetData>
  <sheetProtection formatCells="0" formatColumns="0" formatRows="0" insertColumns="0" insertRows="0" insertHyperlinks="0" deleteColumns="0" deleteRows="0" sort="0" autoFilter="0" pivotTables="0"/>
  <mergeCells count="40">
    <mergeCell ref="A139:A140"/>
    <mergeCell ref="B139:C139"/>
    <mergeCell ref="E139:F139"/>
    <mergeCell ref="H139:I139"/>
    <mergeCell ref="A109:A110"/>
    <mergeCell ref="B109:C109"/>
    <mergeCell ref="E109:F109"/>
    <mergeCell ref="H109:I109"/>
    <mergeCell ref="A124:A125"/>
    <mergeCell ref="B124:C124"/>
    <mergeCell ref="E124:F124"/>
    <mergeCell ref="H124:I124"/>
    <mergeCell ref="A79:A80"/>
    <mergeCell ref="B79:C79"/>
    <mergeCell ref="E79:F79"/>
    <mergeCell ref="H79:I79"/>
    <mergeCell ref="B94:C94"/>
    <mergeCell ref="E94:F94"/>
    <mergeCell ref="H94:I94"/>
    <mergeCell ref="E49:F49"/>
    <mergeCell ref="H49:I49"/>
    <mergeCell ref="B64:C64"/>
    <mergeCell ref="E64:F64"/>
    <mergeCell ref="H64:I64"/>
    <mergeCell ref="A2:J2"/>
    <mergeCell ref="A1:J1"/>
    <mergeCell ref="A94:A95"/>
    <mergeCell ref="A4:A5"/>
    <mergeCell ref="A19:A20"/>
    <mergeCell ref="A34:A35"/>
    <mergeCell ref="A64:A65"/>
    <mergeCell ref="H4:I4"/>
    <mergeCell ref="B19:C19"/>
    <mergeCell ref="E19:F19"/>
    <mergeCell ref="H19:I19"/>
    <mergeCell ref="B34:C34"/>
    <mergeCell ref="E34:F34"/>
    <mergeCell ref="H34:I34"/>
    <mergeCell ref="A49:A50"/>
    <mergeCell ref="B49:C49"/>
  </mergeCells>
  <phoneticPr fontId="43" type="noConversion"/>
  <printOptions horizontalCentered="1"/>
  <pageMargins left="0.25" right="0.25" top="0.25" bottom="0.5" header="0.3" footer="0.3"/>
  <pageSetup scale="93" fitToHeight="0" orientation="portrait" r:id="rId1"/>
  <headerFooter alignWithMargins="0">
    <oddFooter>&amp;L&amp;"Garamond,Italic"&amp;12Hawai‘i Tourism Authority&amp;R&amp;"Garamond,Italic"&amp;12 2014 Annual Visitor Research Report</oddFooter>
  </headerFooter>
  <rowBreaks count="2" manualBreakCount="2">
    <brk id="63" max="9" man="1"/>
    <brk id="123" max="9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O40"/>
  <sheetViews>
    <sheetView showGridLines="0" zoomScaleNormal="100" workbookViewId="0">
      <selection activeCell="Q50" sqref="Q50"/>
    </sheetView>
  </sheetViews>
  <sheetFormatPr defaultColWidth="10.453125" defaultRowHeight="11.5" x14ac:dyDescent="0.25"/>
  <cols>
    <col min="1" max="1" width="18.54296875" style="4" customWidth="1"/>
    <col min="2" max="14" width="9.1796875" style="4"/>
    <col min="15" max="15" width="10.453125" style="4"/>
    <col min="16" max="16384" width="10.453125" style="3"/>
  </cols>
  <sheetData>
    <row r="1" spans="1:15" ht="15.5" x14ac:dyDescent="0.35">
      <c r="A1" s="1685" t="str">
        <f>CONCATENATE('List of Tables'!A63,":  ",'List of Tables'!C63)</f>
        <v>TABLE 50:  Average Daily Census by Island and Month 2014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883"/>
    </row>
    <row r="2" spans="1:15" ht="15.5" x14ac:dyDescent="0.35">
      <c r="A2" s="1685" t="s">
        <v>696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</row>
    <row r="3" spans="1:15" x14ac:dyDescent="0.25">
      <c r="A3" s="26"/>
      <c r="B3" s="26"/>
      <c r="C3" s="26"/>
      <c r="D3" s="1108"/>
      <c r="E3" s="26"/>
      <c r="F3" s="26"/>
      <c r="G3" s="26"/>
      <c r="H3" s="26"/>
      <c r="I3" s="26"/>
      <c r="J3" s="26"/>
      <c r="K3" s="26"/>
      <c r="L3" s="26"/>
      <c r="M3" s="26"/>
      <c r="N3" s="26"/>
    </row>
    <row r="4" spans="1:15" x14ac:dyDescent="0.25">
      <c r="A4" s="1109"/>
      <c r="B4" s="754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50"/>
      <c r="N4" s="550"/>
    </row>
    <row r="5" spans="1:15" s="27" customFormat="1" x14ac:dyDescent="0.25">
      <c r="A5" s="1070" t="s">
        <v>199</v>
      </c>
      <c r="B5" s="1110" t="s">
        <v>237</v>
      </c>
      <c r="C5" s="801" t="s">
        <v>238</v>
      </c>
      <c r="D5" s="801" t="s">
        <v>224</v>
      </c>
      <c r="E5" s="801" t="s">
        <v>225</v>
      </c>
      <c r="F5" s="801" t="s">
        <v>361</v>
      </c>
      <c r="G5" s="801" t="s">
        <v>226</v>
      </c>
      <c r="H5" s="801" t="s">
        <v>227</v>
      </c>
      <c r="I5" s="801" t="s">
        <v>228</v>
      </c>
      <c r="J5" s="801" t="s">
        <v>239</v>
      </c>
      <c r="K5" s="801" t="s">
        <v>230</v>
      </c>
      <c r="L5" s="801" t="s">
        <v>231</v>
      </c>
      <c r="M5" s="1090" t="s">
        <v>232</v>
      </c>
      <c r="N5" s="1090" t="s">
        <v>271</v>
      </c>
      <c r="O5" s="4"/>
    </row>
    <row r="6" spans="1:15" x14ac:dyDescent="0.25">
      <c r="A6" s="167" t="s">
        <v>583</v>
      </c>
      <c r="B6" s="173">
        <v>98430.802478611207</v>
      </c>
      <c r="C6" s="66">
        <v>92933.184429089219</v>
      </c>
      <c r="D6" s="66">
        <v>94939.421059122775</v>
      </c>
      <c r="E6" s="66">
        <v>86292.179495749049</v>
      </c>
      <c r="F6" s="66">
        <v>88956.564048614033</v>
      </c>
      <c r="G6" s="66">
        <v>107769.89946403861</v>
      </c>
      <c r="H6" s="66">
        <v>109575.81488266774</v>
      </c>
      <c r="I6" s="66">
        <v>105134.78883945791</v>
      </c>
      <c r="J6" s="66">
        <v>87735.802789032256</v>
      </c>
      <c r="K6" s="66">
        <v>86761.614518877614</v>
      </c>
      <c r="L6" s="66">
        <v>85524.852715484332</v>
      </c>
      <c r="M6" s="178">
        <v>107260.85507222022</v>
      </c>
      <c r="N6" s="167">
        <v>96012.785988576288</v>
      </c>
    </row>
    <row r="7" spans="1:15" x14ac:dyDescent="0.25">
      <c r="A7" s="111" t="s">
        <v>287</v>
      </c>
      <c r="B7" s="68">
        <v>64209.432696257754</v>
      </c>
      <c r="C7" s="43">
        <v>61797.289239269456</v>
      </c>
      <c r="D7" s="43">
        <v>59810.647108193967</v>
      </c>
      <c r="E7" s="43">
        <v>54309.123738342008</v>
      </c>
      <c r="F7" s="43">
        <v>47980.087136303096</v>
      </c>
      <c r="G7" s="43">
        <v>56473.45944621339</v>
      </c>
      <c r="H7" s="43">
        <v>58408.553428263884</v>
      </c>
      <c r="I7" s="43">
        <v>50363.755597023941</v>
      </c>
      <c r="J7" s="43">
        <v>44171.051623417181</v>
      </c>
      <c r="K7" s="43">
        <v>50512.015650961315</v>
      </c>
      <c r="L7" s="43">
        <v>53514.258947705734</v>
      </c>
      <c r="M7" s="163">
        <v>68418.200048186292</v>
      </c>
      <c r="N7" s="111">
        <v>55822.313295865184</v>
      </c>
    </row>
    <row r="8" spans="1:15" x14ac:dyDescent="0.25">
      <c r="A8" s="111" t="s">
        <v>240</v>
      </c>
      <c r="B8" s="68">
        <v>62328.528609617999</v>
      </c>
      <c r="C8" s="43">
        <v>60343.17077824576</v>
      </c>
      <c r="D8" s="43">
        <v>58564.932159631047</v>
      </c>
      <c r="E8" s="43">
        <v>53127.905315261829</v>
      </c>
      <c r="F8" s="43">
        <v>46757.077825982153</v>
      </c>
      <c r="G8" s="43">
        <v>55177.117244029025</v>
      </c>
      <c r="H8" s="43">
        <v>57226.963278774827</v>
      </c>
      <c r="I8" s="43">
        <v>49319.168917293115</v>
      </c>
      <c r="J8" s="43">
        <v>43015.996891729017</v>
      </c>
      <c r="K8" s="43">
        <v>49273.650886180621</v>
      </c>
      <c r="L8" s="43">
        <v>51977.341523475814</v>
      </c>
      <c r="M8" s="163">
        <v>66346.340940136928</v>
      </c>
      <c r="N8" s="111">
        <v>54446.236033347588</v>
      </c>
    </row>
    <row r="9" spans="1:15" x14ac:dyDescent="0.25">
      <c r="A9" s="111" t="s">
        <v>201</v>
      </c>
      <c r="B9" s="68">
        <v>1121.8111315293249</v>
      </c>
      <c r="C9" s="43">
        <v>830.78483508976115</v>
      </c>
      <c r="D9" s="43">
        <v>629.37347552074743</v>
      </c>
      <c r="E9" s="43">
        <v>617.40705632654056</v>
      </c>
      <c r="F9" s="43">
        <v>613.98284821937034</v>
      </c>
      <c r="G9" s="43">
        <v>767.93326157508409</v>
      </c>
      <c r="H9" s="43">
        <v>619.82431170344933</v>
      </c>
      <c r="I9" s="43">
        <v>518.52917085827801</v>
      </c>
      <c r="J9" s="43">
        <v>629.144215687067</v>
      </c>
      <c r="K9" s="43">
        <v>693.00318417486562</v>
      </c>
      <c r="L9" s="43">
        <v>943.72538974186</v>
      </c>
      <c r="M9" s="163">
        <v>1115.6227127215632</v>
      </c>
      <c r="N9" s="111">
        <v>758.04061632598746</v>
      </c>
    </row>
    <row r="10" spans="1:15" x14ac:dyDescent="0.25">
      <c r="A10" s="111" t="s">
        <v>202</v>
      </c>
      <c r="B10" s="68">
        <v>759.09295510820664</v>
      </c>
      <c r="C10" s="43">
        <v>623.33362593255049</v>
      </c>
      <c r="D10" s="43">
        <v>616.34147304323278</v>
      </c>
      <c r="E10" s="43">
        <v>563.81136675324626</v>
      </c>
      <c r="F10" s="43">
        <v>609.02646210275236</v>
      </c>
      <c r="G10" s="43">
        <v>528.40894060826429</v>
      </c>
      <c r="H10" s="43">
        <v>561.76583778539907</v>
      </c>
      <c r="I10" s="43">
        <v>526.05750887071986</v>
      </c>
      <c r="J10" s="43">
        <v>525.91051600074161</v>
      </c>
      <c r="K10" s="43">
        <v>545.36158060639036</v>
      </c>
      <c r="L10" s="43">
        <v>593.1920344843877</v>
      </c>
      <c r="M10" s="163">
        <v>956.23639533099549</v>
      </c>
      <c r="N10" s="111">
        <v>618.03664619120332</v>
      </c>
    </row>
    <row r="11" spans="1:15" x14ac:dyDescent="0.25">
      <c r="A11" s="111" t="s">
        <v>253</v>
      </c>
      <c r="B11" s="68">
        <v>26848.947019034869</v>
      </c>
      <c r="C11" s="43">
        <v>23605.847930027958</v>
      </c>
      <c r="D11" s="43">
        <v>23324.411774411874</v>
      </c>
      <c r="E11" s="43">
        <v>22416.819654855928</v>
      </c>
      <c r="F11" s="43">
        <v>21638.688591982635</v>
      </c>
      <c r="G11" s="43">
        <v>26930.396777268583</v>
      </c>
      <c r="H11" s="43">
        <v>27855.263464803877</v>
      </c>
      <c r="I11" s="43">
        <v>23441.64566256418</v>
      </c>
      <c r="J11" s="43">
        <v>19285.19163101228</v>
      </c>
      <c r="K11" s="43">
        <v>20515.049475441967</v>
      </c>
      <c r="L11" s="43">
        <v>20762.043470160985</v>
      </c>
      <c r="M11" s="163">
        <v>26290.459567928727</v>
      </c>
      <c r="N11" s="111">
        <v>23589.440329536792</v>
      </c>
    </row>
    <row r="12" spans="1:15" x14ac:dyDescent="0.25">
      <c r="A12" s="111" t="s">
        <v>0</v>
      </c>
      <c r="B12" s="68">
        <v>39289.409434194822</v>
      </c>
      <c r="C12" s="43">
        <v>34172.40339147648</v>
      </c>
      <c r="D12" s="43">
        <v>30637.848277567191</v>
      </c>
      <c r="E12" s="43">
        <v>26292.403989520626</v>
      </c>
      <c r="F12" s="43">
        <v>23344.567170743267</v>
      </c>
      <c r="G12" s="43">
        <v>30506.586425132486</v>
      </c>
      <c r="H12" s="43">
        <v>31588.977430983847</v>
      </c>
      <c r="I12" s="43">
        <v>28429.536299281819</v>
      </c>
      <c r="J12" s="43">
        <v>24172.00530531822</v>
      </c>
      <c r="K12" s="43">
        <v>26396.195028186557</v>
      </c>
      <c r="L12" s="43">
        <v>27183.200556459091</v>
      </c>
      <c r="M12" s="163">
        <v>38103.929572365632</v>
      </c>
      <c r="N12" s="111">
        <v>30008.102857170605</v>
      </c>
    </row>
    <row r="13" spans="1:15" x14ac:dyDescent="0.25">
      <c r="A13" s="111" t="s">
        <v>241</v>
      </c>
      <c r="B13" s="68">
        <v>7577.0843169739064</v>
      </c>
      <c r="C13" s="43">
        <v>6212.2832348512866</v>
      </c>
      <c r="D13" s="43">
        <v>5632.6626554326904</v>
      </c>
      <c r="E13" s="43">
        <v>5041.6987388797015</v>
      </c>
      <c r="F13" s="43">
        <v>5310.5369438158523</v>
      </c>
      <c r="G13" s="43">
        <v>6705.2324172582312</v>
      </c>
      <c r="H13" s="43">
        <v>6567.2494726839677</v>
      </c>
      <c r="I13" s="43">
        <v>6248.2608564183738</v>
      </c>
      <c r="J13" s="43">
        <v>5442.9801970341878</v>
      </c>
      <c r="K13" s="43">
        <v>5298.1381106859708</v>
      </c>
      <c r="L13" s="43">
        <v>4894.0464438697945</v>
      </c>
      <c r="M13" s="163">
        <v>7325.5366485647673</v>
      </c>
      <c r="N13" s="111">
        <v>6025.2224756957121</v>
      </c>
    </row>
    <row r="14" spans="1:15" x14ac:dyDescent="0.25">
      <c r="A14" s="165" t="s">
        <v>269</v>
      </c>
      <c r="B14" s="122">
        <v>31712.325117225304</v>
      </c>
      <c r="C14" s="123">
        <v>27960.120156623587</v>
      </c>
      <c r="D14" s="123">
        <v>25005.185622130921</v>
      </c>
      <c r="E14" s="123">
        <v>21250.705250644045</v>
      </c>
      <c r="F14" s="123">
        <v>18034.030226927011</v>
      </c>
      <c r="G14" s="123">
        <v>23801.354007876304</v>
      </c>
      <c r="H14" s="123">
        <v>25021.727958297579</v>
      </c>
      <c r="I14" s="123">
        <v>22181.275442862123</v>
      </c>
      <c r="J14" s="123">
        <v>18729.02510828969</v>
      </c>
      <c r="K14" s="123">
        <v>21098.056917502643</v>
      </c>
      <c r="L14" s="123">
        <v>22289.154112589375</v>
      </c>
      <c r="M14" s="182">
        <v>30778.392923807271</v>
      </c>
      <c r="N14" s="165">
        <v>23982.880381476109</v>
      </c>
    </row>
    <row r="15" spans="1:15" x14ac:dyDescent="0.25">
      <c r="A15" s="167" t="s">
        <v>642</v>
      </c>
      <c r="B15" s="173">
        <v>228778.59162822965</v>
      </c>
      <c r="C15" s="66">
        <v>212508.72498996026</v>
      </c>
      <c r="D15" s="66">
        <v>208712.32821883497</v>
      </c>
      <c r="E15" s="66">
        <v>189310.52687851075</v>
      </c>
      <c r="F15" s="66">
        <v>181919.9069481375</v>
      </c>
      <c r="G15" s="66">
        <v>221680.34211274062</v>
      </c>
      <c r="H15" s="66">
        <v>227428.60920680017</v>
      </c>
      <c r="I15" s="66">
        <v>207369.72639813405</v>
      </c>
      <c r="J15" s="66">
        <v>175364.05134849908</v>
      </c>
      <c r="K15" s="66">
        <v>184184.8746731767</v>
      </c>
      <c r="L15" s="66">
        <v>186984.35568997462</v>
      </c>
      <c r="M15" s="178">
        <v>240073.44426087671</v>
      </c>
      <c r="N15" s="178">
        <v>205432.6424711521</v>
      </c>
    </row>
    <row r="16" spans="1:15" s="27" customFormat="1" x14ac:dyDescent="0.25">
      <c r="A16" s="1111" t="s">
        <v>246</v>
      </c>
      <c r="B16" s="1112"/>
      <c r="C16" s="801"/>
      <c r="D16" s="801"/>
      <c r="E16" s="801"/>
      <c r="F16" s="801"/>
      <c r="G16" s="801"/>
      <c r="H16" s="801"/>
      <c r="I16" s="801"/>
      <c r="J16" s="801"/>
      <c r="K16" s="801"/>
      <c r="L16" s="801"/>
      <c r="M16" s="1090"/>
      <c r="N16" s="1090"/>
      <c r="O16" s="4"/>
    </row>
    <row r="17" spans="1:15" x14ac:dyDescent="0.25">
      <c r="A17" s="111" t="s">
        <v>583</v>
      </c>
      <c r="B17" s="68">
        <v>58166.888461513241</v>
      </c>
      <c r="C17" s="43">
        <v>52929.526509830022</v>
      </c>
      <c r="D17" s="43">
        <v>54029.792915371145</v>
      </c>
      <c r="E17" s="43">
        <v>50371.423466688502</v>
      </c>
      <c r="F17" s="43">
        <v>53836.530706803336</v>
      </c>
      <c r="G17" s="43">
        <v>68427.729021745763</v>
      </c>
      <c r="H17" s="43">
        <v>67220.161089405083</v>
      </c>
      <c r="I17" s="43">
        <v>59269.160791742783</v>
      </c>
      <c r="J17" s="43">
        <v>46995.03734950981</v>
      </c>
      <c r="K17" s="43">
        <v>47953.937785043257</v>
      </c>
      <c r="L17" s="43">
        <v>47993.653208284726</v>
      </c>
      <c r="M17" s="163">
        <v>63405.916677704685</v>
      </c>
      <c r="N17" s="111">
        <v>55934.290616211496</v>
      </c>
    </row>
    <row r="18" spans="1:15" x14ac:dyDescent="0.25">
      <c r="A18" s="111" t="s">
        <v>287</v>
      </c>
      <c r="B18" s="68">
        <v>50210.832868636222</v>
      </c>
      <c r="C18" s="43">
        <v>48522.703837641515</v>
      </c>
      <c r="D18" s="43">
        <v>47817.406659942862</v>
      </c>
      <c r="E18" s="43">
        <v>43274.239966624715</v>
      </c>
      <c r="F18" s="43">
        <v>43031.481393743918</v>
      </c>
      <c r="G18" s="43">
        <v>52361.153016665994</v>
      </c>
      <c r="H18" s="43">
        <v>54333.866369293944</v>
      </c>
      <c r="I18" s="43">
        <v>45720.484939514587</v>
      </c>
      <c r="J18" s="43">
        <v>39585.02683955348</v>
      </c>
      <c r="K18" s="43">
        <v>44381.060293654758</v>
      </c>
      <c r="L18" s="43">
        <v>44636.268501778213</v>
      </c>
      <c r="M18" s="163">
        <v>54365.543566729168</v>
      </c>
      <c r="N18" s="111">
        <v>47369.910454875659</v>
      </c>
    </row>
    <row r="19" spans="1:15" x14ac:dyDescent="0.25">
      <c r="A19" s="111" t="s">
        <v>240</v>
      </c>
      <c r="B19" s="68">
        <v>48504.755069478822</v>
      </c>
      <c r="C19" s="43">
        <v>47222.742589958354</v>
      </c>
      <c r="D19" s="43">
        <v>46723.150036111256</v>
      </c>
      <c r="E19" s="43">
        <v>42198.032998141272</v>
      </c>
      <c r="F19" s="43">
        <v>41985.598778239713</v>
      </c>
      <c r="G19" s="43">
        <v>51246.393001641751</v>
      </c>
      <c r="H19" s="43">
        <v>53226.781823722806</v>
      </c>
      <c r="I19" s="43">
        <v>44782.871008116097</v>
      </c>
      <c r="J19" s="43">
        <v>38594.731203216666</v>
      </c>
      <c r="K19" s="43">
        <v>43248.629419762787</v>
      </c>
      <c r="L19" s="43">
        <v>43241.297159542424</v>
      </c>
      <c r="M19" s="163">
        <v>52489.927711109362</v>
      </c>
      <c r="N19" s="111">
        <v>46138.256308596887</v>
      </c>
    </row>
    <row r="20" spans="1:15" x14ac:dyDescent="0.25">
      <c r="A20" s="111" t="s">
        <v>201</v>
      </c>
      <c r="B20" s="68">
        <v>1020.4179580027815</v>
      </c>
      <c r="C20" s="43">
        <v>741.9509621815979</v>
      </c>
      <c r="D20" s="43">
        <v>566.6060919173832</v>
      </c>
      <c r="E20" s="43">
        <v>570.39425296177922</v>
      </c>
      <c r="F20" s="43">
        <v>574.37336630125947</v>
      </c>
      <c r="G20" s="43">
        <v>636.57536366119325</v>
      </c>
      <c r="H20" s="43">
        <v>581.46850766019008</v>
      </c>
      <c r="I20" s="43">
        <v>475.21444141040064</v>
      </c>
      <c r="J20" s="43">
        <v>558.81444008435597</v>
      </c>
      <c r="K20" s="43">
        <v>631.62364146678078</v>
      </c>
      <c r="L20" s="43">
        <v>857.91918458835096</v>
      </c>
      <c r="M20" s="163">
        <v>1005.997680983766</v>
      </c>
      <c r="N20" s="111">
        <v>684.96568904102628</v>
      </c>
    </row>
    <row r="21" spans="1:15" x14ac:dyDescent="0.25">
      <c r="A21" s="111" t="s">
        <v>202</v>
      </c>
      <c r="B21" s="68">
        <v>685.65984115309334</v>
      </c>
      <c r="C21" s="43">
        <v>558.01028549899252</v>
      </c>
      <c r="D21" s="43">
        <v>527.65053191342963</v>
      </c>
      <c r="E21" s="43">
        <v>505.8127155219824</v>
      </c>
      <c r="F21" s="43">
        <v>471.50924920149959</v>
      </c>
      <c r="G21" s="43">
        <v>478.18465136268065</v>
      </c>
      <c r="H21" s="43">
        <v>525.61603791103983</v>
      </c>
      <c r="I21" s="43">
        <v>462.39948998716648</v>
      </c>
      <c r="J21" s="43">
        <v>431.48119625192311</v>
      </c>
      <c r="K21" s="43">
        <v>500.80723242383527</v>
      </c>
      <c r="L21" s="43">
        <v>537.05215764481352</v>
      </c>
      <c r="M21" s="163">
        <v>869.61817463907448</v>
      </c>
      <c r="N21" s="111">
        <v>546.68845723703316</v>
      </c>
    </row>
    <row r="22" spans="1:15" x14ac:dyDescent="0.25">
      <c r="A22" s="111" t="s">
        <v>253</v>
      </c>
      <c r="B22" s="68">
        <v>23533.085978168132</v>
      </c>
      <c r="C22" s="43">
        <v>20849.452931401847</v>
      </c>
      <c r="D22" s="43">
        <v>20594.009739525685</v>
      </c>
      <c r="E22" s="43">
        <v>20017.647479608546</v>
      </c>
      <c r="F22" s="43">
        <v>20613.216452339613</v>
      </c>
      <c r="G22" s="43">
        <v>25601.178579898227</v>
      </c>
      <c r="H22" s="43">
        <v>26365.237478820127</v>
      </c>
      <c r="I22" s="43">
        <v>22114.957378664574</v>
      </c>
      <c r="J22" s="43">
        <v>18385.499751593474</v>
      </c>
      <c r="K22" s="43">
        <v>19622.18042938269</v>
      </c>
      <c r="L22" s="43">
        <v>19103.947537903488</v>
      </c>
      <c r="M22" s="163">
        <v>23371.462786460987</v>
      </c>
      <c r="N22" s="111">
        <v>21697.730246831728</v>
      </c>
    </row>
    <row r="23" spans="1:15" x14ac:dyDescent="0.25">
      <c r="A23" s="111" t="s">
        <v>0</v>
      </c>
      <c r="B23" s="68">
        <v>32312.073969181391</v>
      </c>
      <c r="C23" s="43">
        <v>28211.567040680504</v>
      </c>
      <c r="D23" s="43">
        <v>25147.648333590336</v>
      </c>
      <c r="E23" s="43">
        <v>21565.803382180973</v>
      </c>
      <c r="F23" s="43">
        <v>20523.420893493138</v>
      </c>
      <c r="G23" s="43">
        <v>27025.671543847366</v>
      </c>
      <c r="H23" s="43">
        <v>27794.192528051419</v>
      </c>
      <c r="I23" s="43">
        <v>23796.216241184829</v>
      </c>
      <c r="J23" s="43">
        <v>19750.341107495038</v>
      </c>
      <c r="K23" s="43">
        <v>22379.59089934859</v>
      </c>
      <c r="L23" s="43">
        <v>23542.304494391912</v>
      </c>
      <c r="M23" s="163">
        <v>31364.296163249459</v>
      </c>
      <c r="N23" s="111">
        <v>25285.720829719416</v>
      </c>
    </row>
    <row r="24" spans="1:15" x14ac:dyDescent="0.25">
      <c r="A24" s="111" t="s">
        <v>241</v>
      </c>
      <c r="B24" s="68">
        <v>6588.8104670376824</v>
      </c>
      <c r="C24" s="43">
        <v>5322.474394452297</v>
      </c>
      <c r="D24" s="43">
        <v>4567.2819396106779</v>
      </c>
      <c r="E24" s="43">
        <v>4176.0463582765833</v>
      </c>
      <c r="F24" s="43">
        <v>4521.4301825693938</v>
      </c>
      <c r="G24" s="43">
        <v>5800.547690056248</v>
      </c>
      <c r="H24" s="43">
        <v>5761.8813971166592</v>
      </c>
      <c r="I24" s="43">
        <v>5353.0705585201413</v>
      </c>
      <c r="J24" s="43">
        <v>3957.2495437644379</v>
      </c>
      <c r="K24" s="43">
        <v>4132.8031074760029</v>
      </c>
      <c r="L24" s="43">
        <v>4200.8972282105196</v>
      </c>
      <c r="M24" s="163">
        <v>6239.2848033504024</v>
      </c>
      <c r="N24" s="111">
        <v>5055.2683391233086</v>
      </c>
    </row>
    <row r="25" spans="1:15" x14ac:dyDescent="0.25">
      <c r="A25" s="111" t="s">
        <v>269</v>
      </c>
      <c r="B25" s="122">
        <v>25723.263502146237</v>
      </c>
      <c r="C25" s="123">
        <v>22889.0926462272</v>
      </c>
      <c r="D25" s="123">
        <v>20580.366393975964</v>
      </c>
      <c r="E25" s="123">
        <v>17389.757023906845</v>
      </c>
      <c r="F25" s="123">
        <v>16001.990710923334</v>
      </c>
      <c r="G25" s="123">
        <v>21225.123853793055</v>
      </c>
      <c r="H25" s="123">
        <v>22032.311130934471</v>
      </c>
      <c r="I25" s="123">
        <v>18443.145682664559</v>
      </c>
      <c r="J25" s="123">
        <v>15793.091563729249</v>
      </c>
      <c r="K25" s="123">
        <v>18246.787791875464</v>
      </c>
      <c r="L25" s="123">
        <v>19341.407266182072</v>
      </c>
      <c r="M25" s="182">
        <v>25125.011359894346</v>
      </c>
      <c r="N25" s="165">
        <v>20230.45249059601</v>
      </c>
    </row>
    <row r="26" spans="1:15" x14ac:dyDescent="0.25">
      <c r="A26" s="167" t="s">
        <v>214</v>
      </c>
      <c r="B26" s="173">
        <v>164222.88127737099</v>
      </c>
      <c r="C26" s="66">
        <v>150513.25031971731</v>
      </c>
      <c r="D26" s="66">
        <v>147588.85764829593</v>
      </c>
      <c r="E26" s="66">
        <v>135229.1142951744</v>
      </c>
      <c r="F26" s="66">
        <v>138004.64944631251</v>
      </c>
      <c r="G26" s="66">
        <v>173415.73216250094</v>
      </c>
      <c r="H26" s="66">
        <v>175713.45746562659</v>
      </c>
      <c r="I26" s="66">
        <v>150900.81935109745</v>
      </c>
      <c r="J26" s="66">
        <v>124715.90504821725</v>
      </c>
      <c r="K26" s="66">
        <v>134336.76940736422</v>
      </c>
      <c r="L26" s="66">
        <v>135276.17374245639</v>
      </c>
      <c r="M26" s="178">
        <v>172507.21919388746</v>
      </c>
      <c r="N26" s="178">
        <v>150287.65214764705</v>
      </c>
    </row>
    <row r="27" spans="1:15" s="27" customFormat="1" x14ac:dyDescent="0.25">
      <c r="A27" s="1111" t="s">
        <v>245</v>
      </c>
      <c r="B27" s="1112"/>
      <c r="C27" s="801"/>
      <c r="D27" s="801"/>
      <c r="E27" s="801"/>
      <c r="F27" s="801"/>
      <c r="G27" s="801"/>
      <c r="H27" s="801"/>
      <c r="I27" s="801"/>
      <c r="J27" s="801"/>
      <c r="K27" s="801"/>
      <c r="L27" s="801"/>
      <c r="M27" s="1090"/>
      <c r="N27" s="1090"/>
      <c r="O27" s="4"/>
    </row>
    <row r="28" spans="1:15" x14ac:dyDescent="0.25">
      <c r="A28" s="111" t="s">
        <v>583</v>
      </c>
      <c r="B28" s="68">
        <v>40263.914017252493</v>
      </c>
      <c r="C28" s="43">
        <v>40003.657919340927</v>
      </c>
      <c r="D28" s="43">
        <v>40909.628143630704</v>
      </c>
      <c r="E28" s="43">
        <v>35920.756028997224</v>
      </c>
      <c r="F28" s="43">
        <v>35120.033341615825</v>
      </c>
      <c r="G28" s="43">
        <v>39342.170442231494</v>
      </c>
      <c r="H28" s="43">
        <v>42355.653793258527</v>
      </c>
      <c r="I28" s="43">
        <v>45865.628047493337</v>
      </c>
      <c r="J28" s="43">
        <v>40740.765439715935</v>
      </c>
      <c r="K28" s="43">
        <v>38807.676733697743</v>
      </c>
      <c r="L28" s="43">
        <v>37531.19950716108</v>
      </c>
      <c r="M28" s="163">
        <v>43854.938394673947</v>
      </c>
      <c r="N28" s="111">
        <v>40078.495372342513</v>
      </c>
    </row>
    <row r="29" spans="1:15" x14ac:dyDescent="0.25">
      <c r="A29" s="111" t="s">
        <v>287</v>
      </c>
      <c r="B29" s="68">
        <v>13998.59982761362</v>
      </c>
      <c r="C29" s="43">
        <v>13274.585401610069</v>
      </c>
      <c r="D29" s="43">
        <v>11993.240448252365</v>
      </c>
      <c r="E29" s="43">
        <v>11034.883771720335</v>
      </c>
      <c r="F29" s="43">
        <v>4948.6057425600229</v>
      </c>
      <c r="G29" s="43">
        <v>4112.3064295386612</v>
      </c>
      <c r="H29" s="43">
        <v>4074.6870589659666</v>
      </c>
      <c r="I29" s="43">
        <v>4643.270657497048</v>
      </c>
      <c r="J29" s="43">
        <v>4586.0247838411697</v>
      </c>
      <c r="K29" s="43">
        <v>6130.9553573127178</v>
      </c>
      <c r="L29" s="43">
        <v>8877.9904458933979</v>
      </c>
      <c r="M29" s="163">
        <v>14052.656481488992</v>
      </c>
      <c r="N29" s="111">
        <v>8452.4028409843886</v>
      </c>
    </row>
    <row r="30" spans="1:15" x14ac:dyDescent="0.25">
      <c r="A30" s="111" t="s">
        <v>240</v>
      </c>
      <c r="B30" s="68">
        <v>13823.773540131957</v>
      </c>
      <c r="C30" s="43">
        <v>13120.428188268354</v>
      </c>
      <c r="D30" s="43">
        <v>11841.782123519244</v>
      </c>
      <c r="E30" s="43">
        <v>10929.872317124331</v>
      </c>
      <c r="F30" s="43">
        <v>4771.4790477406505</v>
      </c>
      <c r="G30" s="43">
        <v>3930.7242423791781</v>
      </c>
      <c r="H30" s="43">
        <v>4000.181455048365</v>
      </c>
      <c r="I30" s="43">
        <v>4536.2979091656443</v>
      </c>
      <c r="J30" s="43">
        <v>4421.2656884896296</v>
      </c>
      <c r="K30" s="43">
        <v>6025.0214664220975</v>
      </c>
      <c r="L30" s="43">
        <v>8736.0443639002751</v>
      </c>
      <c r="M30" s="163">
        <v>13856.413229059295</v>
      </c>
      <c r="N30" s="111">
        <v>8307.9797247452625</v>
      </c>
    </row>
    <row r="31" spans="1:15" x14ac:dyDescent="0.25">
      <c r="A31" s="111" t="s">
        <v>201</v>
      </c>
      <c r="B31" s="68">
        <v>101.39317352652968</v>
      </c>
      <c r="C31" s="43">
        <v>88.833872908149146</v>
      </c>
      <c r="D31" s="43">
        <v>62.76738360337383</v>
      </c>
      <c r="E31" s="43">
        <v>47.012803364764309</v>
      </c>
      <c r="F31" s="43">
        <v>39.609481918107598</v>
      </c>
      <c r="G31" s="43">
        <v>131.35789791390488</v>
      </c>
      <c r="H31" s="43">
        <v>38.355804043256498</v>
      </c>
      <c r="I31" s="43">
        <v>43.314729447873965</v>
      </c>
      <c r="J31" s="43">
        <v>70.329775602713227</v>
      </c>
      <c r="K31" s="43">
        <v>61.379542708090312</v>
      </c>
      <c r="L31" s="43">
        <v>85.806205153513105</v>
      </c>
      <c r="M31" s="163">
        <v>109.62503173780385</v>
      </c>
      <c r="N31" s="111">
        <v>73.074927284962044</v>
      </c>
    </row>
    <row r="32" spans="1:15" x14ac:dyDescent="0.25">
      <c r="A32" s="111" t="s">
        <v>202</v>
      </c>
      <c r="B32" s="68">
        <v>73.433113955102883</v>
      </c>
      <c r="C32" s="43">
        <v>65.323340433550399</v>
      </c>
      <c r="D32" s="43">
        <v>88.69094112981027</v>
      </c>
      <c r="E32" s="43">
        <v>57.998651231268084</v>
      </c>
      <c r="F32" s="43">
        <v>137.51721290124996</v>
      </c>
      <c r="G32" s="43">
        <v>50.224289245589276</v>
      </c>
      <c r="H32" s="43">
        <v>36.149799874359822</v>
      </c>
      <c r="I32" s="43">
        <v>63.65801888354698</v>
      </c>
      <c r="J32" s="43">
        <v>94.429319748825321</v>
      </c>
      <c r="K32" s="43">
        <v>44.554348182562322</v>
      </c>
      <c r="L32" s="43">
        <v>56.139876839575003</v>
      </c>
      <c r="M32" s="163">
        <v>86.618220691926311</v>
      </c>
      <c r="N32" s="111">
        <v>71.348188954171121</v>
      </c>
    </row>
    <row r="33" spans="1:14" x14ac:dyDescent="0.25">
      <c r="A33" s="111" t="s">
        <v>253</v>
      </c>
      <c r="B33" s="68">
        <v>3315.8610408693462</v>
      </c>
      <c r="C33" s="43">
        <v>2756.394998631306</v>
      </c>
      <c r="D33" s="43">
        <v>2730.4020348880472</v>
      </c>
      <c r="E33" s="43">
        <v>2399.1721752501776</v>
      </c>
      <c r="F33" s="43">
        <v>1025.4721396431519</v>
      </c>
      <c r="G33" s="43">
        <v>1329.2181973707504</v>
      </c>
      <c r="H33" s="43">
        <v>1490.0259859827256</v>
      </c>
      <c r="I33" s="43">
        <v>1326.6882839018333</v>
      </c>
      <c r="J33" s="43">
        <v>899.69187941707673</v>
      </c>
      <c r="K33" s="43">
        <v>892.86904606256167</v>
      </c>
      <c r="L33" s="43">
        <v>1658.0959322615197</v>
      </c>
      <c r="M33" s="163">
        <v>2918.9967814691868</v>
      </c>
      <c r="N33" s="111">
        <v>1891.710082706807</v>
      </c>
    </row>
    <row r="34" spans="1:14" x14ac:dyDescent="0.25">
      <c r="A34" s="111" t="s">
        <v>0</v>
      </c>
      <c r="B34" s="68">
        <v>6977.3354650195643</v>
      </c>
      <c r="C34" s="43">
        <v>5960.836350797741</v>
      </c>
      <c r="D34" s="43">
        <v>5490.1999439707615</v>
      </c>
      <c r="E34" s="43">
        <v>4726.6006073452027</v>
      </c>
      <c r="F34" s="43">
        <v>2821.1462772483269</v>
      </c>
      <c r="G34" s="43">
        <v>3480.914881288038</v>
      </c>
      <c r="H34" s="43">
        <v>3794.7849029295603</v>
      </c>
      <c r="I34" s="43">
        <v>4633.3200580961184</v>
      </c>
      <c r="J34" s="43">
        <v>4421.664197834365</v>
      </c>
      <c r="K34" s="43">
        <v>4016.6041288437432</v>
      </c>
      <c r="L34" s="43">
        <v>3640.8960620676148</v>
      </c>
      <c r="M34" s="163">
        <v>6739.6334091198114</v>
      </c>
      <c r="N34" s="111">
        <v>4722.3820274533091</v>
      </c>
    </row>
    <row r="35" spans="1:14" x14ac:dyDescent="0.25">
      <c r="A35" s="111" t="s">
        <v>241</v>
      </c>
      <c r="B35" s="68">
        <v>988.27384993630039</v>
      </c>
      <c r="C35" s="43">
        <v>889.80884039911246</v>
      </c>
      <c r="D35" s="43">
        <v>1065.3807158223854</v>
      </c>
      <c r="E35" s="43">
        <v>865.65238060379386</v>
      </c>
      <c r="F35" s="43">
        <v>789.10676124608221</v>
      </c>
      <c r="G35" s="43">
        <v>904.68472720178977</v>
      </c>
      <c r="H35" s="43">
        <v>805.36807556787039</v>
      </c>
      <c r="I35" s="43">
        <v>895.1902978981924</v>
      </c>
      <c r="J35" s="43">
        <v>1485.7306532688983</v>
      </c>
      <c r="K35" s="43">
        <v>1165.3350032099263</v>
      </c>
      <c r="L35" s="43">
        <v>693.14921565950056</v>
      </c>
      <c r="M35" s="163">
        <v>1086.2518452126392</v>
      </c>
      <c r="N35" s="111">
        <v>969.95413657230108</v>
      </c>
    </row>
    <row r="36" spans="1:14" x14ac:dyDescent="0.25">
      <c r="A36" s="111" t="s">
        <v>269</v>
      </c>
      <c r="B36" s="122">
        <v>5989.0616150832948</v>
      </c>
      <c r="C36" s="123">
        <v>5071.0275103988097</v>
      </c>
      <c r="D36" s="123">
        <v>4424.8192281483953</v>
      </c>
      <c r="E36" s="123">
        <v>3860.9482267413582</v>
      </c>
      <c r="F36" s="123">
        <v>2032.0395160022433</v>
      </c>
      <c r="G36" s="123">
        <v>2576.230154086255</v>
      </c>
      <c r="H36" s="123">
        <v>2989.4168273616915</v>
      </c>
      <c r="I36" s="123">
        <v>3738.1297601979427</v>
      </c>
      <c r="J36" s="123">
        <v>2935.9335445654528</v>
      </c>
      <c r="K36" s="123">
        <v>2851.2691256338553</v>
      </c>
      <c r="L36" s="123">
        <v>2947.7468464079129</v>
      </c>
      <c r="M36" s="182">
        <v>5653.3815639071399</v>
      </c>
      <c r="N36" s="165">
        <v>3752.427890881007</v>
      </c>
    </row>
    <row r="37" spans="1:14" x14ac:dyDescent="0.25">
      <c r="A37" s="179" t="s">
        <v>200</v>
      </c>
      <c r="B37" s="1117">
        <v>64555.710350755107</v>
      </c>
      <c r="C37" s="1118">
        <v>61995.474670382377</v>
      </c>
      <c r="D37" s="1118">
        <v>61123.470570735924</v>
      </c>
      <c r="E37" s="1118">
        <v>54081.412583314763</v>
      </c>
      <c r="F37" s="1118">
        <v>43915.257501066822</v>
      </c>
      <c r="G37" s="1118">
        <v>48264.609950426842</v>
      </c>
      <c r="H37" s="1118">
        <v>51715.151741138718</v>
      </c>
      <c r="I37" s="1118">
        <v>56468.907046991146</v>
      </c>
      <c r="J37" s="1118">
        <v>50648.146300806809</v>
      </c>
      <c r="K37" s="1118">
        <v>49848.105265915605</v>
      </c>
      <c r="L37" s="1118">
        <v>51708.181947377605</v>
      </c>
      <c r="M37" s="1119">
        <v>67566.225066757455</v>
      </c>
      <c r="N37" s="1119">
        <v>55144.99032348676</v>
      </c>
    </row>
    <row r="38" spans="1:14" x14ac:dyDescent="0.25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</row>
    <row r="39" spans="1:14" x14ac:dyDescent="0.25">
      <c r="A39" s="4" t="s">
        <v>724</v>
      </c>
      <c r="B39" s="1113"/>
      <c r="C39" s="1114"/>
      <c r="D39" s="1115"/>
      <c r="E39" s="1114"/>
      <c r="F39" s="1116"/>
      <c r="G39" s="1115"/>
      <c r="H39" s="1114"/>
      <c r="I39" s="1114"/>
      <c r="J39" s="1120"/>
      <c r="K39" s="26"/>
      <c r="L39" s="1121"/>
    </row>
    <row r="40" spans="1:14" x14ac:dyDescent="0.25">
      <c r="A40" s="26"/>
    </row>
  </sheetData>
  <sheetProtection formatCells="0" formatColumns="0" formatRows="0" insertColumns="0" insertRows="0" insertHyperlinks="0" deleteColumns="0" deleteRows="0" sort="0" autoFilter="0" pivotTables="0"/>
  <mergeCells count="2">
    <mergeCell ref="A1:N1"/>
    <mergeCell ref="A2:N2"/>
  </mergeCells>
  <phoneticPr fontId="43" type="noConversion"/>
  <printOptions horizontalCentered="1"/>
  <pageMargins left="0.25" right="0.25" top="0.25" bottom="0.5" header="0.3" footer="0.3"/>
  <pageSetup scale="99" fitToHeight="0" orientation="landscape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K68"/>
  <sheetViews>
    <sheetView showGridLines="0" topLeftCell="A13" zoomScaleNormal="100" workbookViewId="0">
      <selection activeCell="T42" sqref="T42"/>
    </sheetView>
  </sheetViews>
  <sheetFormatPr defaultColWidth="9.1796875" defaultRowHeight="11.5" x14ac:dyDescent="0.25"/>
  <cols>
    <col min="1" max="1" width="24.7265625" style="892" customWidth="1"/>
    <col min="2" max="11" width="9.7265625" style="892" customWidth="1"/>
    <col min="12" max="16384" width="9.1796875" style="892"/>
  </cols>
  <sheetData>
    <row r="1" spans="1:11" s="1128" customFormat="1" ht="15.5" x14ac:dyDescent="0.35">
      <c r="A1" s="1685" t="str">
        <f>CONCATENATE('List of Tables'!A64,":  ",'List of Tables'!C64)</f>
        <v>TABLE 51:  Domestic U.S. Visitor Arrivals by Island and Top CBSA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</row>
    <row r="2" spans="1:11" s="914" customFormat="1" ht="15.5" x14ac:dyDescent="0.35">
      <c r="A2" s="1685" t="s">
        <v>696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</row>
    <row r="3" spans="1:11" s="914" customFormat="1" x14ac:dyDescent="0.25">
      <c r="A3" s="957"/>
      <c r="B3" s="1124"/>
      <c r="C3" s="957"/>
      <c r="D3" s="957"/>
      <c r="E3" s="957"/>
      <c r="F3" s="957"/>
      <c r="G3" s="957"/>
      <c r="H3" s="957"/>
      <c r="I3" s="957"/>
      <c r="J3" s="957"/>
      <c r="K3" s="957"/>
    </row>
    <row r="4" spans="1:11" s="1129" customFormat="1" ht="24" customHeight="1" x14ac:dyDescent="0.25">
      <c r="A4" s="1125" t="s">
        <v>409</v>
      </c>
      <c r="B4" s="1126" t="s">
        <v>271</v>
      </c>
      <c r="C4" s="1126" t="s">
        <v>597</v>
      </c>
      <c r="D4" s="1126" t="s">
        <v>410</v>
      </c>
      <c r="E4" s="1126" t="s">
        <v>356</v>
      </c>
      <c r="F4" s="1126" t="s">
        <v>203</v>
      </c>
      <c r="G4" s="1126" t="s">
        <v>600</v>
      </c>
      <c r="H4" s="1126" t="s">
        <v>598</v>
      </c>
      <c r="I4" s="1126" t="s">
        <v>3</v>
      </c>
      <c r="J4" s="1126" t="s">
        <v>236</v>
      </c>
      <c r="K4" s="1127" t="s">
        <v>234</v>
      </c>
    </row>
    <row r="5" spans="1:11" x14ac:dyDescent="0.25">
      <c r="A5" s="1130" t="s">
        <v>411</v>
      </c>
      <c r="B5" s="1131">
        <v>48151.954804156252</v>
      </c>
      <c r="C5" s="1131">
        <v>24153.388556860442</v>
      </c>
      <c r="D5" s="1131">
        <v>14597.616144621772</v>
      </c>
      <c r="E5" s="1131">
        <v>14111.115947040214</v>
      </c>
      <c r="F5" s="1131">
        <v>637.6364296405493</v>
      </c>
      <c r="G5" s="1131">
        <v>283.3675760221571</v>
      </c>
      <c r="H5" s="1131">
        <v>5733.9789887821744</v>
      </c>
      <c r="I5" s="1131">
        <v>11214.412958316216</v>
      </c>
      <c r="J5" s="1131">
        <v>2749.3946947344066</v>
      </c>
      <c r="K5" s="1132">
        <v>10148.442354036537</v>
      </c>
    </row>
    <row r="6" spans="1:11" x14ac:dyDescent="0.25">
      <c r="A6" s="1130" t="s">
        <v>412</v>
      </c>
      <c r="B6" s="1131">
        <v>42691.387927064279</v>
      </c>
      <c r="C6" s="1131">
        <v>27180.573294951657</v>
      </c>
      <c r="D6" s="1131">
        <v>14613.319024388713</v>
      </c>
      <c r="E6" s="1131">
        <v>14338.066656475376</v>
      </c>
      <c r="F6" s="1131">
        <v>360.92889187087331</v>
      </c>
      <c r="G6" s="1131">
        <v>577.56277172902878</v>
      </c>
      <c r="H6" s="1131">
        <v>7440.3630990007787</v>
      </c>
      <c r="I6" s="1131">
        <v>9731.0477266280341</v>
      </c>
      <c r="J6" s="1131">
        <v>3720.5785086494402</v>
      </c>
      <c r="K6" s="1132">
        <v>8369.3304069977985</v>
      </c>
    </row>
    <row r="7" spans="1:11" x14ac:dyDescent="0.25">
      <c r="A7" s="1130" t="s">
        <v>413</v>
      </c>
      <c r="B7" s="1131">
        <v>26472.583779261986</v>
      </c>
      <c r="C7" s="1131">
        <v>12519.51748192434</v>
      </c>
      <c r="D7" s="1131">
        <v>10246.371961573148</v>
      </c>
      <c r="E7" s="1131">
        <v>10046.394850216735</v>
      </c>
      <c r="F7" s="1131">
        <v>279.80150652205509</v>
      </c>
      <c r="G7" s="1131">
        <v>314.82178254992232</v>
      </c>
      <c r="H7" s="1131">
        <v>5683.3846554941165</v>
      </c>
      <c r="I7" s="1131">
        <v>5930.8357958340403</v>
      </c>
      <c r="J7" s="1131">
        <v>2243.6756715667848</v>
      </c>
      <c r="K7" s="1132">
        <v>5006.6059649309163</v>
      </c>
    </row>
    <row r="8" spans="1:11" x14ac:dyDescent="0.25">
      <c r="A8" s="1130" t="s">
        <v>932</v>
      </c>
      <c r="B8" s="1131">
        <v>13762.520197128664</v>
      </c>
      <c r="C8" s="1131">
        <v>6589.8695572800852</v>
      </c>
      <c r="D8" s="1131">
        <v>4849.99328039596</v>
      </c>
      <c r="E8" s="1131">
        <v>4771.4403030435133</v>
      </c>
      <c r="F8" s="1131">
        <v>97.800866410325668</v>
      </c>
      <c r="G8" s="1131">
        <v>128.66373971985777</v>
      </c>
      <c r="H8" s="1131">
        <v>2233.9100885309517</v>
      </c>
      <c r="I8" s="1131">
        <v>2217.0946137717651</v>
      </c>
      <c r="J8" s="1131">
        <v>626.08276819084938</v>
      </c>
      <c r="K8" s="1132">
        <v>1972.9025919995797</v>
      </c>
    </row>
    <row r="9" spans="1:11" x14ac:dyDescent="0.25">
      <c r="A9" s="1130" t="s">
        <v>831</v>
      </c>
      <c r="B9" s="1131">
        <v>21283.029497723848</v>
      </c>
      <c r="C9" s="1131">
        <v>14162.99492815972</v>
      </c>
      <c r="D9" s="1131">
        <v>7091.6289495608553</v>
      </c>
      <c r="E9" s="1131">
        <v>6978.4190417585169</v>
      </c>
      <c r="F9" s="1131">
        <v>196.28646245567907</v>
      </c>
      <c r="G9" s="1131">
        <v>241.07270328530436</v>
      </c>
      <c r="H9" s="1131">
        <v>4159.4949371231196</v>
      </c>
      <c r="I9" s="1131">
        <v>4929.5131455461506</v>
      </c>
      <c r="J9" s="1131">
        <v>2225.3814198610353</v>
      </c>
      <c r="K9" s="1132">
        <v>4082.7202277171978</v>
      </c>
    </row>
    <row r="10" spans="1:11" x14ac:dyDescent="0.25">
      <c r="A10" s="1130" t="s">
        <v>414</v>
      </c>
      <c r="B10" s="1131">
        <v>14746.315975124275</v>
      </c>
      <c r="C10" s="1131">
        <v>5659.6673805409455</v>
      </c>
      <c r="D10" s="1131">
        <v>5987.4986734022868</v>
      </c>
      <c r="E10" s="1131">
        <v>5912.9489457885174</v>
      </c>
      <c r="F10" s="1131">
        <v>92.205903837160463</v>
      </c>
      <c r="G10" s="1131">
        <v>102.02833533668384</v>
      </c>
      <c r="H10" s="1131">
        <v>2314.2294178436428</v>
      </c>
      <c r="I10" s="1131">
        <v>2476.5635231251813</v>
      </c>
      <c r="J10" s="1131">
        <v>753.52326601087839</v>
      </c>
      <c r="K10" s="1132">
        <v>2166.059291608326</v>
      </c>
    </row>
    <row r="11" spans="1:11" x14ac:dyDescent="0.25">
      <c r="A11" s="1130" t="s">
        <v>832</v>
      </c>
      <c r="B11" s="1131">
        <v>21183.017376541076</v>
      </c>
      <c r="C11" s="1131">
        <v>8571.6678915097255</v>
      </c>
      <c r="D11" s="1131">
        <v>7638.0969071238078</v>
      </c>
      <c r="E11" s="1131">
        <v>7541.8010312393553</v>
      </c>
      <c r="F11" s="1131">
        <v>129.99909356724856</v>
      </c>
      <c r="G11" s="1131">
        <v>107.41321612992573</v>
      </c>
      <c r="H11" s="1131">
        <v>4139.730845795968</v>
      </c>
      <c r="I11" s="1131">
        <v>4128.792131900128</v>
      </c>
      <c r="J11" s="1131">
        <v>1232.8323295152459</v>
      </c>
      <c r="K11" s="1132">
        <v>3680.5801746878406</v>
      </c>
    </row>
    <row r="12" spans="1:11" x14ac:dyDescent="0.25">
      <c r="A12" s="1130" t="s">
        <v>415</v>
      </c>
      <c r="B12" s="1131">
        <v>42615.629222277901</v>
      </c>
      <c r="C12" s="1131">
        <v>23177.051740666579</v>
      </c>
      <c r="D12" s="1131">
        <v>16882.501899488077</v>
      </c>
      <c r="E12" s="1131">
        <v>16601.765560944663</v>
      </c>
      <c r="F12" s="1131">
        <v>373.12605998537259</v>
      </c>
      <c r="G12" s="1131">
        <v>574.40799120760255</v>
      </c>
      <c r="H12" s="1131">
        <v>9883.561192873196</v>
      </c>
      <c r="I12" s="1131">
        <v>10880.083444233165</v>
      </c>
      <c r="J12" s="1131">
        <v>4179.1419114630435</v>
      </c>
      <c r="K12" s="1132">
        <v>9201.2831754894632</v>
      </c>
    </row>
    <row r="13" spans="1:11" x14ac:dyDescent="0.25">
      <c r="A13" s="1130" t="s">
        <v>833</v>
      </c>
      <c r="B13" s="1131">
        <v>16246.903311672273</v>
      </c>
      <c r="C13" s="1131">
        <v>7695.0862169500824</v>
      </c>
      <c r="D13" s="1131">
        <v>5173.8376478498458</v>
      </c>
      <c r="E13" s="1131">
        <v>5086.4707466795035</v>
      </c>
      <c r="F13" s="1131">
        <v>125.42600842007489</v>
      </c>
      <c r="G13" s="1131">
        <v>92.917975721774226</v>
      </c>
      <c r="H13" s="1131">
        <v>2640.7681121146557</v>
      </c>
      <c r="I13" s="1131">
        <v>2808.0383559719626</v>
      </c>
      <c r="J13" s="1131">
        <v>846.38963739689973</v>
      </c>
      <c r="K13" s="1132">
        <v>2483.5416211120805</v>
      </c>
    </row>
    <row r="14" spans="1:11" x14ac:dyDescent="0.25">
      <c r="A14" s="1133" t="s">
        <v>933</v>
      </c>
      <c r="B14" s="1131">
        <v>14073.206369930211</v>
      </c>
      <c r="C14" s="1131">
        <v>8317.8669048311785</v>
      </c>
      <c r="D14" s="1131">
        <v>5259.9738669878161</v>
      </c>
      <c r="E14" s="1131">
        <v>5182.8585326252869</v>
      </c>
      <c r="F14" s="1131">
        <v>119.29037287745079</v>
      </c>
      <c r="G14" s="1131">
        <v>134.36271736686561</v>
      </c>
      <c r="H14" s="1131">
        <v>2729.6526829494478</v>
      </c>
      <c r="I14" s="1131">
        <v>3539.6665547205007</v>
      </c>
      <c r="J14" s="1131">
        <v>1421.5809073700484</v>
      </c>
      <c r="K14" s="1132">
        <v>3027.2517524527047</v>
      </c>
    </row>
    <row r="15" spans="1:11" x14ac:dyDescent="0.25">
      <c r="A15" s="1134" t="s">
        <v>416</v>
      </c>
      <c r="B15" s="1135">
        <v>106108.41144191545</v>
      </c>
      <c r="C15" s="1135">
        <v>52673.442027388293</v>
      </c>
      <c r="D15" s="1135">
        <v>47525.112369652845</v>
      </c>
      <c r="E15" s="1135">
        <v>46845.428573328907</v>
      </c>
      <c r="F15" s="1135">
        <v>1002.8081808506387</v>
      </c>
      <c r="G15" s="1135">
        <v>1434.3747111167413</v>
      </c>
      <c r="H15" s="1135">
        <v>20854.467544332754</v>
      </c>
      <c r="I15" s="1135">
        <v>22038.17667859824</v>
      </c>
      <c r="J15" s="1135">
        <v>7925.0347107912385</v>
      </c>
      <c r="K15" s="1136">
        <v>19154.20782426577</v>
      </c>
    </row>
    <row r="16" spans="1:11" x14ac:dyDescent="0.25">
      <c r="A16" s="1130" t="s">
        <v>926</v>
      </c>
      <c r="B16" s="1131">
        <v>15207.445333024974</v>
      </c>
      <c r="C16" s="1131">
        <v>9026.7815415097721</v>
      </c>
      <c r="D16" s="1131">
        <v>6263.0873990158234</v>
      </c>
      <c r="E16" s="1131">
        <v>6165.0578438080065</v>
      </c>
      <c r="F16" s="1131">
        <v>191.91324699986723</v>
      </c>
      <c r="G16" s="1131">
        <v>231.6722296611313</v>
      </c>
      <c r="H16" s="1131">
        <v>3193.6270611344335</v>
      </c>
      <c r="I16" s="1131">
        <v>3869.9561908463752</v>
      </c>
      <c r="J16" s="1131">
        <v>1588.7601501417546</v>
      </c>
      <c r="K16" s="1132">
        <v>3315.8899019333026</v>
      </c>
    </row>
    <row r="17" spans="1:11" x14ac:dyDescent="0.25">
      <c r="A17" s="1130" t="s">
        <v>934</v>
      </c>
      <c r="B17" s="1131">
        <v>13776.854124272922</v>
      </c>
      <c r="C17" s="1131">
        <v>7810.006426896517</v>
      </c>
      <c r="D17" s="1131">
        <v>5944.3580729798714</v>
      </c>
      <c r="E17" s="1131">
        <v>5853.1008334255521</v>
      </c>
      <c r="F17" s="1131">
        <v>176.99873535495999</v>
      </c>
      <c r="G17" s="1131">
        <v>193.01402328878996</v>
      </c>
      <c r="H17" s="1131">
        <v>2934.859031023127</v>
      </c>
      <c r="I17" s="1131">
        <v>3572.2816408322651</v>
      </c>
      <c r="J17" s="1131">
        <v>1477.9837910936221</v>
      </c>
      <c r="K17" s="1132">
        <v>3068.5528980678414</v>
      </c>
    </row>
    <row r="18" spans="1:11" x14ac:dyDescent="0.25">
      <c r="A18" s="1130" t="s">
        <v>451</v>
      </c>
      <c r="B18" s="1131">
        <v>15778.379822675235</v>
      </c>
      <c r="C18" s="1131">
        <v>8738.3405227307649</v>
      </c>
      <c r="D18" s="1131">
        <v>4542.7741323240443</v>
      </c>
      <c r="E18" s="1131">
        <v>4449.5438769272287</v>
      </c>
      <c r="F18" s="1131">
        <v>129.54307881330016</v>
      </c>
      <c r="G18" s="1131">
        <v>147.48821198557886</v>
      </c>
      <c r="H18" s="1131">
        <v>3013.8864143008163</v>
      </c>
      <c r="I18" s="1131">
        <v>3118.753202665469</v>
      </c>
      <c r="J18" s="1131">
        <v>1195.2234537890311</v>
      </c>
      <c r="K18" s="1132">
        <v>2670.3540554400552</v>
      </c>
    </row>
    <row r="19" spans="1:11" x14ac:dyDescent="0.25">
      <c r="A19" s="1130" t="s">
        <v>417</v>
      </c>
      <c r="B19" s="1131">
        <v>85802.911456157744</v>
      </c>
      <c r="C19" s="1131">
        <v>41049.155176449778</v>
      </c>
      <c r="D19" s="1131">
        <v>36247.180367820896</v>
      </c>
      <c r="E19" s="1131">
        <v>35763.847099862469</v>
      </c>
      <c r="F19" s="1131">
        <v>676.76089960863135</v>
      </c>
      <c r="G19" s="1131">
        <v>1281.779129498211</v>
      </c>
      <c r="H19" s="1131">
        <v>15687.63776167391</v>
      </c>
      <c r="I19" s="1131">
        <v>16033.143866406892</v>
      </c>
      <c r="J19" s="1131">
        <v>5538.8440691281312</v>
      </c>
      <c r="K19" s="1132">
        <v>13783.598295630429</v>
      </c>
    </row>
    <row r="20" spans="1:11" x14ac:dyDescent="0.25">
      <c r="A20" s="1130" t="s">
        <v>418</v>
      </c>
      <c r="B20" s="1131">
        <v>78154.793132126404</v>
      </c>
      <c r="C20" s="1131">
        <v>31065.295531243002</v>
      </c>
      <c r="D20" s="1131">
        <v>30334.726227357332</v>
      </c>
      <c r="E20" s="1131">
        <v>29778.694156418704</v>
      </c>
      <c r="F20" s="1131">
        <v>682.38004784474481</v>
      </c>
      <c r="G20" s="1131">
        <v>815.48766751635412</v>
      </c>
      <c r="H20" s="1131">
        <v>17024.413619116254</v>
      </c>
      <c r="I20" s="1131">
        <v>16759.398776259255</v>
      </c>
      <c r="J20" s="1131">
        <v>4881.9446204070982</v>
      </c>
      <c r="K20" s="1132">
        <v>14834.711319959781</v>
      </c>
    </row>
    <row r="21" spans="1:11" x14ac:dyDescent="0.25">
      <c r="A21" s="1130" t="s">
        <v>419</v>
      </c>
      <c r="B21" s="1131">
        <v>28594.184929935476</v>
      </c>
      <c r="C21" s="1131">
        <v>15452.853258194984</v>
      </c>
      <c r="D21" s="1131">
        <v>12581.273895338121</v>
      </c>
      <c r="E21" s="1131">
        <v>12401.346703022364</v>
      </c>
      <c r="F21" s="1131">
        <v>306.30482748044665</v>
      </c>
      <c r="G21" s="1131">
        <v>380.63723841144184</v>
      </c>
      <c r="H21" s="1131">
        <v>6427.8972341920926</v>
      </c>
      <c r="I21" s="1131">
        <v>6666.7903169868714</v>
      </c>
      <c r="J21" s="1131">
        <v>2489.1849392308491</v>
      </c>
      <c r="K21" s="1132">
        <v>5784.2744446101569</v>
      </c>
    </row>
    <row r="22" spans="1:11" x14ac:dyDescent="0.25">
      <c r="A22" s="1130" t="s">
        <v>420</v>
      </c>
      <c r="B22" s="1131">
        <v>15444.444798378656</v>
      </c>
      <c r="C22" s="1131">
        <v>5591.6467235386235</v>
      </c>
      <c r="D22" s="1131">
        <v>5661.6839373643097</v>
      </c>
      <c r="E22" s="1131">
        <v>5549.5842212126217</v>
      </c>
      <c r="F22" s="1131">
        <v>176.97797261401601</v>
      </c>
      <c r="G22" s="1131">
        <v>166.58449424494381</v>
      </c>
      <c r="H22" s="1131">
        <v>2851.07781787157</v>
      </c>
      <c r="I22" s="1131">
        <v>3595.9378101457005</v>
      </c>
      <c r="J22" s="1131">
        <v>1050.1381798568295</v>
      </c>
      <c r="K22" s="1132">
        <v>3223.0889037758443</v>
      </c>
    </row>
    <row r="23" spans="1:11" x14ac:dyDescent="0.25">
      <c r="A23" s="1130" t="s">
        <v>421</v>
      </c>
      <c r="B23" s="1131">
        <v>19603.859131463738</v>
      </c>
      <c r="C23" s="1131">
        <v>9390.5416382375552</v>
      </c>
      <c r="D23" s="1131">
        <v>7057.9296844824275</v>
      </c>
      <c r="E23" s="1131">
        <v>6986.0998653937486</v>
      </c>
      <c r="F23" s="1131">
        <v>100.39542650790796</v>
      </c>
      <c r="G23" s="1131">
        <v>159.12066478354052</v>
      </c>
      <c r="H23" s="1131">
        <v>2986.8396900891253</v>
      </c>
      <c r="I23" s="1131">
        <v>3099.0874942663372</v>
      </c>
      <c r="J23" s="1131">
        <v>870.30458497211589</v>
      </c>
      <c r="K23" s="1132">
        <v>2735.4281889002009</v>
      </c>
    </row>
    <row r="24" spans="1:11" x14ac:dyDescent="0.25">
      <c r="A24" s="1133" t="s">
        <v>422</v>
      </c>
      <c r="B24" s="1137">
        <v>68195.553986221494</v>
      </c>
      <c r="C24" s="1137">
        <v>39511.904816120965</v>
      </c>
      <c r="D24" s="1137">
        <v>24738.199702220973</v>
      </c>
      <c r="E24" s="1137">
        <v>24389.234011393932</v>
      </c>
      <c r="F24" s="1137">
        <v>538.85675315447349</v>
      </c>
      <c r="G24" s="1137">
        <v>684.06516961382476</v>
      </c>
      <c r="H24" s="1137">
        <v>11874.839055855377</v>
      </c>
      <c r="I24" s="1137">
        <v>14341.836146970101</v>
      </c>
      <c r="J24" s="1137">
        <v>5810.2851752091083</v>
      </c>
      <c r="K24" s="1138">
        <v>11987.184309414542</v>
      </c>
    </row>
    <row r="25" spans="1:11" x14ac:dyDescent="0.25">
      <c r="A25" s="1130" t="s">
        <v>423</v>
      </c>
      <c r="B25" s="1131">
        <v>15239.873710117714</v>
      </c>
      <c r="C25" s="1131">
        <v>7974.0062083829798</v>
      </c>
      <c r="D25" s="1131">
        <v>6924.3425185967271</v>
      </c>
      <c r="E25" s="1131">
        <v>6807.141738489091</v>
      </c>
      <c r="F25" s="1131">
        <v>171.46268715941434</v>
      </c>
      <c r="G25" s="1131">
        <v>212.52461632889759</v>
      </c>
      <c r="H25" s="1131">
        <v>3132.4535022395876</v>
      </c>
      <c r="I25" s="1131">
        <v>3330.6992499016928</v>
      </c>
      <c r="J25" s="1131">
        <v>1442.2271859716561</v>
      </c>
      <c r="K25" s="1132">
        <v>2828.3689150119271</v>
      </c>
    </row>
    <row r="26" spans="1:11" x14ac:dyDescent="0.25">
      <c r="A26" s="1130" t="s">
        <v>424</v>
      </c>
      <c r="B26" s="1131">
        <v>21571.46781574448</v>
      </c>
      <c r="C26" s="1131">
        <v>10984.723697073938</v>
      </c>
      <c r="D26" s="1131">
        <v>8619.3385112759679</v>
      </c>
      <c r="E26" s="1131">
        <v>8451.6563501577039</v>
      </c>
      <c r="F26" s="1131">
        <v>180.21639702709723</v>
      </c>
      <c r="G26" s="1131">
        <v>352.63570668634873</v>
      </c>
      <c r="H26" s="1131">
        <v>4036.5641480627955</v>
      </c>
      <c r="I26" s="1131">
        <v>4480.1990747260961</v>
      </c>
      <c r="J26" s="1131">
        <v>1757.64609498098</v>
      </c>
      <c r="K26" s="1132">
        <v>3768.1723202900548</v>
      </c>
    </row>
    <row r="27" spans="1:11" x14ac:dyDescent="0.25">
      <c r="A27" s="1130" t="s">
        <v>425</v>
      </c>
      <c r="B27" s="1131">
        <v>64168.372448919246</v>
      </c>
      <c r="C27" s="1131">
        <v>42112.800731044736</v>
      </c>
      <c r="D27" s="1131">
        <v>17654.12509756221</v>
      </c>
      <c r="E27" s="1131">
        <v>17233.711073996797</v>
      </c>
      <c r="F27" s="1131">
        <v>470.27271419323569</v>
      </c>
      <c r="G27" s="1131">
        <v>583.4417982518288</v>
      </c>
      <c r="H27" s="1131">
        <v>8284.251453875786</v>
      </c>
      <c r="I27" s="1131">
        <v>9024.0083567262409</v>
      </c>
      <c r="J27" s="1131">
        <v>3505.709351530435</v>
      </c>
      <c r="K27" s="1132">
        <v>7362.1598228915709</v>
      </c>
    </row>
    <row r="28" spans="1:11" x14ac:dyDescent="0.25">
      <c r="A28" s="1130" t="s">
        <v>426</v>
      </c>
      <c r="B28" s="1131">
        <v>569783.92788294388</v>
      </c>
      <c r="C28" s="1131">
        <v>276146.56100252841</v>
      </c>
      <c r="D28" s="1131">
        <v>195842.72259254713</v>
      </c>
      <c r="E28" s="1131">
        <v>192306.90225469452</v>
      </c>
      <c r="F28" s="1131">
        <v>3430.9689003872563</v>
      </c>
      <c r="G28" s="1131">
        <v>4883.6265498103967</v>
      </c>
      <c r="H28" s="1131">
        <v>93533.290835421038</v>
      </c>
      <c r="I28" s="1131">
        <v>90712.821509294183</v>
      </c>
      <c r="J28" s="1131">
        <v>25683.897590777473</v>
      </c>
      <c r="K28" s="1132">
        <v>79099.955079351668</v>
      </c>
    </row>
    <row r="29" spans="1:11" x14ac:dyDescent="0.25">
      <c r="A29" s="1130" t="s">
        <v>427</v>
      </c>
      <c r="B29" s="1131">
        <v>25131.401431915452</v>
      </c>
      <c r="C29" s="1131">
        <v>15777.1748921217</v>
      </c>
      <c r="D29" s="1131">
        <v>9641.5094849890484</v>
      </c>
      <c r="E29" s="1131">
        <v>9478.0243766580843</v>
      </c>
      <c r="F29" s="1131">
        <v>297.61049904383236</v>
      </c>
      <c r="G29" s="1131">
        <v>375.19400626228037</v>
      </c>
      <c r="H29" s="1131">
        <v>5145.9455669561466</v>
      </c>
      <c r="I29" s="1131">
        <v>6313.1385554841881</v>
      </c>
      <c r="J29" s="1131">
        <v>2827.1325318119866</v>
      </c>
      <c r="K29" s="1132">
        <v>5383.1117243192066</v>
      </c>
    </row>
    <row r="30" spans="1:11" x14ac:dyDescent="0.25">
      <c r="A30" s="1130" t="s">
        <v>428</v>
      </c>
      <c r="B30" s="1131">
        <v>53568.577019513628</v>
      </c>
      <c r="C30" s="1131">
        <v>25213.553520013833</v>
      </c>
      <c r="D30" s="1131">
        <v>21475.829071697543</v>
      </c>
      <c r="E30" s="1131">
        <v>21164.918006625838</v>
      </c>
      <c r="F30" s="1131">
        <v>436.81013089882742</v>
      </c>
      <c r="G30" s="1131">
        <v>565.72624139106836</v>
      </c>
      <c r="H30" s="1131">
        <v>11152.684081546797</v>
      </c>
      <c r="I30" s="1131">
        <v>12338.281327418976</v>
      </c>
      <c r="J30" s="1131">
        <v>3951.591693635909</v>
      </c>
      <c r="K30" s="1132">
        <v>10850.427602981907</v>
      </c>
    </row>
    <row r="31" spans="1:11" x14ac:dyDescent="0.25">
      <c r="A31" s="1130" t="s">
        <v>928</v>
      </c>
      <c r="B31" s="1131">
        <v>13707.262179942878</v>
      </c>
      <c r="C31" s="1131">
        <v>5118.1375414766881</v>
      </c>
      <c r="D31" s="1131">
        <v>5807.6420767867721</v>
      </c>
      <c r="E31" s="1131">
        <v>5730.8184174224889</v>
      </c>
      <c r="F31" s="1131">
        <v>94.98779145209491</v>
      </c>
      <c r="G31" s="1131">
        <v>98.974476161153603</v>
      </c>
      <c r="H31" s="1131">
        <v>2251.1028799151072</v>
      </c>
      <c r="I31" s="1131">
        <v>2113.4206965447311</v>
      </c>
      <c r="J31" s="1131">
        <v>556.21296361353188</v>
      </c>
      <c r="K31" s="1132">
        <v>1861.7600942623735</v>
      </c>
    </row>
    <row r="32" spans="1:11" x14ac:dyDescent="0.25">
      <c r="A32" s="1130" t="s">
        <v>429</v>
      </c>
      <c r="B32" s="1131">
        <v>151385.78504633481</v>
      </c>
      <c r="C32" s="1131">
        <v>94964.440984763773</v>
      </c>
      <c r="D32" s="1131">
        <v>61527.92112727229</v>
      </c>
      <c r="E32" s="1131">
        <v>60487.62002772971</v>
      </c>
      <c r="F32" s="1131">
        <v>1477.9219264574119</v>
      </c>
      <c r="G32" s="1131">
        <v>2137.8669337243305</v>
      </c>
      <c r="H32" s="1131">
        <v>32835.533932603386</v>
      </c>
      <c r="I32" s="1131">
        <v>36679.535156839804</v>
      </c>
      <c r="J32" s="1131">
        <v>14627.756076553243</v>
      </c>
      <c r="K32" s="1132">
        <v>31255.627191088101</v>
      </c>
    </row>
    <row r="33" spans="1:11" x14ac:dyDescent="0.25">
      <c r="A33" s="1130" t="s">
        <v>834</v>
      </c>
      <c r="B33" s="1131">
        <v>19389.420647585226</v>
      </c>
      <c r="C33" s="1131">
        <v>11163.121892274597</v>
      </c>
      <c r="D33" s="1131">
        <v>5645.6586582818391</v>
      </c>
      <c r="E33" s="1131">
        <v>5517.3406342703338</v>
      </c>
      <c r="F33" s="1131">
        <v>130.88125295232257</v>
      </c>
      <c r="G33" s="1131">
        <v>150.98850837981428</v>
      </c>
      <c r="H33" s="1131">
        <v>3946.9830674639993</v>
      </c>
      <c r="I33" s="1131">
        <v>2949.6911196393644</v>
      </c>
      <c r="J33" s="1131">
        <v>934.24015165659091</v>
      </c>
      <c r="K33" s="1132">
        <v>2670.6167500359757</v>
      </c>
    </row>
    <row r="34" spans="1:11" x14ac:dyDescent="0.25">
      <c r="A34" s="1133" t="s">
        <v>835</v>
      </c>
      <c r="B34" s="1131">
        <v>15325.127569290566</v>
      </c>
      <c r="C34" s="1131">
        <v>6256.188452234147</v>
      </c>
      <c r="D34" s="1131">
        <v>5897.1213043501411</v>
      </c>
      <c r="E34" s="1131">
        <v>5810.5861300454262</v>
      </c>
      <c r="F34" s="1131">
        <v>204.42723580168371</v>
      </c>
      <c r="G34" s="1131">
        <v>101.31472623830982</v>
      </c>
      <c r="H34" s="1131">
        <v>2416.0079223541165</v>
      </c>
      <c r="I34" s="1131">
        <v>2832.5267298215126</v>
      </c>
      <c r="J34" s="1131">
        <v>872.34725829411241</v>
      </c>
      <c r="K34" s="1132">
        <v>2498.8486103525634</v>
      </c>
    </row>
    <row r="35" spans="1:11" x14ac:dyDescent="0.25">
      <c r="A35" s="1134" t="s">
        <v>930</v>
      </c>
      <c r="B35" s="1135">
        <v>15121.13231547617</v>
      </c>
      <c r="C35" s="1135">
        <v>10197.780126017968</v>
      </c>
      <c r="D35" s="1135">
        <v>5048.6330232784449</v>
      </c>
      <c r="E35" s="1135">
        <v>4964.1873412666946</v>
      </c>
      <c r="F35" s="1135">
        <v>125.20684302554821</v>
      </c>
      <c r="G35" s="1135">
        <v>204.67381420228816</v>
      </c>
      <c r="H35" s="1135">
        <v>2915.9093626941362</v>
      </c>
      <c r="I35" s="1135">
        <v>3468.7558155825614</v>
      </c>
      <c r="J35" s="1135">
        <v>1545.68516176464</v>
      </c>
      <c r="K35" s="1136">
        <v>2927.6770994558342</v>
      </c>
    </row>
    <row r="36" spans="1:11" x14ac:dyDescent="0.25">
      <c r="A36" s="1130" t="s">
        <v>836</v>
      </c>
      <c r="B36" s="1131">
        <v>43656.443556228412</v>
      </c>
      <c r="C36" s="1131">
        <v>18210.335587437843</v>
      </c>
      <c r="D36" s="1131">
        <v>16184.994667318431</v>
      </c>
      <c r="E36" s="1131">
        <v>15916.917536223758</v>
      </c>
      <c r="F36" s="1131">
        <v>254.09741164053924</v>
      </c>
      <c r="G36" s="1131">
        <v>380.2182637820153</v>
      </c>
      <c r="H36" s="1131">
        <v>8489.2301268243609</v>
      </c>
      <c r="I36" s="1131">
        <v>7242.8340100168925</v>
      </c>
      <c r="J36" s="1131">
        <v>1998.1434805671836</v>
      </c>
      <c r="K36" s="1132">
        <v>6420.8807124177538</v>
      </c>
    </row>
    <row r="37" spans="1:11" x14ac:dyDescent="0.25">
      <c r="A37" s="1130" t="s">
        <v>430</v>
      </c>
      <c r="B37" s="1131">
        <v>39905.859073155996</v>
      </c>
      <c r="C37" s="1131">
        <v>23268.316530409869</v>
      </c>
      <c r="D37" s="1131">
        <v>17092.901804715799</v>
      </c>
      <c r="E37" s="1131">
        <v>16876.260671130352</v>
      </c>
      <c r="F37" s="1131">
        <v>445.07688447086525</v>
      </c>
      <c r="G37" s="1131">
        <v>547.10271709493782</v>
      </c>
      <c r="H37" s="1131">
        <v>8918.8203118303336</v>
      </c>
      <c r="I37" s="1131">
        <v>10281.713329621261</v>
      </c>
      <c r="J37" s="1131">
        <v>4288.6082443526029</v>
      </c>
      <c r="K37" s="1132">
        <v>8734.3206676577993</v>
      </c>
    </row>
    <row r="38" spans="1:11" x14ac:dyDescent="0.25">
      <c r="A38" s="1130" t="s">
        <v>431</v>
      </c>
      <c r="B38" s="1131">
        <v>123673.77464876529</v>
      </c>
      <c r="C38" s="1131">
        <v>57365.146848939257</v>
      </c>
      <c r="D38" s="1131">
        <v>46202.786815676554</v>
      </c>
      <c r="E38" s="1131">
        <v>45452.103963233807</v>
      </c>
      <c r="F38" s="1131">
        <v>926.88160370479818</v>
      </c>
      <c r="G38" s="1131">
        <v>1180.7902582033694</v>
      </c>
      <c r="H38" s="1131">
        <v>24344.739840729271</v>
      </c>
      <c r="I38" s="1131">
        <v>21036.337408456788</v>
      </c>
      <c r="J38" s="1131">
        <v>6445.8518818918255</v>
      </c>
      <c r="K38" s="1132">
        <v>18570.094462373552</v>
      </c>
    </row>
    <row r="39" spans="1:11" x14ac:dyDescent="0.25">
      <c r="A39" s="1130" t="s">
        <v>929</v>
      </c>
      <c r="B39" s="1131">
        <v>14213.091698067547</v>
      </c>
      <c r="C39" s="1131">
        <v>8314.9450368605376</v>
      </c>
      <c r="D39" s="1131">
        <v>5916.2345930941283</v>
      </c>
      <c r="E39" s="1131">
        <v>5821.8858782839243</v>
      </c>
      <c r="F39" s="1131">
        <v>138.43207202332837</v>
      </c>
      <c r="G39" s="1131">
        <v>196.47335065717886</v>
      </c>
      <c r="H39" s="1131">
        <v>3097.2250161647403</v>
      </c>
      <c r="I39" s="1131">
        <v>3657.6473095980391</v>
      </c>
      <c r="J39" s="1131">
        <v>1488.2805685173712</v>
      </c>
      <c r="K39" s="1132">
        <v>3102.2662406582108</v>
      </c>
    </row>
    <row r="40" spans="1:11" x14ac:dyDescent="0.25">
      <c r="A40" s="1130" t="s">
        <v>432</v>
      </c>
      <c r="B40" s="1131">
        <v>150909.42739657193</v>
      </c>
      <c r="C40" s="1131">
        <v>57178.199900076528</v>
      </c>
      <c r="D40" s="1131">
        <v>57401.070402148616</v>
      </c>
      <c r="E40" s="1131">
        <v>56302.709588033402</v>
      </c>
      <c r="F40" s="1131">
        <v>1283.5004110129562</v>
      </c>
      <c r="G40" s="1131">
        <v>1016.730551811366</v>
      </c>
      <c r="H40" s="1131">
        <v>24569.748283935311</v>
      </c>
      <c r="I40" s="1131">
        <v>30386.619471633276</v>
      </c>
      <c r="J40" s="1131">
        <v>7859.2121497686312</v>
      </c>
      <c r="K40" s="1132">
        <v>27441.018642383056</v>
      </c>
    </row>
    <row r="41" spans="1:11" x14ac:dyDescent="0.25">
      <c r="A41" s="1130" t="s">
        <v>433</v>
      </c>
      <c r="B41" s="1131">
        <v>20637.550414232399</v>
      </c>
      <c r="C41" s="1131">
        <v>13468.892921432314</v>
      </c>
      <c r="D41" s="1131">
        <v>4850.9572431985171</v>
      </c>
      <c r="E41" s="1131">
        <v>4739.3708655879645</v>
      </c>
      <c r="F41" s="1131">
        <v>109.17745790447711</v>
      </c>
      <c r="G41" s="1131">
        <v>156.87008103748869</v>
      </c>
      <c r="H41" s="1131">
        <v>3769.8951955904304</v>
      </c>
      <c r="I41" s="1131">
        <v>2357.2728663888493</v>
      </c>
      <c r="J41" s="1131">
        <v>746.91873814401345</v>
      </c>
      <c r="K41" s="1132">
        <v>2055.7853050203107</v>
      </c>
    </row>
    <row r="42" spans="1:11" x14ac:dyDescent="0.25">
      <c r="A42" s="1130" t="s">
        <v>434</v>
      </c>
      <c r="B42" s="1131">
        <v>18885.080110642397</v>
      </c>
      <c r="C42" s="1131">
        <v>6517.5715004681197</v>
      </c>
      <c r="D42" s="1131">
        <v>7824.6065052438862</v>
      </c>
      <c r="E42" s="1131">
        <v>7720.1771915557692</v>
      </c>
      <c r="F42" s="1131">
        <v>149.93032404501602</v>
      </c>
      <c r="G42" s="1131">
        <v>176.7375215746095</v>
      </c>
      <c r="H42" s="1131">
        <v>3435.1333159867377</v>
      </c>
      <c r="I42" s="1131">
        <v>3906.0327204776481</v>
      </c>
      <c r="J42" s="1131">
        <v>1078.5387638378361</v>
      </c>
      <c r="K42" s="1132">
        <v>3477.6936490309363</v>
      </c>
    </row>
    <row r="43" spans="1:11" x14ac:dyDescent="0.25">
      <c r="A43" s="1130" t="s">
        <v>837</v>
      </c>
      <c r="B43" s="1131">
        <v>106203.77923368491</v>
      </c>
      <c r="C43" s="1131">
        <v>52407.736306237253</v>
      </c>
      <c r="D43" s="1131">
        <v>37095.793415180604</v>
      </c>
      <c r="E43" s="1131">
        <v>36514.368243042045</v>
      </c>
      <c r="F43" s="1131">
        <v>750.2333733444907</v>
      </c>
      <c r="G43" s="1131">
        <v>879.78852480895227</v>
      </c>
      <c r="H43" s="1131">
        <v>17424.858173439297</v>
      </c>
      <c r="I43" s="1131">
        <v>15980.253693455081</v>
      </c>
      <c r="J43" s="1131">
        <v>5084.9965766814757</v>
      </c>
      <c r="K43" s="1132">
        <v>13638.269953172345</v>
      </c>
    </row>
    <row r="44" spans="1:11" x14ac:dyDescent="0.25">
      <c r="A44" s="1133" t="s">
        <v>435</v>
      </c>
      <c r="B44" s="1137">
        <v>118457.14746925568</v>
      </c>
      <c r="C44" s="1137">
        <v>46703.10338468352</v>
      </c>
      <c r="D44" s="1137">
        <v>50452.923529115666</v>
      </c>
      <c r="E44" s="1137">
        <v>49689.920767890384</v>
      </c>
      <c r="F44" s="1137">
        <v>1047.3870825488316</v>
      </c>
      <c r="G44" s="1137">
        <v>926.10181834214825</v>
      </c>
      <c r="H44" s="1137">
        <v>19941.669534970079</v>
      </c>
      <c r="I44" s="1137">
        <v>17965.282475305037</v>
      </c>
      <c r="J44" s="1137">
        <v>5174.3557579734261</v>
      </c>
      <c r="K44" s="1138">
        <v>15860.666807905027</v>
      </c>
    </row>
    <row r="45" spans="1:11" x14ac:dyDescent="0.25">
      <c r="A45" s="1134" t="s">
        <v>838</v>
      </c>
      <c r="B45" s="1135">
        <v>15345.776794750067</v>
      </c>
      <c r="C45" s="1135">
        <v>6283.9024042317405</v>
      </c>
      <c r="D45" s="1135">
        <v>5918.9218665177332</v>
      </c>
      <c r="E45" s="1135">
        <v>5776.4812902664571</v>
      </c>
      <c r="F45" s="1135">
        <v>163.10698158601238</v>
      </c>
      <c r="G45" s="1135">
        <v>106.26727212055434</v>
      </c>
      <c r="H45" s="1135">
        <v>2278.8928310863384</v>
      </c>
      <c r="I45" s="1135">
        <v>3022.4709734030243</v>
      </c>
      <c r="J45" s="1135">
        <v>877.74237717586186</v>
      </c>
      <c r="K45" s="1136">
        <v>2695.5883395311776</v>
      </c>
    </row>
    <row r="46" spans="1:11" x14ac:dyDescent="0.25">
      <c r="A46" s="1130" t="s">
        <v>436</v>
      </c>
      <c r="B46" s="1131">
        <v>14193.170265642902</v>
      </c>
      <c r="C46" s="1131">
        <v>5506.8560379575356</v>
      </c>
      <c r="D46" s="1131">
        <v>4968.4493278317268</v>
      </c>
      <c r="E46" s="1131">
        <v>4883.0367398197886</v>
      </c>
      <c r="F46" s="1131">
        <v>74.138891542430599</v>
      </c>
      <c r="G46" s="1131">
        <v>123.72240970564589</v>
      </c>
      <c r="H46" s="1131">
        <v>2664.1645004132647</v>
      </c>
      <c r="I46" s="1131">
        <v>2876.0648517342038</v>
      </c>
      <c r="J46" s="1131">
        <v>744.0654605900653</v>
      </c>
      <c r="K46" s="1132">
        <v>2563.8146142887035</v>
      </c>
    </row>
    <row r="47" spans="1:11" x14ac:dyDescent="0.25">
      <c r="A47" s="1130" t="s">
        <v>437</v>
      </c>
      <c r="B47" s="1131">
        <v>41449.564603966675</v>
      </c>
      <c r="C47" s="1131">
        <v>21483.951259524878</v>
      </c>
      <c r="D47" s="1131">
        <v>13373.814914726989</v>
      </c>
      <c r="E47" s="1131">
        <v>13152.172838639506</v>
      </c>
      <c r="F47" s="1131">
        <v>274.11353258198778</v>
      </c>
      <c r="G47" s="1131">
        <v>285.0605416606677</v>
      </c>
      <c r="H47" s="1131">
        <v>8778.1429044918114</v>
      </c>
      <c r="I47" s="1131">
        <v>5977.0993697716622</v>
      </c>
      <c r="J47" s="1131">
        <v>1928.7770600987076</v>
      </c>
      <c r="K47" s="1132">
        <v>5306.5632150081328</v>
      </c>
    </row>
    <row r="48" spans="1:11" x14ac:dyDescent="0.25">
      <c r="A48" s="1130" t="s">
        <v>438</v>
      </c>
      <c r="B48" s="1131">
        <v>20058.201986514083</v>
      </c>
      <c r="C48" s="1131">
        <v>12483.902089997113</v>
      </c>
      <c r="D48" s="1131">
        <v>6066.0740709714055</v>
      </c>
      <c r="E48" s="1131">
        <v>5943.3759118550843</v>
      </c>
      <c r="F48" s="1131">
        <v>160.16247736013838</v>
      </c>
      <c r="G48" s="1131">
        <v>252.32446058977379</v>
      </c>
      <c r="H48" s="1131">
        <v>3202.925317083962</v>
      </c>
      <c r="I48" s="1131">
        <v>3821.7171903581288</v>
      </c>
      <c r="J48" s="1131">
        <v>1546.5963076682419</v>
      </c>
      <c r="K48" s="1132">
        <v>3185.6546080117641</v>
      </c>
    </row>
    <row r="49" spans="1:11" x14ac:dyDescent="0.25">
      <c r="A49" s="1130" t="s">
        <v>439</v>
      </c>
      <c r="B49" s="1131">
        <v>180521.64801551888</v>
      </c>
      <c r="C49" s="1131">
        <v>86664.500142909266</v>
      </c>
      <c r="D49" s="1131">
        <v>60530.576664728505</v>
      </c>
      <c r="E49" s="1131">
        <v>59418.049076404248</v>
      </c>
      <c r="F49" s="1131">
        <v>1238.8168426767193</v>
      </c>
      <c r="G49" s="1131">
        <v>1512.4112953088595</v>
      </c>
      <c r="H49" s="1131">
        <v>35918.416176695973</v>
      </c>
      <c r="I49" s="1131">
        <v>25529.885814899921</v>
      </c>
      <c r="J49" s="1131">
        <v>7907.2797782175294</v>
      </c>
      <c r="K49" s="1132">
        <v>21846.778209282063</v>
      </c>
    </row>
    <row r="50" spans="1:11" x14ac:dyDescent="0.25">
      <c r="A50" s="1130" t="s">
        <v>440</v>
      </c>
      <c r="B50" s="1131">
        <v>398352.75525500666</v>
      </c>
      <c r="C50" s="1131">
        <v>166217.79616953811</v>
      </c>
      <c r="D50" s="1131">
        <v>143832.93211299123</v>
      </c>
      <c r="E50" s="1131">
        <v>141264.41049884856</v>
      </c>
      <c r="F50" s="1131">
        <v>2628.5134600110378</v>
      </c>
      <c r="G50" s="1131">
        <v>3507.2076448507746</v>
      </c>
      <c r="H50" s="1131">
        <v>67551.659631908406</v>
      </c>
      <c r="I50" s="1131">
        <v>72332.609844785242</v>
      </c>
      <c r="J50" s="1131">
        <v>19004.054338453607</v>
      </c>
      <c r="K50" s="1132">
        <v>64433.723166262556</v>
      </c>
    </row>
    <row r="51" spans="1:11" x14ac:dyDescent="0.25">
      <c r="A51" s="1130" t="s">
        <v>839</v>
      </c>
      <c r="B51" s="1131">
        <v>164869.13246381105</v>
      </c>
      <c r="C51" s="1131">
        <v>68487.924509866411</v>
      </c>
      <c r="D51" s="1131">
        <v>65451.735658300902</v>
      </c>
      <c r="E51" s="1131">
        <v>64644.968968345609</v>
      </c>
      <c r="F51" s="1131">
        <v>1021.4360931004783</v>
      </c>
      <c r="G51" s="1131">
        <v>1239.221127047731</v>
      </c>
      <c r="H51" s="1131">
        <v>24884.242178919638</v>
      </c>
      <c r="I51" s="1131">
        <v>27304.551898052388</v>
      </c>
      <c r="J51" s="1131">
        <v>7469.0752383531863</v>
      </c>
      <c r="K51" s="1132">
        <v>24478.778673430748</v>
      </c>
    </row>
    <row r="52" spans="1:11" x14ac:dyDescent="0.25">
      <c r="A52" s="1130" t="s">
        <v>927</v>
      </c>
      <c r="B52" s="1131">
        <v>13847.249183285523</v>
      </c>
      <c r="C52" s="1131">
        <v>4272.096321124448</v>
      </c>
      <c r="D52" s="1131">
        <v>5172.1697318702754</v>
      </c>
      <c r="E52" s="1131">
        <v>5039.6949788243364</v>
      </c>
      <c r="F52" s="1131">
        <v>170.03492214158544</v>
      </c>
      <c r="G52" s="1131">
        <v>110.2287432777004</v>
      </c>
      <c r="H52" s="1131">
        <v>3465.5492965363023</v>
      </c>
      <c r="I52" s="1131">
        <v>2847.5081346568445</v>
      </c>
      <c r="J52" s="1131">
        <v>882.8457305978103</v>
      </c>
      <c r="K52" s="1132">
        <v>2493.3714608314531</v>
      </c>
    </row>
    <row r="53" spans="1:11" x14ac:dyDescent="0.25">
      <c r="A53" s="1130" t="s">
        <v>840</v>
      </c>
      <c r="B53" s="1131">
        <v>21948.05934312952</v>
      </c>
      <c r="C53" s="1131">
        <v>6544.937826248698</v>
      </c>
      <c r="D53" s="1131">
        <v>8436.6843722504855</v>
      </c>
      <c r="E53" s="1131">
        <v>8292.3259221634507</v>
      </c>
      <c r="F53" s="1131">
        <v>188.70423212892072</v>
      </c>
      <c r="G53" s="1131">
        <v>187.0097618600565</v>
      </c>
      <c r="H53" s="1131">
        <v>5176.3126310286307</v>
      </c>
      <c r="I53" s="1131">
        <v>4529.1288514946436</v>
      </c>
      <c r="J53" s="1131">
        <v>1309.2283939225579</v>
      </c>
      <c r="K53" s="1132">
        <v>4009.8101234824376</v>
      </c>
    </row>
    <row r="54" spans="1:11" x14ac:dyDescent="0.25">
      <c r="A54" s="1133" t="s">
        <v>841</v>
      </c>
      <c r="B54" s="1137">
        <v>19559.132000960777</v>
      </c>
      <c r="C54" s="1137">
        <v>7815.2986889108734</v>
      </c>
      <c r="D54" s="1137">
        <v>6353.877539608673</v>
      </c>
      <c r="E54" s="1137">
        <v>6181.1580033265636</v>
      </c>
      <c r="F54" s="1137">
        <v>143.5239939760834</v>
      </c>
      <c r="G54" s="1137">
        <v>194.52924110775325</v>
      </c>
      <c r="H54" s="1137">
        <v>4588.0945007805531</v>
      </c>
      <c r="I54" s="1137">
        <v>3782.9851390929562</v>
      </c>
      <c r="J54" s="1137">
        <v>1057.2669007982663</v>
      </c>
      <c r="K54" s="1138">
        <v>3284.5036126551709</v>
      </c>
    </row>
    <row r="55" spans="1:11" x14ac:dyDescent="0.25">
      <c r="A55" s="1134" t="s">
        <v>842</v>
      </c>
      <c r="B55" s="1135">
        <v>31253.363520974512</v>
      </c>
      <c r="C55" s="1135">
        <v>9062.6140438492894</v>
      </c>
      <c r="D55" s="1135">
        <v>12996.76898366481</v>
      </c>
      <c r="E55" s="1135">
        <v>12758.158681939867</v>
      </c>
      <c r="F55" s="1135">
        <v>304.23872464556024</v>
      </c>
      <c r="G55" s="1135">
        <v>258.48644046845988</v>
      </c>
      <c r="H55" s="1135">
        <v>6428.2919876004744</v>
      </c>
      <c r="I55" s="1135">
        <v>6341.1538027435781</v>
      </c>
      <c r="J55" s="1135">
        <v>1718.2736616681441</v>
      </c>
      <c r="K55" s="1136">
        <v>5679.2739487560102</v>
      </c>
    </row>
    <row r="56" spans="1:11" x14ac:dyDescent="0.25">
      <c r="A56" s="1130" t="s">
        <v>441</v>
      </c>
      <c r="B56" s="1131">
        <v>305283.49625786941</v>
      </c>
      <c r="C56" s="1131">
        <v>117112.48184929852</v>
      </c>
      <c r="D56" s="1131">
        <v>119837.38613006669</v>
      </c>
      <c r="E56" s="1131">
        <v>118072.66762812616</v>
      </c>
      <c r="F56" s="1131">
        <v>2128.0928242548202</v>
      </c>
      <c r="G56" s="1131">
        <v>2263.7568816706448</v>
      </c>
      <c r="H56" s="1131">
        <v>48797.945571968834</v>
      </c>
      <c r="I56" s="1131">
        <v>56127.724319513858</v>
      </c>
      <c r="J56" s="1131">
        <v>14395.105410342025</v>
      </c>
      <c r="K56" s="1132">
        <v>50906.596171743018</v>
      </c>
    </row>
    <row r="57" spans="1:11" x14ac:dyDescent="0.25">
      <c r="A57" s="1130" t="s">
        <v>442</v>
      </c>
      <c r="B57" s="1131">
        <v>22767.325971217131</v>
      </c>
      <c r="C57" s="1131">
        <v>8635.3866919079446</v>
      </c>
      <c r="D57" s="1131">
        <v>9008.4570400188677</v>
      </c>
      <c r="E57" s="1131">
        <v>8849.2705548812883</v>
      </c>
      <c r="F57" s="1131">
        <v>197.86039378538811</v>
      </c>
      <c r="G57" s="1131">
        <v>141.61880549745135</v>
      </c>
      <c r="H57" s="1131">
        <v>3775.5777026172223</v>
      </c>
      <c r="I57" s="1131">
        <v>4297.1665721327308</v>
      </c>
      <c r="J57" s="1131">
        <v>1132.7995218737015</v>
      </c>
      <c r="K57" s="1132">
        <v>3914.704821105669</v>
      </c>
    </row>
    <row r="58" spans="1:11" x14ac:dyDescent="0.25">
      <c r="A58" s="1130" t="s">
        <v>843</v>
      </c>
      <c r="B58" s="1131">
        <v>24137.613063977806</v>
      </c>
      <c r="C58" s="1131">
        <v>12952.043386573643</v>
      </c>
      <c r="D58" s="1131">
        <v>10143.478183307998</v>
      </c>
      <c r="E58" s="1131">
        <v>9972.4109459502433</v>
      </c>
      <c r="F58" s="1131">
        <v>240.29414866870363</v>
      </c>
      <c r="G58" s="1131">
        <v>332.01687774984839</v>
      </c>
      <c r="H58" s="1131">
        <v>4881.5777608087064</v>
      </c>
      <c r="I58" s="1131">
        <v>5215.6155622982897</v>
      </c>
      <c r="J58" s="1131">
        <v>2025.8025815216599</v>
      </c>
      <c r="K58" s="1132">
        <v>4466.2408001841168</v>
      </c>
    </row>
    <row r="59" spans="1:11" x14ac:dyDescent="0.25">
      <c r="A59" s="1130" t="s">
        <v>443</v>
      </c>
      <c r="B59" s="1131">
        <v>22249.753024948433</v>
      </c>
      <c r="C59" s="1131">
        <v>10519.811343303585</v>
      </c>
      <c r="D59" s="1131">
        <v>8044.4904398524704</v>
      </c>
      <c r="E59" s="1131">
        <v>7963.3729543366626</v>
      </c>
      <c r="F59" s="1131">
        <v>129.38288244830835</v>
      </c>
      <c r="G59" s="1131">
        <v>122.7476658780717</v>
      </c>
      <c r="H59" s="1131">
        <v>3180.6846380514835</v>
      </c>
      <c r="I59" s="1131">
        <v>3193.660461125799</v>
      </c>
      <c r="J59" s="1131">
        <v>893.47053761135635</v>
      </c>
      <c r="K59" s="1132">
        <v>2822.186564411571</v>
      </c>
    </row>
    <row r="60" spans="1:11" x14ac:dyDescent="0.25">
      <c r="A60" s="1130" t="s">
        <v>444</v>
      </c>
      <c r="B60" s="1131">
        <v>16298.678785442627</v>
      </c>
      <c r="C60" s="1131">
        <v>10565.048376719471</v>
      </c>
      <c r="D60" s="1131">
        <v>5641.4236690442585</v>
      </c>
      <c r="E60" s="1131">
        <v>5518.3715243228444</v>
      </c>
      <c r="F60" s="1131">
        <v>162.47418128704305</v>
      </c>
      <c r="G60" s="1131">
        <v>230.60708456739994</v>
      </c>
      <c r="H60" s="1131">
        <v>3407.2239031375834</v>
      </c>
      <c r="I60" s="1131">
        <v>4017.7886762901262</v>
      </c>
      <c r="J60" s="1131">
        <v>1741.7935395431468</v>
      </c>
      <c r="K60" s="1132">
        <v>3404.7390098098645</v>
      </c>
    </row>
    <row r="61" spans="1:11" x14ac:dyDescent="0.25">
      <c r="A61" s="1130" t="s">
        <v>445</v>
      </c>
      <c r="B61" s="1131">
        <v>21114.560943161534</v>
      </c>
      <c r="C61" s="1131">
        <v>9907.1143642714378</v>
      </c>
      <c r="D61" s="1131">
        <v>7257.5768062785219</v>
      </c>
      <c r="E61" s="1131">
        <v>7113.7827521095041</v>
      </c>
      <c r="F61" s="1131">
        <v>145.29095624909269</v>
      </c>
      <c r="G61" s="1131">
        <v>218.97816412272988</v>
      </c>
      <c r="H61" s="1131">
        <v>4519.8163910722724</v>
      </c>
      <c r="I61" s="1131">
        <v>4376.4406320834833</v>
      </c>
      <c r="J61" s="1131">
        <v>1578.9680822569642</v>
      </c>
      <c r="K61" s="1132">
        <v>3803.3153374273279</v>
      </c>
    </row>
    <row r="62" spans="1:11" x14ac:dyDescent="0.25">
      <c r="A62" s="1130" t="s">
        <v>844</v>
      </c>
      <c r="B62" s="1131">
        <v>20835.364027247157</v>
      </c>
      <c r="C62" s="1131">
        <v>10094.048413073788</v>
      </c>
      <c r="D62" s="1131">
        <v>7191.8785625452028</v>
      </c>
      <c r="E62" s="1131">
        <v>7078.5695713928462</v>
      </c>
      <c r="F62" s="1131">
        <v>156.2226151493075</v>
      </c>
      <c r="G62" s="1131">
        <v>164.8253243617855</v>
      </c>
      <c r="H62" s="1131">
        <v>3123.9454237183122</v>
      </c>
      <c r="I62" s="1131">
        <v>2994.5115610819571</v>
      </c>
      <c r="J62" s="1131">
        <v>843.06886580987862</v>
      </c>
      <c r="K62" s="1132">
        <v>2638.7121392726685</v>
      </c>
    </row>
    <row r="63" spans="1:11" x14ac:dyDescent="0.25">
      <c r="A63" s="1130" t="s">
        <v>931</v>
      </c>
      <c r="B63" s="1131">
        <v>14846.097308724971</v>
      </c>
      <c r="C63" s="1131">
        <v>11601.125266536721</v>
      </c>
      <c r="D63" s="1131">
        <v>3207.0834524582779</v>
      </c>
      <c r="E63" s="1131">
        <v>3131.3038165382832</v>
      </c>
      <c r="F63" s="1131">
        <v>134.6406175695968</v>
      </c>
      <c r="G63" s="1131">
        <v>151.3482276120051</v>
      </c>
      <c r="H63" s="1131">
        <v>2191.4601586082031</v>
      </c>
      <c r="I63" s="1131">
        <v>2560.9248212571397</v>
      </c>
      <c r="J63" s="1131">
        <v>1123.2418659853711</v>
      </c>
      <c r="K63" s="1132">
        <v>2092.7717877676923</v>
      </c>
    </row>
    <row r="64" spans="1:11" x14ac:dyDescent="0.25">
      <c r="A64" s="1133" t="s">
        <v>950</v>
      </c>
      <c r="B64" s="1137">
        <v>78347.922006066059</v>
      </c>
      <c r="C64" s="1137">
        <v>53153.057119297759</v>
      </c>
      <c r="D64" s="1137">
        <v>22929.923468279816</v>
      </c>
      <c r="E64" s="1137">
        <v>22439.889257336825</v>
      </c>
      <c r="F64" s="1137">
        <v>652.48671796668532</v>
      </c>
      <c r="G64" s="1137">
        <v>747.04351888875135</v>
      </c>
      <c r="H64" s="1137">
        <v>13059.555566926578</v>
      </c>
      <c r="I64" s="1137">
        <v>17057.826087710368</v>
      </c>
      <c r="J64" s="1137">
        <v>6993.794959577519</v>
      </c>
      <c r="K64" s="1138">
        <v>14014.180074049387</v>
      </c>
    </row>
    <row r="65" spans="1:1" x14ac:dyDescent="0.25">
      <c r="A65" s="4"/>
    </row>
    <row r="66" spans="1:1" x14ac:dyDescent="0.25">
      <c r="A66" s="26" t="s">
        <v>1097</v>
      </c>
    </row>
    <row r="67" spans="1:1" x14ac:dyDescent="0.25">
      <c r="A67" s="26" t="s">
        <v>1098</v>
      </c>
    </row>
    <row r="68" spans="1:1" x14ac:dyDescent="0.25">
      <c r="A68" s="10" t="s">
        <v>1099</v>
      </c>
    </row>
  </sheetData>
  <sheetProtection formatCells="0" formatColumns="0" formatRows="0" insertColumns="0" insertRows="0" insertHyperlinks="0" deleteColumns="0" deleteRows="0" sort="0" autoFilter="0" pivotTables="0"/>
  <mergeCells count="2">
    <mergeCell ref="A2:K2"/>
    <mergeCell ref="A1:K1"/>
  </mergeCells>
  <phoneticPr fontId="43" type="noConversion"/>
  <printOptions horizontalCentered="1"/>
  <pageMargins left="0.25" right="0.25" top="0.25" bottom="0.5" header="0.3" footer="0.3"/>
  <pageSetup scale="88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L68"/>
  <sheetViews>
    <sheetView showGridLines="0" topLeftCell="A19" zoomScaleNormal="100" workbookViewId="0">
      <selection sqref="A1:K1"/>
    </sheetView>
  </sheetViews>
  <sheetFormatPr defaultRowHeight="12.5" x14ac:dyDescent="0.25"/>
  <cols>
    <col min="1" max="1" width="24.7265625" style="427" customWidth="1"/>
    <col min="2" max="11" width="9.7265625" style="427" customWidth="1"/>
    <col min="12" max="12" width="9.1796875" style="427"/>
  </cols>
  <sheetData>
    <row r="1" spans="1:12" ht="15.5" x14ac:dyDescent="0.35">
      <c r="A1" s="1685" t="str">
        <f>CONCATENATE('List of Tables'!A65,":  ",'List of Tables'!C65)</f>
        <v>TABLE 52:  Domestic U.S. Visitor Arrival Growth by Island and Top CBSA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03"/>
    </row>
    <row r="2" spans="1:12" ht="15.5" x14ac:dyDescent="0.35">
      <c r="A2" s="1764" t="s">
        <v>1066</v>
      </c>
      <c r="B2" s="1764"/>
      <c r="C2" s="1764"/>
      <c r="D2" s="1764"/>
      <c r="E2" s="1764"/>
      <c r="F2" s="1764"/>
      <c r="G2" s="1764"/>
      <c r="H2" s="1764"/>
      <c r="I2" s="1764"/>
      <c r="J2" s="1764"/>
      <c r="K2" s="1764"/>
      <c r="L2" s="519"/>
    </row>
    <row r="3" spans="1:12" x14ac:dyDescent="0.25">
      <c r="A3" s="76"/>
      <c r="B3" s="1122"/>
      <c r="C3" s="76"/>
      <c r="D3" s="76"/>
      <c r="E3" s="76"/>
      <c r="F3" s="76"/>
      <c r="G3" s="76"/>
      <c r="H3" s="76"/>
      <c r="I3" s="76"/>
      <c r="J3" s="76"/>
      <c r="K3" s="76"/>
    </row>
    <row r="4" spans="1:12" ht="23" x14ac:dyDescent="0.25">
      <c r="A4" s="822" t="s">
        <v>409</v>
      </c>
      <c r="B4" s="1071" t="s">
        <v>271</v>
      </c>
      <c r="C4" s="1071" t="s">
        <v>597</v>
      </c>
      <c r="D4" s="1071" t="s">
        <v>410</v>
      </c>
      <c r="E4" s="1071" t="s">
        <v>356</v>
      </c>
      <c r="F4" s="1071" t="s">
        <v>203</v>
      </c>
      <c r="G4" s="1071" t="s">
        <v>600</v>
      </c>
      <c r="H4" s="1071" t="s">
        <v>598</v>
      </c>
      <c r="I4" s="1071" t="s">
        <v>3</v>
      </c>
      <c r="J4" s="1071" t="s">
        <v>236</v>
      </c>
      <c r="K4" s="823" t="s">
        <v>234</v>
      </c>
      <c r="L4" s="1123"/>
    </row>
    <row r="5" spans="1:12" x14ac:dyDescent="0.25">
      <c r="A5" s="180" t="s">
        <v>411</v>
      </c>
      <c r="B5" s="185">
        <v>-3.6945461487788323E-2</v>
      </c>
      <c r="C5" s="166">
        <v>-9.6836432926224569E-2</v>
      </c>
      <c r="D5" s="166">
        <v>-3.5844945236549353E-2</v>
      </c>
      <c r="E5" s="166">
        <v>-4.0520337229398962E-2</v>
      </c>
      <c r="F5" s="166">
        <v>8.7024547844409383E-2</v>
      </c>
      <c r="G5" s="166">
        <v>-0.13505119124687692</v>
      </c>
      <c r="H5" s="166">
        <v>-2.6396840585076298E-2</v>
      </c>
      <c r="I5" s="166">
        <v>3.9516553660827736E-2</v>
      </c>
      <c r="J5" s="166">
        <v>-1.6859039132366083E-2</v>
      </c>
      <c r="K5" s="164">
        <v>5.1028684627639098E-2</v>
      </c>
    </row>
    <row r="6" spans="1:12" x14ac:dyDescent="0.25">
      <c r="A6" s="180" t="s">
        <v>412</v>
      </c>
      <c r="B6" s="184">
        <v>5.8136155763639508E-2</v>
      </c>
      <c r="C6" s="145">
        <v>7.5230233426190507E-2</v>
      </c>
      <c r="D6" s="145">
        <v>5.0137855385540719E-2</v>
      </c>
      <c r="E6" s="145">
        <v>5.3275566299809674E-2</v>
      </c>
      <c r="F6" s="145">
        <v>0.13335550132057583</v>
      </c>
      <c r="G6" s="145">
        <v>-0.19443665318489811</v>
      </c>
      <c r="H6" s="145">
        <v>6.449971848281999E-3</v>
      </c>
      <c r="I6" s="145">
        <v>5.2623485964572003E-2</v>
      </c>
      <c r="J6" s="145">
        <v>5.3888606020113583E-2</v>
      </c>
      <c r="K6" s="69">
        <v>4.9995665642712961E-2</v>
      </c>
    </row>
    <row r="7" spans="1:12" x14ac:dyDescent="0.25">
      <c r="A7" s="180" t="s">
        <v>413</v>
      </c>
      <c r="B7" s="184">
        <v>5.8396752690765608E-2</v>
      </c>
      <c r="C7" s="145">
        <v>7.1019883050454924E-2</v>
      </c>
      <c r="D7" s="145">
        <v>7.8362907947983729E-2</v>
      </c>
      <c r="E7" s="145">
        <v>8.6697029468987941E-2</v>
      </c>
      <c r="F7" s="145">
        <v>0.21384582663155371</v>
      </c>
      <c r="G7" s="145">
        <v>-0.22220329827387419</v>
      </c>
      <c r="H7" s="145">
        <v>3.8212813258881484E-2</v>
      </c>
      <c r="I7" s="145">
        <v>4.8092602142389085E-2</v>
      </c>
      <c r="J7" s="145">
        <v>7.5608501500993519E-2</v>
      </c>
      <c r="K7" s="69">
        <v>3.200437299878911E-2</v>
      </c>
    </row>
    <row r="8" spans="1:12" x14ac:dyDescent="0.25">
      <c r="A8" s="180" t="s">
        <v>932</v>
      </c>
      <c r="B8" s="184">
        <v>2.6480443835887435E-2</v>
      </c>
      <c r="C8" s="145">
        <v>5.1198065240313007E-2</v>
      </c>
      <c r="D8" s="145">
        <v>-5.9795534814435225E-3</v>
      </c>
      <c r="E8" s="145">
        <v>-5.8002435102992855E-3</v>
      </c>
      <c r="F8" s="145">
        <v>0.50217241562585624</v>
      </c>
      <c r="G8" s="145">
        <v>0.19587265760986239</v>
      </c>
      <c r="H8" s="145">
        <v>5.9877119277585544E-2</v>
      </c>
      <c r="I8" s="145">
        <v>2.5297798472760702E-2</v>
      </c>
      <c r="J8" s="145">
        <v>-8.7427573368303202E-2</v>
      </c>
      <c r="K8" s="69">
        <v>6.9875745552212987E-2</v>
      </c>
    </row>
    <row r="9" spans="1:12" x14ac:dyDescent="0.25">
      <c r="A9" s="180" t="s">
        <v>831</v>
      </c>
      <c r="B9" s="184">
        <v>1.1847449609950544E-2</v>
      </c>
      <c r="C9" s="145">
        <v>2.4684140601739735E-2</v>
      </c>
      <c r="D9" s="145">
        <v>1.2852000883255776E-2</v>
      </c>
      <c r="E9" s="145">
        <v>2.1677577589854113E-2</v>
      </c>
      <c r="F9" s="145">
        <v>-2.1372466370623289E-2</v>
      </c>
      <c r="G9" s="145">
        <v>-3.5326431581453765E-2</v>
      </c>
      <c r="H9" s="145">
        <v>-9.3997035872006585E-3</v>
      </c>
      <c r="I9" s="145">
        <v>2.9973530552745098E-2</v>
      </c>
      <c r="J9" s="145">
        <v>4.3916520389043479E-2</v>
      </c>
      <c r="K9" s="69">
        <v>3.2695437335747757E-2</v>
      </c>
    </row>
    <row r="10" spans="1:12" x14ac:dyDescent="0.25">
      <c r="A10" s="180" t="s">
        <v>414</v>
      </c>
      <c r="B10" s="184">
        <v>-6.7395042468372579E-2</v>
      </c>
      <c r="C10" s="145">
        <v>-0.12260854096059481</v>
      </c>
      <c r="D10" s="145">
        <v>-8.1769720964902315E-2</v>
      </c>
      <c r="E10" s="145">
        <v>-8.2237990532695537E-2</v>
      </c>
      <c r="F10" s="145">
        <v>-0.22759508430841702</v>
      </c>
      <c r="G10" s="145">
        <v>5.4477805620700481E-2</v>
      </c>
      <c r="H10" s="145">
        <v>-1.2954486910594643E-3</v>
      </c>
      <c r="I10" s="145">
        <v>6.1486041202534869E-2</v>
      </c>
      <c r="J10" s="145">
        <v>0.17207086211572786</v>
      </c>
      <c r="K10" s="69">
        <v>3.5993385582675508E-2</v>
      </c>
    </row>
    <row r="11" spans="1:12" x14ac:dyDescent="0.25">
      <c r="A11" s="180" t="s">
        <v>832</v>
      </c>
      <c r="B11" s="184">
        <v>-4.3459388021547141E-2</v>
      </c>
      <c r="C11" s="145">
        <v>-0.16723517937966281</v>
      </c>
      <c r="D11" s="145">
        <v>4.3344324594265515E-2</v>
      </c>
      <c r="E11" s="145">
        <v>4.8100214326151525E-2</v>
      </c>
      <c r="F11" s="145">
        <v>-0.23469532702819329</v>
      </c>
      <c r="G11" s="145">
        <v>-0.44340997981075481</v>
      </c>
      <c r="H11" s="145">
        <v>9.600966167829128E-3</v>
      </c>
      <c r="I11" s="145">
        <v>1.0958132930473541E-2</v>
      </c>
      <c r="J11" s="145">
        <v>6.584433617958485E-2</v>
      </c>
      <c r="K11" s="69">
        <v>-5.9483656739598434E-3</v>
      </c>
    </row>
    <row r="12" spans="1:12" x14ac:dyDescent="0.25">
      <c r="A12" s="180" t="s">
        <v>415</v>
      </c>
      <c r="B12" s="184">
        <v>1.1764455662731432E-2</v>
      </c>
      <c r="C12" s="145">
        <v>6.8172207871164403E-4</v>
      </c>
      <c r="D12" s="145">
        <v>-1.3049865423364615E-4</v>
      </c>
      <c r="E12" s="145">
        <v>2.1222707464247925E-3</v>
      </c>
      <c r="F12" s="145">
        <v>-1.0604076840957988E-2</v>
      </c>
      <c r="G12" s="145">
        <v>-0.14643334700449917</v>
      </c>
      <c r="H12" s="145">
        <v>5.1390766788912412E-3</v>
      </c>
      <c r="I12" s="145">
        <v>4.7514296085308994E-2</v>
      </c>
      <c r="J12" s="145">
        <v>1.9263504575111945E-2</v>
      </c>
      <c r="K12" s="69">
        <v>5.6971204750789761E-2</v>
      </c>
    </row>
    <row r="13" spans="1:12" x14ac:dyDescent="0.25">
      <c r="A13" s="180" t="s">
        <v>833</v>
      </c>
      <c r="B13" s="184">
        <v>6.066380859816034E-3</v>
      </c>
      <c r="C13" s="145">
        <v>-3.9774980024493978E-3</v>
      </c>
      <c r="D13" s="145">
        <v>3.4790453168272784E-2</v>
      </c>
      <c r="E13" s="145">
        <v>3.6771400755173378E-2</v>
      </c>
      <c r="F13" s="145">
        <v>4.1879375885383041E-2</v>
      </c>
      <c r="G13" s="145">
        <v>2.7863339894606209E-2</v>
      </c>
      <c r="H13" s="145">
        <v>1.4732292823284476E-2</v>
      </c>
      <c r="I13" s="145">
        <v>-1.8902690462221816E-2</v>
      </c>
      <c r="J13" s="145">
        <v>3.2746768432081241E-2</v>
      </c>
      <c r="K13" s="69">
        <v>-3.0675799109483037E-3</v>
      </c>
    </row>
    <row r="14" spans="1:12" x14ac:dyDescent="0.25">
      <c r="A14" s="181" t="s">
        <v>933</v>
      </c>
      <c r="B14" s="186">
        <v>7.2158353464886416E-2</v>
      </c>
      <c r="C14" s="187">
        <v>7.2980163641770845E-2</v>
      </c>
      <c r="D14" s="187">
        <v>9.7638097189161943E-2</v>
      </c>
      <c r="E14" s="187">
        <v>0.10006471858359811</v>
      </c>
      <c r="F14" s="187">
        <v>8.3607353714464594E-2</v>
      </c>
      <c r="G14" s="187">
        <v>-0.3502565986794739</v>
      </c>
      <c r="H14" s="187">
        <v>1.4613604175622408E-2</v>
      </c>
      <c r="I14" s="187">
        <v>8.6921072285402801E-2</v>
      </c>
      <c r="J14" s="187">
        <v>0.1064819381892661</v>
      </c>
      <c r="K14" s="168">
        <v>9.7699276651408207E-2</v>
      </c>
    </row>
    <row r="15" spans="1:12" x14ac:dyDescent="0.25">
      <c r="A15" s="180" t="s">
        <v>416</v>
      </c>
      <c r="B15" s="185">
        <v>1.3942100263755641E-2</v>
      </c>
      <c r="C15" s="166">
        <v>1.0154641169598078E-2</v>
      </c>
      <c r="D15" s="166">
        <v>3.0979236487880701E-2</v>
      </c>
      <c r="E15" s="166">
        <v>3.5271865262891389E-2</v>
      </c>
      <c r="F15" s="166">
        <v>0.13133111273524101</v>
      </c>
      <c r="G15" s="166">
        <v>-8.5725622041156191E-2</v>
      </c>
      <c r="H15" s="166">
        <v>-4.5725289437400507E-3</v>
      </c>
      <c r="I15" s="166">
        <v>3.5399119701470694E-2</v>
      </c>
      <c r="J15" s="166">
        <v>0.11384309476346144</v>
      </c>
      <c r="K15" s="164">
        <v>2.9085002672164517E-2</v>
      </c>
    </row>
    <row r="16" spans="1:12" x14ac:dyDescent="0.25">
      <c r="A16" s="180" t="s">
        <v>926</v>
      </c>
      <c r="B16" s="184">
        <v>4.9905218543105923E-2</v>
      </c>
      <c r="C16" s="145">
        <v>0.10392382285114654</v>
      </c>
      <c r="D16" s="145">
        <v>1.9672556835512056E-2</v>
      </c>
      <c r="E16" s="145">
        <v>2.7114022718619957E-2</v>
      </c>
      <c r="F16" s="145">
        <v>0.21034542372642506</v>
      </c>
      <c r="G16" s="145">
        <v>-9.187700439744162E-2</v>
      </c>
      <c r="H16" s="145">
        <v>3.0783221265700877E-2</v>
      </c>
      <c r="I16" s="145">
        <v>3.8081836090213317E-2</v>
      </c>
      <c r="J16" s="145">
        <v>6.3404263986074794E-2</v>
      </c>
      <c r="K16" s="69">
        <v>3.3183503393077629E-2</v>
      </c>
    </row>
    <row r="17" spans="1:11" x14ac:dyDescent="0.25">
      <c r="A17" s="180" t="s">
        <v>934</v>
      </c>
      <c r="B17" s="184">
        <v>5.7945159767194498E-2</v>
      </c>
      <c r="C17" s="145">
        <v>6.4453204264580011E-2</v>
      </c>
      <c r="D17" s="145">
        <v>4.5327670173777479E-2</v>
      </c>
      <c r="E17" s="145">
        <v>4.2361314584631105E-2</v>
      </c>
      <c r="F17" s="145">
        <v>0.57003393919937184</v>
      </c>
      <c r="G17" s="145">
        <v>4.1783665878281306E-2</v>
      </c>
      <c r="H17" s="145">
        <v>5.7735286608145309E-2</v>
      </c>
      <c r="I17" s="145">
        <v>0.10457273317477633</v>
      </c>
      <c r="J17" s="145">
        <v>0.11111867043573231</v>
      </c>
      <c r="K17" s="69">
        <v>0.11243062440447504</v>
      </c>
    </row>
    <row r="18" spans="1:11" x14ac:dyDescent="0.25">
      <c r="A18" s="180" t="s">
        <v>451</v>
      </c>
      <c r="B18" s="184">
        <v>3.6956660618127968E-2</v>
      </c>
      <c r="C18" s="145">
        <v>2.9755813551899157E-2</v>
      </c>
      <c r="D18" s="145">
        <v>7.005905379749211E-2</v>
      </c>
      <c r="E18" s="145">
        <v>8.3792283204637386E-2</v>
      </c>
      <c r="F18" s="145">
        <v>-3.1108042267550817E-2</v>
      </c>
      <c r="G18" s="145">
        <v>9.469777038036864E-2</v>
      </c>
      <c r="H18" s="145">
        <v>-3.0714027747253514E-2</v>
      </c>
      <c r="I18" s="145">
        <v>6.4532136077062319E-2</v>
      </c>
      <c r="J18" s="145">
        <v>0.10700987007430562</v>
      </c>
      <c r="K18" s="69">
        <v>8.2103544046535859E-2</v>
      </c>
    </row>
    <row r="19" spans="1:11" x14ac:dyDescent="0.25">
      <c r="A19" s="180" t="s">
        <v>417</v>
      </c>
      <c r="B19" s="184">
        <v>5.2981435056373982E-2</v>
      </c>
      <c r="C19" s="145">
        <v>3.5950689084520704E-2</v>
      </c>
      <c r="D19" s="145">
        <v>8.7589018873190705E-2</v>
      </c>
      <c r="E19" s="145">
        <v>9.16350522959406E-2</v>
      </c>
      <c r="F19" s="145">
        <v>0.232616198974674</v>
      </c>
      <c r="G19" s="145">
        <v>4.1120104210693009E-2</v>
      </c>
      <c r="H19" s="145">
        <v>-5.4483672469090028E-3</v>
      </c>
      <c r="I19" s="145">
        <v>6.2485769801738034E-2</v>
      </c>
      <c r="J19" s="145">
        <v>4.5702275015430338E-2</v>
      </c>
      <c r="K19" s="69">
        <v>5.3997131985221936E-2</v>
      </c>
    </row>
    <row r="20" spans="1:11" x14ac:dyDescent="0.25">
      <c r="A20" s="180" t="s">
        <v>418</v>
      </c>
      <c r="B20" s="184">
        <v>1.0083612696520916E-2</v>
      </c>
      <c r="C20" s="145">
        <v>-1.501090186188303E-2</v>
      </c>
      <c r="D20" s="145">
        <v>1.8500513211685332E-2</v>
      </c>
      <c r="E20" s="145">
        <v>2.1032902322927649E-2</v>
      </c>
      <c r="F20" s="145">
        <v>6.327711366397204E-2</v>
      </c>
      <c r="G20" s="145">
        <v>-0.15801588620821327</v>
      </c>
      <c r="H20" s="145">
        <v>1.7048054795033796E-2</v>
      </c>
      <c r="I20" s="145">
        <v>2.720092842552746E-2</v>
      </c>
      <c r="J20" s="145">
        <v>-9.3464559914367973E-3</v>
      </c>
      <c r="K20" s="69">
        <v>2.991339922465075E-2</v>
      </c>
    </row>
    <row r="21" spans="1:11" x14ac:dyDescent="0.25">
      <c r="A21" s="180" t="s">
        <v>419</v>
      </c>
      <c r="B21" s="184">
        <v>-1.8866944786149031E-2</v>
      </c>
      <c r="C21" s="145">
        <v>-2.5448800328296328E-2</v>
      </c>
      <c r="D21" s="145">
        <v>-9.5015124000875639E-3</v>
      </c>
      <c r="E21" s="145">
        <v>-7.0203037942463409E-3</v>
      </c>
      <c r="F21" s="145">
        <v>0.25126536122246335</v>
      </c>
      <c r="G21" s="145">
        <v>-2.1631578904293902E-2</v>
      </c>
      <c r="H21" s="145">
        <v>2.5267019262237955E-2</v>
      </c>
      <c r="I21" s="145">
        <v>-4.5500391305729138E-2</v>
      </c>
      <c r="J21" s="145">
        <v>-7.0406895665733549E-2</v>
      </c>
      <c r="K21" s="69">
        <v>-4.9398343542969902E-2</v>
      </c>
    </row>
    <row r="22" spans="1:11" x14ac:dyDescent="0.25">
      <c r="A22" s="180" t="s">
        <v>420</v>
      </c>
      <c r="B22" s="184">
        <v>-5.2982513472267345E-2</v>
      </c>
      <c r="C22" s="145">
        <v>-0.13261350609140921</v>
      </c>
      <c r="D22" s="145">
        <v>-4.6669155434528209E-2</v>
      </c>
      <c r="E22" s="145">
        <v>-4.3332115028452023E-2</v>
      </c>
      <c r="F22" s="145">
        <v>7.3725233488600939E-2</v>
      </c>
      <c r="G22" s="145">
        <v>0.13311589253554756</v>
      </c>
      <c r="H22" s="145">
        <v>-1.8662242288627673E-2</v>
      </c>
      <c r="I22" s="145">
        <v>2.468598359174301E-2</v>
      </c>
      <c r="J22" s="145">
        <v>-1.9186668238090232E-2</v>
      </c>
      <c r="K22" s="69">
        <v>4.965450171954755E-2</v>
      </c>
    </row>
    <row r="23" spans="1:11" x14ac:dyDescent="0.25">
      <c r="A23" s="180" t="s">
        <v>421</v>
      </c>
      <c r="B23" s="184">
        <v>-2.2486275366287445E-2</v>
      </c>
      <c r="C23" s="145">
        <v>-4.7599939349385223E-2</v>
      </c>
      <c r="D23" s="145">
        <v>3.9037815547993127E-4</v>
      </c>
      <c r="E23" s="145">
        <v>4.8959406351078982E-3</v>
      </c>
      <c r="F23" s="145">
        <v>-1.423930795872197E-2</v>
      </c>
      <c r="G23" s="145">
        <v>6.844164942153208E-2</v>
      </c>
      <c r="H23" s="145">
        <v>-5.9245399681236877E-2</v>
      </c>
      <c r="I23" s="145">
        <v>0.14964285221247153</v>
      </c>
      <c r="J23" s="145">
        <v>4.8747911253003817E-2</v>
      </c>
      <c r="K23" s="69">
        <v>0.14820491305072103</v>
      </c>
    </row>
    <row r="24" spans="1:11" x14ac:dyDescent="0.25">
      <c r="A24" s="181" t="s">
        <v>422</v>
      </c>
      <c r="B24" s="186">
        <v>5.0413292618586736E-2</v>
      </c>
      <c r="C24" s="187">
        <v>8.5070948135355096E-2</v>
      </c>
      <c r="D24" s="187">
        <v>2.0568748123674929E-2</v>
      </c>
      <c r="E24" s="187">
        <v>2.8249826855815341E-2</v>
      </c>
      <c r="F24" s="187">
        <v>1.0125631967843773E-2</v>
      </c>
      <c r="G24" s="187">
        <v>-0.30551049385605589</v>
      </c>
      <c r="H24" s="187">
        <v>-1.2789078710303325E-2</v>
      </c>
      <c r="I24" s="187">
        <v>4.1310853240421164E-2</v>
      </c>
      <c r="J24" s="187">
        <v>4.7836218342566461E-2</v>
      </c>
      <c r="K24" s="168">
        <v>3.1597667272280416E-2</v>
      </c>
    </row>
    <row r="25" spans="1:11" x14ac:dyDescent="0.25">
      <c r="A25" s="180" t="s">
        <v>423</v>
      </c>
      <c r="B25" s="185">
        <v>4.5916224504541248E-2</v>
      </c>
      <c r="C25" s="166">
        <v>1.8698586220566416E-2</v>
      </c>
      <c r="D25" s="166">
        <v>0.14260933744786319</v>
      </c>
      <c r="E25" s="166">
        <v>0.14112325359639333</v>
      </c>
      <c r="F25" s="166">
        <v>0.25171777688510155</v>
      </c>
      <c r="G25" s="166">
        <v>9.5004739225235113E-2</v>
      </c>
      <c r="H25" s="166">
        <v>-1.5892397412965886E-2</v>
      </c>
      <c r="I25" s="166">
        <v>4.5715618797689261E-2</v>
      </c>
      <c r="J25" s="166">
        <v>0.11980324554850075</v>
      </c>
      <c r="K25" s="164">
        <v>4.4710772178148561E-2</v>
      </c>
    </row>
    <row r="26" spans="1:11" x14ac:dyDescent="0.25">
      <c r="A26" s="180" t="s">
        <v>424</v>
      </c>
      <c r="B26" s="184">
        <v>-1.5905800119645486E-3</v>
      </c>
      <c r="C26" s="145">
        <v>-2.4794062974721642E-2</v>
      </c>
      <c r="D26" s="145">
        <v>1.3419543576954407E-2</v>
      </c>
      <c r="E26" s="145">
        <v>1.1219447030697438E-2</v>
      </c>
      <c r="F26" s="145">
        <v>0.12483241350611163</v>
      </c>
      <c r="G26" s="145">
        <v>0.27563871224145631</v>
      </c>
      <c r="H26" s="145">
        <v>-9.1342199641562094E-2</v>
      </c>
      <c r="I26" s="145">
        <v>7.9409783683797031E-3</v>
      </c>
      <c r="J26" s="145">
        <v>1.9179447668453697E-2</v>
      </c>
      <c r="K26" s="69">
        <v>-2.2105424446384081E-2</v>
      </c>
    </row>
    <row r="27" spans="1:11" x14ac:dyDescent="0.25">
      <c r="A27" s="180" t="s">
        <v>425</v>
      </c>
      <c r="B27" s="184">
        <v>2.2028029280984907E-2</v>
      </c>
      <c r="C27" s="145">
        <v>4.1393898528486517E-2</v>
      </c>
      <c r="D27" s="145">
        <v>1.0877088637374799E-2</v>
      </c>
      <c r="E27" s="145">
        <v>1.1384036702402955E-2</v>
      </c>
      <c r="F27" s="145">
        <v>0.15442783792463732</v>
      </c>
      <c r="G27" s="145">
        <v>-7.4028195210025349E-2</v>
      </c>
      <c r="H27" s="145">
        <v>6.7336500861573167E-2</v>
      </c>
      <c r="I27" s="145">
        <v>2.9064669286040345E-2</v>
      </c>
      <c r="J27" s="145">
        <v>0.15293013688444623</v>
      </c>
      <c r="K27" s="69">
        <v>1.3256056741898892E-2</v>
      </c>
    </row>
    <row r="28" spans="1:11" x14ac:dyDescent="0.25">
      <c r="A28" s="180" t="s">
        <v>426</v>
      </c>
      <c r="B28" s="184">
        <v>3.911313839129793E-2</v>
      </c>
      <c r="C28" s="145">
        <v>4.8524341781426505E-2</v>
      </c>
      <c r="D28" s="145">
        <v>6.267123435929034E-2</v>
      </c>
      <c r="E28" s="145">
        <v>6.6374619311179162E-2</v>
      </c>
      <c r="F28" s="145">
        <v>7.1471153676416765E-2</v>
      </c>
      <c r="G28" s="145">
        <v>-8.4930842712742649E-2</v>
      </c>
      <c r="H28" s="145">
        <v>-1.9058036470148698E-3</v>
      </c>
      <c r="I28" s="145">
        <v>2.6060879641981227E-2</v>
      </c>
      <c r="J28" s="145">
        <v>8.8367140976814973E-3</v>
      </c>
      <c r="K28" s="69">
        <v>3.3652000870143084E-2</v>
      </c>
    </row>
    <row r="29" spans="1:11" x14ac:dyDescent="0.25">
      <c r="A29" s="180" t="s">
        <v>427</v>
      </c>
      <c r="B29" s="184">
        <v>3.8701910153098984E-2</v>
      </c>
      <c r="C29" s="145">
        <v>2.9830147394443784E-2</v>
      </c>
      <c r="D29" s="145">
        <v>3.1206216753535632E-2</v>
      </c>
      <c r="E29" s="145">
        <v>3.8449580363846492E-2</v>
      </c>
      <c r="F29" s="145">
        <v>0.15228522408701006</v>
      </c>
      <c r="G29" s="145">
        <v>-0.18692816209125784</v>
      </c>
      <c r="H29" s="145">
        <v>7.4165741710638944E-2</v>
      </c>
      <c r="I29" s="145">
        <v>6.557324673352638E-2</v>
      </c>
      <c r="J29" s="145">
        <v>7.0152230903495871E-2</v>
      </c>
      <c r="K29" s="69">
        <v>9.107681346662444E-2</v>
      </c>
    </row>
    <row r="30" spans="1:11" x14ac:dyDescent="0.25">
      <c r="A30" s="180" t="s">
        <v>428</v>
      </c>
      <c r="B30" s="184">
        <v>4.3516835717855473E-2</v>
      </c>
      <c r="C30" s="145">
        <v>2.8550041939455539E-2</v>
      </c>
      <c r="D30" s="145">
        <v>4.4989344178490098E-2</v>
      </c>
      <c r="E30" s="145">
        <v>4.6359938095866804E-2</v>
      </c>
      <c r="F30" s="145">
        <v>6.6404613597198736E-2</v>
      </c>
      <c r="G30" s="145">
        <v>-6.9001375292798262E-2</v>
      </c>
      <c r="H30" s="145">
        <v>3.0695033587669895E-2</v>
      </c>
      <c r="I30" s="145">
        <v>6.8805136391071553E-2</v>
      </c>
      <c r="J30" s="145">
        <v>1.7694125798703109E-2</v>
      </c>
      <c r="K30" s="69">
        <v>6.774731330871564E-2</v>
      </c>
    </row>
    <row r="31" spans="1:11" x14ac:dyDescent="0.25">
      <c r="A31" s="180" t="s">
        <v>928</v>
      </c>
      <c r="B31" s="184">
        <v>-2.9346700261426828E-2</v>
      </c>
      <c r="C31" s="145">
        <v>-0.10124132077918335</v>
      </c>
      <c r="D31" s="145">
        <v>6.7335873145660585E-2</v>
      </c>
      <c r="E31" s="145">
        <v>6.5913992958880563E-2</v>
      </c>
      <c r="F31" s="145">
        <v>0.17324775902055056</v>
      </c>
      <c r="G31" s="145">
        <v>-0.13037598003391815</v>
      </c>
      <c r="H31" s="145">
        <v>-7.2692867757050528E-2</v>
      </c>
      <c r="I31" s="145">
        <v>-5.5280026725694764E-2</v>
      </c>
      <c r="J31" s="145">
        <v>-7.1247753360577537E-2</v>
      </c>
      <c r="K31" s="69">
        <v>-7.07359940432295E-2</v>
      </c>
    </row>
    <row r="32" spans="1:11" x14ac:dyDescent="0.25">
      <c r="A32" s="180" t="s">
        <v>429</v>
      </c>
      <c r="B32" s="184">
        <v>-2.9538667356616921E-2</v>
      </c>
      <c r="C32" s="145">
        <v>-2.5226745187006183E-2</v>
      </c>
      <c r="D32" s="145">
        <v>-2.8431784422605522E-2</v>
      </c>
      <c r="E32" s="145">
        <v>-2.5146618593390957E-2</v>
      </c>
      <c r="F32" s="145">
        <v>6.023261226648402E-2</v>
      </c>
      <c r="G32" s="145">
        <v>-0.15407274444291907</v>
      </c>
      <c r="H32" s="145">
        <v>-2.7211068427319574E-2</v>
      </c>
      <c r="I32" s="145">
        <v>-8.2859229004076385E-3</v>
      </c>
      <c r="J32" s="145">
        <v>1.5346417364199727E-2</v>
      </c>
      <c r="K32" s="69">
        <v>8.2766489528827147E-3</v>
      </c>
    </row>
    <row r="33" spans="1:11" x14ac:dyDescent="0.25">
      <c r="A33" s="180" t="s">
        <v>834</v>
      </c>
      <c r="B33" s="184">
        <v>6.4966371669186174E-3</v>
      </c>
      <c r="C33" s="145">
        <v>1.5609837572966301E-2</v>
      </c>
      <c r="D33" s="145">
        <v>2.5932137033350067E-2</v>
      </c>
      <c r="E33" s="145">
        <v>2.7846932358947418E-2</v>
      </c>
      <c r="F33" s="145">
        <v>8.4214522501971034E-2</v>
      </c>
      <c r="G33" s="145">
        <v>8.5081525140081382E-2</v>
      </c>
      <c r="H33" s="145">
        <v>6.0020677249086329E-3</v>
      </c>
      <c r="I33" s="145">
        <v>-1.0348098990965338E-2</v>
      </c>
      <c r="J33" s="145">
        <v>9.4399153564272975E-3</v>
      </c>
      <c r="K33" s="69">
        <v>7.1005516387614431E-3</v>
      </c>
    </row>
    <row r="34" spans="1:11" x14ac:dyDescent="0.25">
      <c r="A34" s="181" t="s">
        <v>835</v>
      </c>
      <c r="B34" s="186">
        <v>-5.4934648774047634E-3</v>
      </c>
      <c r="C34" s="187">
        <v>5.7601023499370907E-2</v>
      </c>
      <c r="D34" s="187">
        <v>3.0346123710136785E-2</v>
      </c>
      <c r="E34" s="187">
        <v>3.6562972373958669E-2</v>
      </c>
      <c r="F34" s="187">
        <v>0.29958633753676978</v>
      </c>
      <c r="G34" s="187">
        <v>9.9598973197883023E-3</v>
      </c>
      <c r="H34" s="187">
        <v>-4.7216254338402597E-2</v>
      </c>
      <c r="I34" s="187">
        <v>-9.8135043678495348E-2</v>
      </c>
      <c r="J34" s="187">
        <v>-3.3964452981190996E-2</v>
      </c>
      <c r="K34" s="168">
        <v>-0.1043532202639762</v>
      </c>
    </row>
    <row r="35" spans="1:11" x14ac:dyDescent="0.25">
      <c r="A35" s="180" t="s">
        <v>930</v>
      </c>
      <c r="B35" s="185">
        <v>8.6097207322550773E-2</v>
      </c>
      <c r="C35" s="166">
        <v>0.10757898554299983</v>
      </c>
      <c r="D35" s="166">
        <v>5.4310127805224262E-2</v>
      </c>
      <c r="E35" s="166">
        <v>5.08779389105809E-2</v>
      </c>
      <c r="F35" s="166">
        <v>3.0175040754573113E-2</v>
      </c>
      <c r="G35" s="166">
        <v>6.825615682905295E-2</v>
      </c>
      <c r="H35" s="166">
        <v>9.6950269931697752E-2</v>
      </c>
      <c r="I35" s="166">
        <v>9.9699548163284968E-2</v>
      </c>
      <c r="J35" s="166">
        <v>0.1816695659712777</v>
      </c>
      <c r="K35" s="164">
        <v>8.6890162454195341E-2</v>
      </c>
    </row>
    <row r="36" spans="1:11" x14ac:dyDescent="0.25">
      <c r="A36" s="180" t="s">
        <v>836</v>
      </c>
      <c r="B36" s="184">
        <v>1.3900617144863014E-2</v>
      </c>
      <c r="C36" s="145">
        <v>6.9581370262175035E-3</v>
      </c>
      <c r="D36" s="145">
        <v>1.4395224592818279E-2</v>
      </c>
      <c r="E36" s="145">
        <v>1.6171928428754034E-2</v>
      </c>
      <c r="F36" s="145">
        <v>-5.2869652594709104E-2</v>
      </c>
      <c r="G36" s="145">
        <v>-0.14074838251227328</v>
      </c>
      <c r="H36" s="145">
        <v>3.0171342783332333E-2</v>
      </c>
      <c r="I36" s="145">
        <v>6.8118338113568599E-2</v>
      </c>
      <c r="J36" s="145">
        <v>7.0360639312125439E-2</v>
      </c>
      <c r="K36" s="69">
        <v>8.5221488323838912E-2</v>
      </c>
    </row>
    <row r="37" spans="1:11" x14ac:dyDescent="0.25">
      <c r="A37" s="180" t="s">
        <v>430</v>
      </c>
      <c r="B37" s="184">
        <v>-1.6514019623889875E-2</v>
      </c>
      <c r="C37" s="145">
        <v>-1.3507575186779364E-2</v>
      </c>
      <c r="D37" s="145">
        <v>1.4593509937812499E-2</v>
      </c>
      <c r="E37" s="145">
        <v>2.0443455740771777E-2</v>
      </c>
      <c r="F37" s="145">
        <v>9.6596648883368053E-2</v>
      </c>
      <c r="G37" s="145">
        <v>-0.20541748336320031</v>
      </c>
      <c r="H37" s="145">
        <v>-1.4638817947889904E-2</v>
      </c>
      <c r="I37" s="145">
        <v>-1.6527381277832043E-2</v>
      </c>
      <c r="J37" s="145">
        <v>1.2445909580058645E-2</v>
      </c>
      <c r="K37" s="69">
        <v>-1.3780330591647183E-2</v>
      </c>
    </row>
    <row r="38" spans="1:11" x14ac:dyDescent="0.25">
      <c r="A38" s="180" t="s">
        <v>431</v>
      </c>
      <c r="B38" s="184">
        <v>-1.4488309326905813E-2</v>
      </c>
      <c r="C38" s="145">
        <v>-6.4360026441779294E-2</v>
      </c>
      <c r="D38" s="145">
        <v>3.950643177479396E-2</v>
      </c>
      <c r="E38" s="145">
        <v>4.0948441369220268E-2</v>
      </c>
      <c r="F38" s="145">
        <v>0.15111814521503386</v>
      </c>
      <c r="G38" s="145">
        <v>-5.9797438023578287E-2</v>
      </c>
      <c r="H38" s="145">
        <v>4.833687571346168E-4</v>
      </c>
      <c r="I38" s="145">
        <v>1.2900723649581503E-2</v>
      </c>
      <c r="J38" s="145">
        <v>2.6231515811604433E-2</v>
      </c>
      <c r="K38" s="69">
        <v>1.2771794547752124E-2</v>
      </c>
    </row>
    <row r="39" spans="1:11" x14ac:dyDescent="0.25">
      <c r="A39" s="180" t="s">
        <v>929</v>
      </c>
      <c r="B39" s="184">
        <v>7.4524877006780788E-3</v>
      </c>
      <c r="C39" s="145">
        <v>-2.1847547273685652E-3</v>
      </c>
      <c r="D39" s="145">
        <v>1.6151465247417951E-2</v>
      </c>
      <c r="E39" s="145">
        <v>1.7191341163365736E-2</v>
      </c>
      <c r="F39" s="145">
        <v>6.9961561481272527E-2</v>
      </c>
      <c r="G39" s="145">
        <v>-5.7449117156375906E-2</v>
      </c>
      <c r="H39" s="145">
        <v>2.763017134070056E-2</v>
      </c>
      <c r="I39" s="145">
        <v>8.2720478413031984E-3</v>
      </c>
      <c r="J39" s="145">
        <v>-3.8914652243059233E-2</v>
      </c>
      <c r="K39" s="69">
        <v>-2.7874882335760409E-2</v>
      </c>
    </row>
    <row r="40" spans="1:11" x14ac:dyDescent="0.25">
      <c r="A40" s="180" t="s">
        <v>432</v>
      </c>
      <c r="B40" s="184">
        <v>1.7047756042833262E-2</v>
      </c>
      <c r="C40" s="145">
        <v>6.1610458332898688E-2</v>
      </c>
      <c r="D40" s="145">
        <v>-2.6727969857509359E-2</v>
      </c>
      <c r="E40" s="145">
        <v>-2.8640692258611544E-2</v>
      </c>
      <c r="F40" s="145">
        <v>-4.8974274003743545E-4</v>
      </c>
      <c r="G40" s="145">
        <v>-0.15977754150542067</v>
      </c>
      <c r="H40" s="145">
        <v>-1.8775979522354103E-2</v>
      </c>
      <c r="I40" s="145">
        <v>3.550297711558259E-2</v>
      </c>
      <c r="J40" s="145">
        <v>-2.9389594021130838E-3</v>
      </c>
      <c r="K40" s="69">
        <v>4.3250909447090535E-2</v>
      </c>
    </row>
    <row r="41" spans="1:11" x14ac:dyDescent="0.25">
      <c r="A41" s="180" t="s">
        <v>433</v>
      </c>
      <c r="B41" s="184">
        <v>2.9198262131596708E-2</v>
      </c>
      <c r="C41" s="145">
        <v>3.5615414808717549E-2</v>
      </c>
      <c r="D41" s="145">
        <v>-1.2195542091549605E-2</v>
      </c>
      <c r="E41" s="145">
        <v>-9.0714069890871496E-3</v>
      </c>
      <c r="F41" s="145">
        <v>9.5883518937738943E-2</v>
      </c>
      <c r="G41" s="145">
        <v>5.5965966318652915E-2</v>
      </c>
      <c r="H41" s="145">
        <v>2.1849085314117778E-2</v>
      </c>
      <c r="I41" s="145">
        <v>2.363216626391007E-2</v>
      </c>
      <c r="J41" s="145">
        <v>-5.8464415297120875E-2</v>
      </c>
      <c r="K41" s="69">
        <v>3.3980414813501225E-2</v>
      </c>
    </row>
    <row r="42" spans="1:11" x14ac:dyDescent="0.25">
      <c r="A42" s="180" t="s">
        <v>434</v>
      </c>
      <c r="B42" s="184">
        <v>2.3454457898865355E-2</v>
      </c>
      <c r="C42" s="145">
        <v>6.3851101841611468E-2</v>
      </c>
      <c r="D42" s="145">
        <v>5.335629886876081E-2</v>
      </c>
      <c r="E42" s="145">
        <v>5.6879963631600194E-2</v>
      </c>
      <c r="F42" s="145">
        <v>0.16061201614893994</v>
      </c>
      <c r="G42" s="145">
        <v>0.19439685790672701</v>
      </c>
      <c r="H42" s="145">
        <v>-7.7435412150617111E-3</v>
      </c>
      <c r="I42" s="145">
        <v>1.7532030610179827E-2</v>
      </c>
      <c r="J42" s="145">
        <v>0.16843405962282998</v>
      </c>
      <c r="K42" s="69">
        <v>6.2711656796445858E-3</v>
      </c>
    </row>
    <row r="43" spans="1:11" x14ac:dyDescent="0.25">
      <c r="A43" s="180" t="s">
        <v>837</v>
      </c>
      <c r="B43" s="184">
        <v>3.0430897725680417E-2</v>
      </c>
      <c r="C43" s="145">
        <v>3.5141143129449048E-2</v>
      </c>
      <c r="D43" s="145">
        <v>6.2364928917149953E-2</v>
      </c>
      <c r="E43" s="145">
        <v>6.3326882516694161E-2</v>
      </c>
      <c r="F43" s="145">
        <v>0.30424693300344718</v>
      </c>
      <c r="G43" s="145">
        <v>-5.9092759943182305E-3</v>
      </c>
      <c r="H43" s="145">
        <v>-2.1416542104422898E-2</v>
      </c>
      <c r="I43" s="145">
        <v>1.834814709437893E-2</v>
      </c>
      <c r="J43" s="145">
        <v>5.3053589587157113E-2</v>
      </c>
      <c r="K43" s="69">
        <v>1.6149027534629212E-2</v>
      </c>
    </row>
    <row r="44" spans="1:11" x14ac:dyDescent="0.25">
      <c r="A44" s="181" t="s">
        <v>435</v>
      </c>
      <c r="B44" s="186">
        <v>-3.9886615206192744E-3</v>
      </c>
      <c r="C44" s="187">
        <v>-3.4482001372706517E-3</v>
      </c>
      <c r="D44" s="187">
        <v>3.8496931412547841E-2</v>
      </c>
      <c r="E44" s="187">
        <v>3.7065130061169294E-2</v>
      </c>
      <c r="F44" s="187">
        <v>0.1500350050785475</v>
      </c>
      <c r="G44" s="187">
        <v>-2.8925476982174625E-2</v>
      </c>
      <c r="H44" s="187">
        <v>-3.2950055923455679E-2</v>
      </c>
      <c r="I44" s="187">
        <v>1.7858206179340419E-2</v>
      </c>
      <c r="J44" s="187">
        <v>2.226578336250018E-2</v>
      </c>
      <c r="K44" s="168">
        <v>2.520540739382704E-2</v>
      </c>
    </row>
    <row r="45" spans="1:11" x14ac:dyDescent="0.25">
      <c r="A45" s="180" t="s">
        <v>838</v>
      </c>
      <c r="B45" s="185">
        <v>2.5631228647140514E-2</v>
      </c>
      <c r="C45" s="166">
        <v>0.12551163368800844</v>
      </c>
      <c r="D45" s="166">
        <v>3.8483270748750353E-3</v>
      </c>
      <c r="E45" s="166">
        <v>4.7774407965095467E-3</v>
      </c>
      <c r="F45" s="166">
        <v>1.1846522511083757E-2</v>
      </c>
      <c r="G45" s="166">
        <v>7.3387297593196843E-2</v>
      </c>
      <c r="H45" s="166">
        <v>-7.5374233072426522E-2</v>
      </c>
      <c r="I45" s="166">
        <v>-2.5719871797354132E-2</v>
      </c>
      <c r="J45" s="166">
        <v>8.2094228889993515E-2</v>
      </c>
      <c r="K45" s="164">
        <v>-3.3663626128289992E-2</v>
      </c>
    </row>
    <row r="46" spans="1:11" x14ac:dyDescent="0.25">
      <c r="A46" s="180" t="s">
        <v>436</v>
      </c>
      <c r="B46" s="184">
        <v>1.0464823832625481E-3</v>
      </c>
      <c r="C46" s="145">
        <v>-2.6855674348843284E-2</v>
      </c>
      <c r="D46" s="145">
        <v>1.3739911466698063E-2</v>
      </c>
      <c r="E46" s="145">
        <v>1.6621040330606185E-2</v>
      </c>
      <c r="F46" s="145">
        <v>-0.11471560288503357</v>
      </c>
      <c r="G46" s="145">
        <v>-0.25694177479447755</v>
      </c>
      <c r="H46" s="145">
        <v>-5.0147121237989034E-2</v>
      </c>
      <c r="I46" s="145">
        <v>5.5159171993016454E-2</v>
      </c>
      <c r="J46" s="145">
        <v>3.5716022106887291E-2</v>
      </c>
      <c r="K46" s="69">
        <v>5.8986322005417646E-2</v>
      </c>
    </row>
    <row r="47" spans="1:11" x14ac:dyDescent="0.25">
      <c r="A47" s="180" t="s">
        <v>437</v>
      </c>
      <c r="B47" s="184">
        <v>2.3382442743469678E-2</v>
      </c>
      <c r="C47" s="145">
        <v>2.2537273673935321E-2</v>
      </c>
      <c r="D47" s="145">
        <v>5.9500479762660152E-2</v>
      </c>
      <c r="E47" s="145">
        <v>6.3570121676036928E-2</v>
      </c>
      <c r="F47" s="145">
        <v>0.6785130211467294</v>
      </c>
      <c r="G47" s="145">
        <v>-0.27137816214828359</v>
      </c>
      <c r="H47" s="145">
        <v>3.3246389441327073E-2</v>
      </c>
      <c r="I47" s="145">
        <v>-3.2516231341102264E-2</v>
      </c>
      <c r="J47" s="145">
        <v>-2.5868128349914921E-2</v>
      </c>
      <c r="K47" s="69">
        <v>-1.3826372770625817E-2</v>
      </c>
    </row>
    <row r="48" spans="1:11" x14ac:dyDescent="0.25">
      <c r="A48" s="180" t="s">
        <v>438</v>
      </c>
      <c r="B48" s="184">
        <v>6.0479170777673064E-2</v>
      </c>
      <c r="C48" s="145">
        <v>4.6467672574852514E-2</v>
      </c>
      <c r="D48" s="145">
        <v>3.531972839891262E-2</v>
      </c>
      <c r="E48" s="145">
        <v>3.8615634878420124E-2</v>
      </c>
      <c r="F48" s="145">
        <v>5.7651411802890795E-2</v>
      </c>
      <c r="G48" s="145">
        <v>0.19425940197605618</v>
      </c>
      <c r="H48" s="145">
        <v>2.4927874516253556E-2</v>
      </c>
      <c r="I48" s="145">
        <v>0.15841743363352467</v>
      </c>
      <c r="J48" s="145">
        <v>7.7974875086482154E-2</v>
      </c>
      <c r="K48" s="69">
        <v>0.17270262633470779</v>
      </c>
    </row>
    <row r="49" spans="1:11" x14ac:dyDescent="0.25">
      <c r="A49" s="180" t="s">
        <v>439</v>
      </c>
      <c r="B49" s="184">
        <v>3.3109559085191087E-2</v>
      </c>
      <c r="C49" s="145">
        <v>5.9341542002979919E-2</v>
      </c>
      <c r="D49" s="145">
        <v>7.2429447958288762E-3</v>
      </c>
      <c r="E49" s="145">
        <v>7.178517930871875E-3</v>
      </c>
      <c r="F49" s="145">
        <v>0.12457777840238782</v>
      </c>
      <c r="G49" s="145">
        <v>-5.3301485128188442E-2</v>
      </c>
      <c r="H49" s="145">
        <v>5.2033813160215159E-2</v>
      </c>
      <c r="I49" s="145">
        <v>7.2923382930532021E-3</v>
      </c>
      <c r="J49" s="145">
        <v>1.6050833219700467E-2</v>
      </c>
      <c r="K49" s="69">
        <v>3.1861463932016942E-3</v>
      </c>
    </row>
    <row r="50" spans="1:11" x14ac:dyDescent="0.25">
      <c r="A50" s="180" t="s">
        <v>440</v>
      </c>
      <c r="B50" s="184">
        <v>2.2406582306953915E-2</v>
      </c>
      <c r="C50" s="145">
        <v>3.3677233779264792E-2</v>
      </c>
      <c r="D50" s="145">
        <v>5.1890833637895595E-2</v>
      </c>
      <c r="E50" s="145">
        <v>5.5652018716399798E-2</v>
      </c>
      <c r="F50" s="145">
        <v>0.19998456278941368</v>
      </c>
      <c r="G50" s="145">
        <v>-0.12778872988616874</v>
      </c>
      <c r="H50" s="145">
        <v>-2.5302366560667755E-2</v>
      </c>
      <c r="I50" s="145">
        <v>2.4983527571393216E-2</v>
      </c>
      <c r="J50" s="145">
        <v>5.5639368203320938E-2</v>
      </c>
      <c r="K50" s="69">
        <v>2.2320886682047014E-2</v>
      </c>
    </row>
    <row r="51" spans="1:11" x14ac:dyDescent="0.25">
      <c r="A51" s="180" t="s">
        <v>839</v>
      </c>
      <c r="B51" s="184">
        <v>4.276541125037947E-2</v>
      </c>
      <c r="C51" s="145">
        <v>6.112050640892619E-2</v>
      </c>
      <c r="D51" s="145">
        <v>9.3881969413599942E-2</v>
      </c>
      <c r="E51" s="145">
        <v>9.8095576850682598E-2</v>
      </c>
      <c r="F51" s="145">
        <v>0.18518268158050888</v>
      </c>
      <c r="G51" s="145">
        <v>-8.7861008465863755E-2</v>
      </c>
      <c r="H51" s="145">
        <v>-3.834824141019777E-2</v>
      </c>
      <c r="I51" s="145">
        <v>8.8664554504425119E-4</v>
      </c>
      <c r="J51" s="145">
        <v>5.3341294426108243E-2</v>
      </c>
      <c r="K51" s="69">
        <v>-2.2013010555141932E-3</v>
      </c>
    </row>
    <row r="52" spans="1:11" x14ac:dyDescent="0.25">
      <c r="A52" s="180" t="s">
        <v>927</v>
      </c>
      <c r="B52" s="184">
        <v>-3.6656731271447862E-2</v>
      </c>
      <c r="C52" s="145">
        <v>-0.22485958721922672</v>
      </c>
      <c r="D52" s="145">
        <v>0.10956057896573412</v>
      </c>
      <c r="E52" s="145">
        <v>0.1049332399220877</v>
      </c>
      <c r="F52" s="145">
        <v>0.3200780196054791</v>
      </c>
      <c r="G52" s="145">
        <v>-0.20025107609613102</v>
      </c>
      <c r="H52" s="145">
        <v>1.1822070253566297E-2</v>
      </c>
      <c r="I52" s="145">
        <v>-2.897444179272568E-2</v>
      </c>
      <c r="J52" s="145">
        <v>-4.9045994481026312E-2</v>
      </c>
      <c r="K52" s="69">
        <v>-3.6104177175974805E-2</v>
      </c>
    </row>
    <row r="53" spans="1:11" x14ac:dyDescent="0.25">
      <c r="A53" s="180" t="s">
        <v>840</v>
      </c>
      <c r="B53" s="184">
        <v>-7.0858691035502464E-3</v>
      </c>
      <c r="C53" s="145">
        <v>4.7689688826923149E-2</v>
      </c>
      <c r="D53" s="145">
        <v>2.5264439690142249E-2</v>
      </c>
      <c r="E53" s="145">
        <v>2.7699735476477638E-2</v>
      </c>
      <c r="F53" s="145">
        <v>0.145738122236309</v>
      </c>
      <c r="G53" s="145">
        <v>-0.12724286255765938</v>
      </c>
      <c r="H53" s="145">
        <v>-4.4884175040045049E-2</v>
      </c>
      <c r="I53" s="145">
        <v>-3.8644959729509432E-2</v>
      </c>
      <c r="J53" s="145">
        <v>-8.5873564854495377E-2</v>
      </c>
      <c r="K53" s="69">
        <v>-4.5042855486237654E-2</v>
      </c>
    </row>
    <row r="54" spans="1:11" x14ac:dyDescent="0.25">
      <c r="A54" s="181" t="s">
        <v>841</v>
      </c>
      <c r="B54" s="186">
        <v>-2.2763006133835306E-2</v>
      </c>
      <c r="C54" s="187">
        <v>-9.7941286195164401E-2</v>
      </c>
      <c r="D54" s="187">
        <v>-2.5200038655704415E-2</v>
      </c>
      <c r="E54" s="187">
        <v>-1.3549750355047241E-2</v>
      </c>
      <c r="F54" s="187">
        <v>-0.29243412109238398</v>
      </c>
      <c r="G54" s="187">
        <v>-0.20143793060498749</v>
      </c>
      <c r="H54" s="187">
        <v>4.7112097378284146E-2</v>
      </c>
      <c r="I54" s="187">
        <v>4.9465033218190513E-2</v>
      </c>
      <c r="J54" s="187">
        <v>8.4638609083586225E-2</v>
      </c>
      <c r="K54" s="168">
        <v>5.5774553495523405E-2</v>
      </c>
    </row>
    <row r="55" spans="1:11" x14ac:dyDescent="0.25">
      <c r="A55" s="180" t="s">
        <v>842</v>
      </c>
      <c r="B55" s="185">
        <v>2.2482542204676825E-2</v>
      </c>
      <c r="C55" s="166">
        <v>4.5354265346246203E-2</v>
      </c>
      <c r="D55" s="166">
        <v>4.6680940970866835E-2</v>
      </c>
      <c r="E55" s="166">
        <v>4.5910032322501904E-2</v>
      </c>
      <c r="F55" s="166">
        <v>0.2980798528194013</v>
      </c>
      <c r="G55" s="166">
        <v>-0.13428223721336929</v>
      </c>
      <c r="H55" s="166">
        <v>-2.7325109356185373E-2</v>
      </c>
      <c r="I55" s="166">
        <v>-1.6480841100395494E-2</v>
      </c>
      <c r="J55" s="166">
        <v>-5.3719467977518254E-2</v>
      </c>
      <c r="K55" s="164">
        <v>-6.0981840576068702E-4</v>
      </c>
    </row>
    <row r="56" spans="1:11" x14ac:dyDescent="0.25">
      <c r="A56" s="180" t="s">
        <v>441</v>
      </c>
      <c r="B56" s="184">
        <v>8.6680824361342612E-3</v>
      </c>
      <c r="C56" s="145">
        <v>-2.8123030476637778E-3</v>
      </c>
      <c r="D56" s="145">
        <v>6.3537035923695306E-3</v>
      </c>
      <c r="E56" s="145">
        <v>7.8894603098009775E-3</v>
      </c>
      <c r="F56" s="145">
        <v>6.614725493339213E-2</v>
      </c>
      <c r="G56" s="145">
        <v>-4.8236802879656482E-2</v>
      </c>
      <c r="H56" s="145">
        <v>3.0636631743257148E-2</v>
      </c>
      <c r="I56" s="145">
        <v>2.8831406760074785E-2</v>
      </c>
      <c r="J56" s="145">
        <v>4.9303953680104762E-2</v>
      </c>
      <c r="K56" s="69">
        <v>3.1179821432196997E-2</v>
      </c>
    </row>
    <row r="57" spans="1:11" x14ac:dyDescent="0.25">
      <c r="A57" s="180" t="s">
        <v>442</v>
      </c>
      <c r="B57" s="184">
        <v>-5.1875956056694927E-2</v>
      </c>
      <c r="C57" s="145">
        <v>-0.14220906297266822</v>
      </c>
      <c r="D57" s="145">
        <v>-3.5145146186213894E-2</v>
      </c>
      <c r="E57" s="145">
        <v>-3.3970729653531317E-2</v>
      </c>
      <c r="F57" s="145">
        <v>-3.5361912093935355E-2</v>
      </c>
      <c r="G57" s="145">
        <v>-6.3618807577625613E-2</v>
      </c>
      <c r="H57" s="145">
        <v>3.9432335251326611E-2</v>
      </c>
      <c r="I57" s="145">
        <v>7.579169475045533E-2</v>
      </c>
      <c r="J57" s="145">
        <v>0.1630950154822961</v>
      </c>
      <c r="K57" s="69">
        <v>8.7920815793628426E-2</v>
      </c>
    </row>
    <row r="58" spans="1:11" x14ac:dyDescent="0.25">
      <c r="A58" s="180" t="s">
        <v>843</v>
      </c>
      <c r="B58" s="184">
        <v>-8.603533624329307E-3</v>
      </c>
      <c r="C58" s="145">
        <v>-1.7005822931272174E-2</v>
      </c>
      <c r="D58" s="145">
        <v>1.0493092072101362E-3</v>
      </c>
      <c r="E58" s="145">
        <v>1.7313652163002402E-3</v>
      </c>
      <c r="F58" s="145">
        <v>0.15949168834305105</v>
      </c>
      <c r="G58" s="145">
        <v>-9.3042221056315211E-2</v>
      </c>
      <c r="H58" s="145">
        <v>-8.6293188178763747E-2</v>
      </c>
      <c r="I58" s="145">
        <v>-1.4912917248606772E-2</v>
      </c>
      <c r="J58" s="145">
        <v>-1.4366784469692417E-2</v>
      </c>
      <c r="K58" s="69">
        <v>-1.6467282565886476E-2</v>
      </c>
    </row>
    <row r="59" spans="1:11" x14ac:dyDescent="0.25">
      <c r="A59" s="180" t="s">
        <v>443</v>
      </c>
      <c r="B59" s="184">
        <v>3.7013561585505839E-2</v>
      </c>
      <c r="C59" s="145">
        <v>1.3557514136741222E-2</v>
      </c>
      <c r="D59" s="145">
        <v>3.9185265201070463E-2</v>
      </c>
      <c r="E59" s="145">
        <v>4.2219016407349486E-2</v>
      </c>
      <c r="F59" s="145">
        <v>2.2157674173226782E-2</v>
      </c>
      <c r="G59" s="145">
        <v>7.2174130004075021E-2</v>
      </c>
      <c r="H59" s="145">
        <v>3.7254394468569929E-2</v>
      </c>
      <c r="I59" s="145">
        <v>0.11140119833578432</v>
      </c>
      <c r="J59" s="145">
        <v>0.18953794028299265</v>
      </c>
      <c r="K59" s="69">
        <v>0.12120839047412413</v>
      </c>
    </row>
    <row r="60" spans="1:11" x14ac:dyDescent="0.25">
      <c r="A60" s="180" t="s">
        <v>444</v>
      </c>
      <c r="B60" s="184">
        <v>3.012053001491366E-2</v>
      </c>
      <c r="C60" s="145">
        <v>3.7376765713282856E-2</v>
      </c>
      <c r="D60" s="145">
        <v>1.3042346146995065E-2</v>
      </c>
      <c r="E60" s="145">
        <v>1.3376471478242058E-2</v>
      </c>
      <c r="F60" s="145">
        <v>-5.6521279632153143E-2</v>
      </c>
      <c r="G60" s="145">
        <v>-0.14684742537556827</v>
      </c>
      <c r="H60" s="145">
        <v>2.9087830471217657E-2</v>
      </c>
      <c r="I60" s="145">
        <v>5.9404988616279297E-2</v>
      </c>
      <c r="J60" s="145">
        <v>3.1259792809731568E-2</v>
      </c>
      <c r="K60" s="69">
        <v>6.6161128845579231E-2</v>
      </c>
    </row>
    <row r="61" spans="1:11" x14ac:dyDescent="0.25">
      <c r="A61" s="180" t="s">
        <v>445</v>
      </c>
      <c r="B61" s="184">
        <v>-1.8893955297050402E-2</v>
      </c>
      <c r="C61" s="145">
        <v>-2.7042938311220177E-2</v>
      </c>
      <c r="D61" s="145">
        <v>-1.1584071233730842E-2</v>
      </c>
      <c r="E61" s="145">
        <v>-8.556228646167896E-3</v>
      </c>
      <c r="F61" s="145">
        <v>-0.2415541966761412</v>
      </c>
      <c r="G61" s="145">
        <v>5.7483754593693703E-2</v>
      </c>
      <c r="H61" s="145">
        <v>1.9101291510603691E-3</v>
      </c>
      <c r="I61" s="145">
        <v>3.0799579439527935E-2</v>
      </c>
      <c r="J61" s="145">
        <v>4.6490865791448677E-2</v>
      </c>
      <c r="K61" s="69">
        <v>4.9976840843680259E-2</v>
      </c>
    </row>
    <row r="62" spans="1:11" x14ac:dyDescent="0.25">
      <c r="A62" s="180" t="s">
        <v>844</v>
      </c>
      <c r="B62" s="184">
        <v>1.5149903915101515E-3</v>
      </c>
      <c r="C62" s="145">
        <v>-2.4654672283204171E-2</v>
      </c>
      <c r="D62" s="145">
        <v>4.7099492591005987E-2</v>
      </c>
      <c r="E62" s="145">
        <v>4.3915489973493482E-2</v>
      </c>
      <c r="F62" s="145">
        <v>0.30230966306186002</v>
      </c>
      <c r="G62" s="145">
        <v>0.20857308215160497</v>
      </c>
      <c r="H62" s="145">
        <v>3.3864809088017145E-2</v>
      </c>
      <c r="I62" s="145">
        <v>2.179787852406756E-2</v>
      </c>
      <c r="J62" s="145">
        <v>1.3408608625421037E-2</v>
      </c>
      <c r="K62" s="69">
        <v>2.2945167098985753E-2</v>
      </c>
    </row>
    <row r="63" spans="1:11" x14ac:dyDescent="0.25">
      <c r="A63" s="180" t="s">
        <v>931</v>
      </c>
      <c r="B63" s="184">
        <v>0.10048316738321939</v>
      </c>
      <c r="C63" s="145">
        <v>0.11608134162169681</v>
      </c>
      <c r="D63" s="145">
        <v>5.6320503954170098E-2</v>
      </c>
      <c r="E63" s="145">
        <v>5.7542913386577688E-2</v>
      </c>
      <c r="F63" s="145">
        <v>0.11644773396587027</v>
      </c>
      <c r="G63" s="145">
        <v>0.14710848141551636</v>
      </c>
      <c r="H63" s="145">
        <v>9.0623622975907869E-2</v>
      </c>
      <c r="I63" s="145">
        <v>8.5070163541203669E-2</v>
      </c>
      <c r="J63" s="145">
        <v>6.3935728068139408E-2</v>
      </c>
      <c r="K63" s="69">
        <v>7.4772529764977502E-2</v>
      </c>
    </row>
    <row r="64" spans="1:11" x14ac:dyDescent="0.25">
      <c r="A64" s="181" t="s">
        <v>950</v>
      </c>
      <c r="B64" s="186">
        <v>2.9800807873000323E-2</v>
      </c>
      <c r="C64" s="187">
        <v>3.8046753744626738E-2</v>
      </c>
      <c r="D64" s="187">
        <v>1.6813271260169849E-3</v>
      </c>
      <c r="E64" s="187">
        <v>5.9925639922324692E-3</v>
      </c>
      <c r="F64" s="187">
        <v>0.14639170981856831</v>
      </c>
      <c r="G64" s="187">
        <v>-0.28222160494769355</v>
      </c>
      <c r="H64" s="187">
        <v>-2.3837334514143826E-2</v>
      </c>
      <c r="I64" s="187">
        <v>3.6189736079090151E-2</v>
      </c>
      <c r="J64" s="187">
        <v>2.769624888507205E-2</v>
      </c>
      <c r="K64" s="168">
        <v>4.333275865710684E-2</v>
      </c>
    </row>
    <row r="65" spans="1:1" x14ac:dyDescent="0.25">
      <c r="A65" s="4"/>
    </row>
    <row r="66" spans="1:1" x14ac:dyDescent="0.25">
      <c r="A66" s="26" t="s">
        <v>1097</v>
      </c>
    </row>
    <row r="67" spans="1:1" x14ac:dyDescent="0.25">
      <c r="A67" s="26" t="s">
        <v>1098</v>
      </c>
    </row>
    <row r="68" spans="1:1" x14ac:dyDescent="0.25">
      <c r="A68" s="10" t="s">
        <v>1099</v>
      </c>
    </row>
  </sheetData>
  <sheetProtection formatCells="0" formatColumns="0" formatRows="0" insertColumns="0" insertRows="0" insertHyperlinks="0" deleteColumns="0" deleteRows="0" sort="0" autoFilter="0" pivotTables="0"/>
  <mergeCells count="2">
    <mergeCell ref="A1:K1"/>
    <mergeCell ref="A2:K2"/>
  </mergeCells>
  <phoneticPr fontId="65" type="noConversion"/>
  <printOptions horizontalCentered="1"/>
  <pageMargins left="0.25" right="0.25" top="0.25" bottom="0.5" header="0.3" footer="0.3"/>
  <pageSetup scale="85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L60"/>
  <sheetViews>
    <sheetView showGridLines="0" topLeftCell="A13" zoomScaleNormal="100" workbookViewId="0">
      <selection sqref="A1:K1"/>
    </sheetView>
  </sheetViews>
  <sheetFormatPr defaultColWidth="9.1796875" defaultRowHeight="11.5" x14ac:dyDescent="0.25"/>
  <cols>
    <col min="1" max="1" width="18.26953125" style="892" customWidth="1"/>
    <col min="2" max="11" width="9.7265625" style="892" customWidth="1"/>
    <col min="12" max="12" width="9.1796875" style="892"/>
    <col min="13" max="16384" width="9.1796875" style="1142"/>
  </cols>
  <sheetData>
    <row r="1" spans="1:12" ht="15.75" customHeight="1" x14ac:dyDescent="0.35">
      <c r="A1" s="1685" t="str">
        <f>CONCATENATE('List of Tables'!A66,":  ",'List of Tables'!C66)</f>
        <v>TABLE 53:  Domestic U.S. Visitor Arrivals by Island and State of Residence 2014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963"/>
    </row>
    <row r="2" spans="1:12" s="957" customFormat="1" ht="15.5" x14ac:dyDescent="0.35">
      <c r="A2" s="1685" t="s">
        <v>696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892"/>
    </row>
    <row r="3" spans="1:12" s="957" customFormat="1" x14ac:dyDescent="0.25">
      <c r="B3" s="1124"/>
      <c r="L3" s="892"/>
    </row>
    <row r="4" spans="1:12" s="957" customFormat="1" ht="23" x14ac:dyDescent="0.25">
      <c r="A4" s="1125" t="s">
        <v>409</v>
      </c>
      <c r="B4" s="1126" t="s">
        <v>271</v>
      </c>
      <c r="C4" s="1126" t="s">
        <v>597</v>
      </c>
      <c r="D4" s="1126" t="s">
        <v>410</v>
      </c>
      <c r="E4" s="1126" t="s">
        <v>356</v>
      </c>
      <c r="F4" s="1126" t="s">
        <v>203</v>
      </c>
      <c r="G4" s="1126" t="s">
        <v>600</v>
      </c>
      <c r="H4" s="1126" t="s">
        <v>598</v>
      </c>
      <c r="I4" s="1126" t="s">
        <v>3</v>
      </c>
      <c r="J4" s="1126" t="s">
        <v>236</v>
      </c>
      <c r="K4" s="1127" t="s">
        <v>234</v>
      </c>
      <c r="L4" s="1129"/>
    </row>
    <row r="5" spans="1:12" s="957" customFormat="1" x14ac:dyDescent="0.25">
      <c r="A5" s="1130" t="s">
        <v>446</v>
      </c>
      <c r="B5" s="1131">
        <v>17832.269087004443</v>
      </c>
      <c r="C5" s="1131">
        <v>12211.101706545456</v>
      </c>
      <c r="D5" s="1131">
        <v>5254.5830723188001</v>
      </c>
      <c r="E5" s="1131">
        <v>5129.5299666089149</v>
      </c>
      <c r="F5" s="1131">
        <v>209.83542908985919</v>
      </c>
      <c r="G5" s="1131">
        <v>239.31018532459385</v>
      </c>
      <c r="H5" s="1131">
        <v>2965.0369446395566</v>
      </c>
      <c r="I5" s="1131">
        <v>3907.8064342070679</v>
      </c>
      <c r="J5" s="1131">
        <v>1669.7240927451783</v>
      </c>
      <c r="K5" s="1132">
        <v>3291.0011817789155</v>
      </c>
      <c r="L5" s="892"/>
    </row>
    <row r="6" spans="1:12" s="957" customFormat="1" x14ac:dyDescent="0.25">
      <c r="A6" s="1130" t="s">
        <v>447</v>
      </c>
      <c r="B6" s="1131">
        <v>75447.416603308142</v>
      </c>
      <c r="C6" s="1131">
        <v>36536.653947406099</v>
      </c>
      <c r="D6" s="1131">
        <v>22526.680278283224</v>
      </c>
      <c r="E6" s="1131">
        <v>21744.128206984744</v>
      </c>
      <c r="F6" s="1131">
        <v>1042.0143413677974</v>
      </c>
      <c r="G6" s="1131">
        <v>479.30655117782408</v>
      </c>
      <c r="H6" s="1131">
        <v>9735.3267623820102</v>
      </c>
      <c r="I6" s="1131">
        <v>18834.097441201215</v>
      </c>
      <c r="J6" s="1131">
        <v>5040.1550781950873</v>
      </c>
      <c r="K6" s="1132">
        <v>16989.301672359728</v>
      </c>
      <c r="L6" s="892"/>
    </row>
    <row r="7" spans="1:12" s="957" customFormat="1" x14ac:dyDescent="0.25">
      <c r="A7" s="1130" t="s">
        <v>448</v>
      </c>
      <c r="B7" s="1131">
        <v>162524.28547815297</v>
      </c>
      <c r="C7" s="1131">
        <v>76029.792717340315</v>
      </c>
      <c r="D7" s="1131">
        <v>59173.493066773102</v>
      </c>
      <c r="E7" s="1131">
        <v>58129.231399675613</v>
      </c>
      <c r="F7" s="1131">
        <v>1273.6220247980177</v>
      </c>
      <c r="G7" s="1131">
        <v>1591.0889657843741</v>
      </c>
      <c r="H7" s="1131">
        <v>32576.178866066952</v>
      </c>
      <c r="I7" s="1131">
        <v>29046.375571070239</v>
      </c>
      <c r="J7" s="1131">
        <v>9397.2412541519971</v>
      </c>
      <c r="K7" s="1132">
        <v>25435.839774962944</v>
      </c>
      <c r="L7" s="892"/>
    </row>
    <row r="8" spans="1:12" s="957" customFormat="1" x14ac:dyDescent="0.25">
      <c r="A8" s="1130" t="s">
        <v>449</v>
      </c>
      <c r="B8" s="1131">
        <v>12762.685149800654</v>
      </c>
      <c r="C8" s="1131">
        <v>7452.7383892262123</v>
      </c>
      <c r="D8" s="1131">
        <v>4851.6085123175353</v>
      </c>
      <c r="E8" s="1131">
        <v>4769.9278907440903</v>
      </c>
      <c r="F8" s="1131">
        <v>163.11197303095597</v>
      </c>
      <c r="G8" s="1131">
        <v>217.20874774244106</v>
      </c>
      <c r="H8" s="1131">
        <v>2396.6920601290008</v>
      </c>
      <c r="I8" s="1131">
        <v>2752.5921180986334</v>
      </c>
      <c r="J8" s="1131">
        <v>1216.5191130320793</v>
      </c>
      <c r="K8" s="1132">
        <v>2328.1994032599796</v>
      </c>
      <c r="L8" s="892"/>
    </row>
    <row r="9" spans="1:12" s="957" customFormat="1" x14ac:dyDescent="0.25">
      <c r="A9" s="1130" t="s">
        <v>450</v>
      </c>
      <c r="B9" s="1131">
        <v>1847699.6480181755</v>
      </c>
      <c r="C9" s="1131">
        <v>816397.88827774185</v>
      </c>
      <c r="D9" s="1131">
        <v>669945.54007498058</v>
      </c>
      <c r="E9" s="1131">
        <v>658596.37298306089</v>
      </c>
      <c r="F9" s="1131">
        <v>12553.018745310013</v>
      </c>
      <c r="G9" s="1131">
        <v>15579.959370523176</v>
      </c>
      <c r="H9" s="1131">
        <v>318048.26942178718</v>
      </c>
      <c r="I9" s="1131">
        <v>305765.46478486428</v>
      </c>
      <c r="J9" s="1131">
        <v>86316.703168042513</v>
      </c>
      <c r="K9" s="1132">
        <v>268767.86709099996</v>
      </c>
      <c r="L9" s="892"/>
    </row>
    <row r="10" spans="1:12" s="957" customFormat="1" x14ac:dyDescent="0.25">
      <c r="A10" s="1130" t="s">
        <v>451</v>
      </c>
      <c r="B10" s="1131">
        <v>138265.21675353489</v>
      </c>
      <c r="C10" s="1131">
        <v>56370.209019995513</v>
      </c>
      <c r="D10" s="1131">
        <v>50880.305207318117</v>
      </c>
      <c r="E10" s="1131">
        <v>49869.106711827721</v>
      </c>
      <c r="F10" s="1131">
        <v>1297.5758372937653</v>
      </c>
      <c r="G10" s="1131">
        <v>1467.3699540070206</v>
      </c>
      <c r="H10" s="1131">
        <v>31493.533054920747</v>
      </c>
      <c r="I10" s="1131">
        <v>30475.545539603205</v>
      </c>
      <c r="J10" s="1131">
        <v>9761.0607521552029</v>
      </c>
      <c r="K10" s="1132">
        <v>26665.492223333822</v>
      </c>
      <c r="L10" s="892"/>
    </row>
    <row r="11" spans="1:12" x14ac:dyDescent="0.25">
      <c r="A11" s="1130" t="s">
        <v>452</v>
      </c>
      <c r="B11" s="1131">
        <v>24673.828147661225</v>
      </c>
      <c r="C11" s="1131">
        <v>14376.980242513951</v>
      </c>
      <c r="D11" s="1131">
        <v>10139.256979740643</v>
      </c>
      <c r="E11" s="1131">
        <v>10000.246467031542</v>
      </c>
      <c r="F11" s="1131">
        <v>250.62651427693035</v>
      </c>
      <c r="G11" s="1131">
        <v>308.18484049951621</v>
      </c>
      <c r="H11" s="1131">
        <v>5237.7746937998545</v>
      </c>
      <c r="I11" s="1131">
        <v>6149.5330659201063</v>
      </c>
      <c r="J11" s="1131">
        <v>2280.2681221719231</v>
      </c>
      <c r="K11" s="1132">
        <v>5271.1239459280787</v>
      </c>
    </row>
    <row r="12" spans="1:12" x14ac:dyDescent="0.25">
      <c r="A12" s="1130" t="s">
        <v>453</v>
      </c>
      <c r="B12" s="1131">
        <v>5140.8262260230822</v>
      </c>
      <c r="C12" s="1131">
        <v>3303.6643913178013</v>
      </c>
      <c r="D12" s="1131">
        <v>1967.2616143619475</v>
      </c>
      <c r="E12" s="1131">
        <v>1948.7694229226977</v>
      </c>
      <c r="F12" s="1131">
        <v>56.044518228478161</v>
      </c>
      <c r="G12" s="1131">
        <v>66.336909542656599</v>
      </c>
      <c r="H12" s="1131">
        <v>1033.5914674301216</v>
      </c>
      <c r="I12" s="1131">
        <v>1262.1394088892494</v>
      </c>
      <c r="J12" s="1131">
        <v>580.72516685219352</v>
      </c>
      <c r="K12" s="1132">
        <v>1064.1312143797695</v>
      </c>
    </row>
    <row r="13" spans="1:12" x14ac:dyDescent="0.25">
      <c r="A13" s="1130" t="s">
        <v>454</v>
      </c>
      <c r="B13" s="1131">
        <v>100535.5848282021</v>
      </c>
      <c r="C13" s="1131">
        <v>65637.269790550359</v>
      </c>
      <c r="D13" s="1131">
        <v>35149.345197255891</v>
      </c>
      <c r="E13" s="1131">
        <v>34466.732307829297</v>
      </c>
      <c r="F13" s="1131">
        <v>1077.1831897896363</v>
      </c>
      <c r="G13" s="1131">
        <v>1487.2952006153416</v>
      </c>
      <c r="H13" s="1131">
        <v>20422.862550905593</v>
      </c>
      <c r="I13" s="1131">
        <v>24564.376349582886</v>
      </c>
      <c r="J13" s="1131">
        <v>11035.196372182432</v>
      </c>
      <c r="K13" s="1132">
        <v>20749.010604563249</v>
      </c>
    </row>
    <row r="14" spans="1:12" x14ac:dyDescent="0.25">
      <c r="A14" s="1133" t="s">
        <v>455</v>
      </c>
      <c r="B14" s="1131">
        <v>57229.990791258075</v>
      </c>
      <c r="C14" s="1131">
        <v>37508.650912422316</v>
      </c>
      <c r="D14" s="1131">
        <v>18735.672101439683</v>
      </c>
      <c r="E14" s="1131">
        <v>18379.535893760101</v>
      </c>
      <c r="F14" s="1131">
        <v>554.62061575589098</v>
      </c>
      <c r="G14" s="1131">
        <v>772.38158643759868</v>
      </c>
      <c r="H14" s="1131">
        <v>9782.2829753630012</v>
      </c>
      <c r="I14" s="1131">
        <v>12820.95918343475</v>
      </c>
      <c r="J14" s="1131">
        <v>5120.0130821006687</v>
      </c>
      <c r="K14" s="1132">
        <v>10912.093655124972</v>
      </c>
    </row>
    <row r="15" spans="1:12" x14ac:dyDescent="0.25">
      <c r="A15" s="1134" t="s">
        <v>456</v>
      </c>
      <c r="B15" s="1135">
        <v>44834.964330141222</v>
      </c>
      <c r="C15" s="1135">
        <v>18441.978619428042</v>
      </c>
      <c r="D15" s="1135">
        <v>15753.528012994357</v>
      </c>
      <c r="E15" s="1135">
        <v>15487.44947866527</v>
      </c>
      <c r="F15" s="1135">
        <v>329.54829324258236</v>
      </c>
      <c r="G15" s="1135">
        <v>334.10488153795581</v>
      </c>
      <c r="H15" s="1135">
        <v>8956.8190948374322</v>
      </c>
      <c r="I15" s="1135">
        <v>8925.0408135804973</v>
      </c>
      <c r="J15" s="1135">
        <v>2620.4034741314708</v>
      </c>
      <c r="K15" s="1136">
        <v>7994.2514312871581</v>
      </c>
    </row>
    <row r="16" spans="1:12" x14ac:dyDescent="0.25">
      <c r="A16" s="1130" t="s">
        <v>457</v>
      </c>
      <c r="B16" s="1131">
        <v>126545.342187349</v>
      </c>
      <c r="C16" s="1131">
        <v>64626.926268657146</v>
      </c>
      <c r="D16" s="1131">
        <v>56033.453757946081</v>
      </c>
      <c r="E16" s="1131">
        <v>55259.386981782867</v>
      </c>
      <c r="F16" s="1131">
        <v>1255.3527992085394</v>
      </c>
      <c r="G16" s="1131">
        <v>1731.4630246394122</v>
      </c>
      <c r="H16" s="1131">
        <v>25462.293757789663</v>
      </c>
      <c r="I16" s="1131">
        <v>26649.492685869365</v>
      </c>
      <c r="J16" s="1131">
        <v>10008.928908897104</v>
      </c>
      <c r="K16" s="1132">
        <v>23080.888491682843</v>
      </c>
    </row>
    <row r="17" spans="1:11" x14ac:dyDescent="0.25">
      <c r="A17" s="1130" t="s">
        <v>458</v>
      </c>
      <c r="B17" s="1131">
        <v>39304.684596616433</v>
      </c>
      <c r="C17" s="1131">
        <v>21564.221461452293</v>
      </c>
      <c r="D17" s="1131">
        <v>16923.559926844981</v>
      </c>
      <c r="E17" s="1131">
        <v>16666.799098356816</v>
      </c>
      <c r="F17" s="1131">
        <v>434.82909778100327</v>
      </c>
      <c r="G17" s="1131">
        <v>565.09181654155702</v>
      </c>
      <c r="H17" s="1131">
        <v>8193.0515516611194</v>
      </c>
      <c r="I17" s="1131">
        <v>8602.3766055054621</v>
      </c>
      <c r="J17" s="1131">
        <v>3847.469479160623</v>
      </c>
      <c r="K17" s="1132">
        <v>7170.2163826062906</v>
      </c>
    </row>
    <row r="18" spans="1:11" x14ac:dyDescent="0.25">
      <c r="A18" s="1130" t="s">
        <v>459</v>
      </c>
      <c r="B18" s="1131">
        <v>25991.711237072977</v>
      </c>
      <c r="C18" s="1131">
        <v>13907.794923492078</v>
      </c>
      <c r="D18" s="1131">
        <v>10637.030787514872</v>
      </c>
      <c r="E18" s="1131">
        <v>10471.867740122952</v>
      </c>
      <c r="F18" s="1131">
        <v>273.74403361032682</v>
      </c>
      <c r="G18" s="1131">
        <v>332.54950815407705</v>
      </c>
      <c r="H18" s="1131">
        <v>5596.8869360702556</v>
      </c>
      <c r="I18" s="1131">
        <v>5812.3424593124519</v>
      </c>
      <c r="J18" s="1131">
        <v>2291.6875984606118</v>
      </c>
      <c r="K18" s="1132">
        <v>5092.5919411636396</v>
      </c>
    </row>
    <row r="19" spans="1:11" x14ac:dyDescent="0.25">
      <c r="A19" s="1130" t="s">
        <v>460</v>
      </c>
      <c r="B19" s="1131">
        <v>24256.522674289754</v>
      </c>
      <c r="C19" s="1131">
        <v>12517.408439118823</v>
      </c>
      <c r="D19" s="1131">
        <v>9552.7170500727898</v>
      </c>
      <c r="E19" s="1131">
        <v>9405.8257773171845</v>
      </c>
      <c r="F19" s="1131">
        <v>253.65534272768045</v>
      </c>
      <c r="G19" s="1131">
        <v>369.69422846279781</v>
      </c>
      <c r="H19" s="1131">
        <v>4788.2554550002569</v>
      </c>
      <c r="I19" s="1131">
        <v>4972.2141837471727</v>
      </c>
      <c r="J19" s="1131">
        <v>2016.4451086333149</v>
      </c>
      <c r="K19" s="1132">
        <v>4265.1291882434407</v>
      </c>
    </row>
    <row r="20" spans="1:11" x14ac:dyDescent="0.25">
      <c r="A20" s="1130" t="s">
        <v>461</v>
      </c>
      <c r="B20" s="1131">
        <v>18177.074308101164</v>
      </c>
      <c r="C20" s="1131">
        <v>10978.55756745538</v>
      </c>
      <c r="D20" s="1131">
        <v>7164.4101251870679</v>
      </c>
      <c r="E20" s="1131">
        <v>7003.4907888450589</v>
      </c>
      <c r="F20" s="1131">
        <v>192.36649933767541</v>
      </c>
      <c r="G20" s="1131">
        <v>248.67796389998651</v>
      </c>
      <c r="H20" s="1131">
        <v>3399.7115586930299</v>
      </c>
      <c r="I20" s="1131">
        <v>4450.4526896983825</v>
      </c>
      <c r="J20" s="1131">
        <v>1871.3940911626332</v>
      </c>
      <c r="K20" s="1132">
        <v>3760.6165515734256</v>
      </c>
    </row>
    <row r="21" spans="1:11" x14ac:dyDescent="0.25">
      <c r="A21" s="1130" t="s">
        <v>462</v>
      </c>
      <c r="B21" s="1131">
        <v>18219.707828192306</v>
      </c>
      <c r="C21" s="1131">
        <v>11078.911602028027</v>
      </c>
      <c r="D21" s="1131">
        <v>6809.5031169481053</v>
      </c>
      <c r="E21" s="1131">
        <v>6694.7173695419851</v>
      </c>
      <c r="F21" s="1131">
        <v>199.21779832202392</v>
      </c>
      <c r="G21" s="1131">
        <v>307.29261617000145</v>
      </c>
      <c r="H21" s="1131">
        <v>3361.5365659626491</v>
      </c>
      <c r="I21" s="1131">
        <v>3956.8994976186673</v>
      </c>
      <c r="J21" s="1131">
        <v>1929.8014190097294</v>
      </c>
      <c r="K21" s="1132">
        <v>3293.563819046326</v>
      </c>
    </row>
    <row r="22" spans="1:11" x14ac:dyDescent="0.25">
      <c r="A22" s="1130" t="s">
        <v>463</v>
      </c>
      <c r="B22" s="1131">
        <v>7529.2521739141985</v>
      </c>
      <c r="C22" s="1131">
        <v>4342.0424553807552</v>
      </c>
      <c r="D22" s="1131">
        <v>2480.3677747190841</v>
      </c>
      <c r="E22" s="1131">
        <v>2393.3592005722739</v>
      </c>
      <c r="F22" s="1131">
        <v>113.58082877807378</v>
      </c>
      <c r="G22" s="1131">
        <v>90.471734340374553</v>
      </c>
      <c r="H22" s="1131">
        <v>1550.6427301773456</v>
      </c>
      <c r="I22" s="1131">
        <v>1735.6829543447921</v>
      </c>
      <c r="J22" s="1131">
        <v>746.73837009040551</v>
      </c>
      <c r="K22" s="1132">
        <v>1418.3598938975058</v>
      </c>
    </row>
    <row r="23" spans="1:11" x14ac:dyDescent="0.25">
      <c r="A23" s="1130" t="s">
        <v>464</v>
      </c>
      <c r="B23" s="1131">
        <v>47234.560632161752</v>
      </c>
      <c r="C23" s="1131">
        <v>31458.938045699571</v>
      </c>
      <c r="D23" s="1131">
        <v>15167.562379637557</v>
      </c>
      <c r="E23" s="1131">
        <v>14904.92085917588</v>
      </c>
      <c r="F23" s="1131">
        <v>413.33374572101081</v>
      </c>
      <c r="G23" s="1131">
        <v>501.44761912736539</v>
      </c>
      <c r="H23" s="1131">
        <v>8664.5675873594828</v>
      </c>
      <c r="I23" s="1131">
        <v>10815.049620447136</v>
      </c>
      <c r="J23" s="1131">
        <v>4870.8931613127934</v>
      </c>
      <c r="K23" s="1132">
        <v>8870.5957988986811</v>
      </c>
    </row>
    <row r="24" spans="1:11" x14ac:dyDescent="0.25">
      <c r="A24" s="1133" t="s">
        <v>465</v>
      </c>
      <c r="B24" s="1137">
        <v>53747.691182922827</v>
      </c>
      <c r="C24" s="1137">
        <v>29452.003863516267</v>
      </c>
      <c r="D24" s="1137">
        <v>21425.212566508086</v>
      </c>
      <c r="E24" s="1137">
        <v>21066.658025025026</v>
      </c>
      <c r="F24" s="1137">
        <v>482.17502628008873</v>
      </c>
      <c r="G24" s="1137">
        <v>718.52208362827866</v>
      </c>
      <c r="H24" s="1137">
        <v>12569.449365458191</v>
      </c>
      <c r="I24" s="1137">
        <v>13796.837433599921</v>
      </c>
      <c r="J24" s="1137">
        <v>5560.1546741167904</v>
      </c>
      <c r="K24" s="1138">
        <v>11558.125976616135</v>
      </c>
    </row>
    <row r="25" spans="1:11" x14ac:dyDescent="0.25">
      <c r="A25" s="1130" t="s">
        <v>466</v>
      </c>
      <c r="B25" s="1131">
        <v>61597.326240411858</v>
      </c>
      <c r="C25" s="1131">
        <v>33168.585833804071</v>
      </c>
      <c r="D25" s="1131">
        <v>26149.528289945076</v>
      </c>
      <c r="E25" s="1131">
        <v>25734.286210671376</v>
      </c>
      <c r="F25" s="1131">
        <v>689.27628908061274</v>
      </c>
      <c r="G25" s="1131">
        <v>831.87072670834493</v>
      </c>
      <c r="H25" s="1131">
        <v>13991.663300346823</v>
      </c>
      <c r="I25" s="1131">
        <v>14766.389905804799</v>
      </c>
      <c r="J25" s="1131">
        <v>5820.8551192022005</v>
      </c>
      <c r="K25" s="1132">
        <v>12638.250152218106</v>
      </c>
    </row>
    <row r="26" spans="1:11" x14ac:dyDescent="0.25">
      <c r="A26" s="1130" t="s">
        <v>467</v>
      </c>
      <c r="B26" s="1131">
        <v>72259.813820836745</v>
      </c>
      <c r="C26" s="1131">
        <v>34349.928915737109</v>
      </c>
      <c r="D26" s="1131">
        <v>29007.785133362624</v>
      </c>
      <c r="E26" s="1131">
        <v>28564.631539279031</v>
      </c>
      <c r="F26" s="1131">
        <v>603.98378155260957</v>
      </c>
      <c r="G26" s="1131">
        <v>809.47392993388917</v>
      </c>
      <c r="H26" s="1131">
        <v>15461.45392571696</v>
      </c>
      <c r="I26" s="1131">
        <v>16702.143493584997</v>
      </c>
      <c r="J26" s="1131">
        <v>5482.7894121193458</v>
      </c>
      <c r="K26" s="1132">
        <v>14666.385017980445</v>
      </c>
    </row>
    <row r="27" spans="1:11" x14ac:dyDescent="0.25">
      <c r="A27" s="1130" t="s">
        <v>468</v>
      </c>
      <c r="B27" s="1131">
        <v>7884.2311104709843</v>
      </c>
      <c r="C27" s="1131">
        <v>5216.7517818483066</v>
      </c>
      <c r="D27" s="1131">
        <v>2455.0036265165068</v>
      </c>
      <c r="E27" s="1131">
        <v>2421.7054232070504</v>
      </c>
      <c r="F27" s="1131">
        <v>84.107424991796947</v>
      </c>
      <c r="G27" s="1131">
        <v>120.79352409914875</v>
      </c>
      <c r="H27" s="1131">
        <v>1264.9781847767438</v>
      </c>
      <c r="I27" s="1131">
        <v>1598.6959767296687</v>
      </c>
      <c r="J27" s="1131">
        <v>765.11770912958275</v>
      </c>
      <c r="K27" s="1132">
        <v>1330.6701435488967</v>
      </c>
    </row>
    <row r="28" spans="1:11" x14ac:dyDescent="0.25">
      <c r="A28" s="1130" t="s">
        <v>469</v>
      </c>
      <c r="B28" s="1131">
        <v>43166.038656141929</v>
      </c>
      <c r="C28" s="1131">
        <v>23433.336052498122</v>
      </c>
      <c r="D28" s="1131">
        <v>17556.226725360066</v>
      </c>
      <c r="E28" s="1131">
        <v>17215.445022645188</v>
      </c>
      <c r="F28" s="1131">
        <v>445.23393426224914</v>
      </c>
      <c r="G28" s="1131">
        <v>626.35546053008977</v>
      </c>
      <c r="H28" s="1131">
        <v>8281.4527773368463</v>
      </c>
      <c r="I28" s="1131">
        <v>9311.9077100552677</v>
      </c>
      <c r="J28" s="1131">
        <v>3893.1842801259022</v>
      </c>
      <c r="K28" s="1132">
        <v>7767.6294174047162</v>
      </c>
    </row>
    <row r="29" spans="1:11" x14ac:dyDescent="0.25">
      <c r="A29" s="1130" t="s">
        <v>470</v>
      </c>
      <c r="B29" s="1131">
        <v>25089.620430625684</v>
      </c>
      <c r="C29" s="1131">
        <v>8889.2089253280028</v>
      </c>
      <c r="D29" s="1131">
        <v>9388.5089713050929</v>
      </c>
      <c r="E29" s="1131">
        <v>9208.4510523116041</v>
      </c>
      <c r="F29" s="1131">
        <v>224.52288470352039</v>
      </c>
      <c r="G29" s="1131">
        <v>228.8576024485306</v>
      </c>
      <c r="H29" s="1131">
        <v>5418.3369181252792</v>
      </c>
      <c r="I29" s="1131">
        <v>5656.2951320385355</v>
      </c>
      <c r="J29" s="1131">
        <v>1689.4567962256681</v>
      </c>
      <c r="K29" s="1132">
        <v>4972.485498918868</v>
      </c>
    </row>
    <row r="30" spans="1:11" x14ac:dyDescent="0.25">
      <c r="A30" s="1130" t="s">
        <v>471</v>
      </c>
      <c r="B30" s="1131">
        <v>16872.944856833263</v>
      </c>
      <c r="C30" s="1131">
        <v>8880.542489473075</v>
      </c>
      <c r="D30" s="1131">
        <v>6497.0072732060253</v>
      </c>
      <c r="E30" s="1131">
        <v>6406.846552547956</v>
      </c>
      <c r="F30" s="1131">
        <v>152.27455792515866</v>
      </c>
      <c r="G30" s="1131">
        <v>164.85194570218863</v>
      </c>
      <c r="H30" s="1131">
        <v>3195.6511685517644</v>
      </c>
      <c r="I30" s="1131">
        <v>3669.803074977116</v>
      </c>
      <c r="J30" s="1131">
        <v>1297.9904233144289</v>
      </c>
      <c r="K30" s="1132">
        <v>3220.310502804602</v>
      </c>
    </row>
    <row r="31" spans="1:11" x14ac:dyDescent="0.25">
      <c r="A31" s="1130" t="s">
        <v>472</v>
      </c>
      <c r="B31" s="1131">
        <v>90272.940759297082</v>
      </c>
      <c r="C31" s="1131">
        <v>51543.224355434002</v>
      </c>
      <c r="D31" s="1131">
        <v>28181.677830458877</v>
      </c>
      <c r="E31" s="1131">
        <v>27597.262699561092</v>
      </c>
      <c r="F31" s="1131">
        <v>692.49044528344473</v>
      </c>
      <c r="G31" s="1131">
        <v>828.69867025746476</v>
      </c>
      <c r="H31" s="1131">
        <v>13145.389303501377</v>
      </c>
      <c r="I31" s="1131">
        <v>14330.567014814016</v>
      </c>
      <c r="J31" s="1131">
        <v>5029.1194166387113</v>
      </c>
      <c r="K31" s="1132">
        <v>12058.011056237052</v>
      </c>
    </row>
    <row r="32" spans="1:11" x14ac:dyDescent="0.25">
      <c r="A32" s="1130" t="s">
        <v>473</v>
      </c>
      <c r="B32" s="1131">
        <v>9489.2233228301666</v>
      </c>
      <c r="C32" s="1131">
        <v>5417.8430387981234</v>
      </c>
      <c r="D32" s="1131">
        <v>3409.5591155624898</v>
      </c>
      <c r="E32" s="1131">
        <v>3337.3219947261791</v>
      </c>
      <c r="F32" s="1131">
        <v>112.5817256708532</v>
      </c>
      <c r="G32" s="1131">
        <v>121.56958068478701</v>
      </c>
      <c r="H32" s="1131">
        <v>2076.5742305096733</v>
      </c>
      <c r="I32" s="1131">
        <v>2404.6897891666681</v>
      </c>
      <c r="J32" s="1131">
        <v>1027.381518809776</v>
      </c>
      <c r="K32" s="1132">
        <v>1944.3953743884454</v>
      </c>
    </row>
    <row r="33" spans="1:11" x14ac:dyDescent="0.25">
      <c r="A33" s="1130" t="s">
        <v>474</v>
      </c>
      <c r="B33" s="1131">
        <v>69960.180662740328</v>
      </c>
      <c r="C33" s="1131">
        <v>44463.32588663113</v>
      </c>
      <c r="D33" s="1131">
        <v>29741.008624053706</v>
      </c>
      <c r="E33" s="1131">
        <v>29267.695624446118</v>
      </c>
      <c r="F33" s="1131">
        <v>791.73771085757721</v>
      </c>
      <c r="G33" s="1131">
        <v>1003.9523939009233</v>
      </c>
      <c r="H33" s="1131">
        <v>15555.764039647109</v>
      </c>
      <c r="I33" s="1131">
        <v>17442.38604878866</v>
      </c>
      <c r="J33" s="1131">
        <v>7150.3080681017091</v>
      </c>
      <c r="K33" s="1132">
        <v>14956.912597030547</v>
      </c>
    </row>
    <row r="34" spans="1:11" x14ac:dyDescent="0.25">
      <c r="A34" s="1133" t="s">
        <v>475</v>
      </c>
      <c r="B34" s="1131">
        <v>24718.817691983346</v>
      </c>
      <c r="C34" s="1131">
        <v>11373.182778831293</v>
      </c>
      <c r="D34" s="1131">
        <v>7994.4496161385141</v>
      </c>
      <c r="E34" s="1131">
        <v>7851.6121138283715</v>
      </c>
      <c r="F34" s="1131">
        <v>210.54820593132021</v>
      </c>
      <c r="G34" s="1131">
        <v>222.64077717456883</v>
      </c>
      <c r="H34" s="1131">
        <v>5656.5008074871148</v>
      </c>
      <c r="I34" s="1131">
        <v>5412.6884273035248</v>
      </c>
      <c r="J34" s="1131">
        <v>2124.9077357567517</v>
      </c>
      <c r="K34" s="1132">
        <v>4571.4592096561928</v>
      </c>
    </row>
    <row r="35" spans="1:11" x14ac:dyDescent="0.25">
      <c r="A35" s="1134" t="s">
        <v>429</v>
      </c>
      <c r="B35" s="1135">
        <v>125780.66796823045</v>
      </c>
      <c r="C35" s="1135">
        <v>78196.116479875142</v>
      </c>
      <c r="D35" s="1135">
        <v>49135.646851454512</v>
      </c>
      <c r="E35" s="1135">
        <v>48272.008420950224</v>
      </c>
      <c r="F35" s="1135">
        <v>1248.9702427346306</v>
      </c>
      <c r="G35" s="1135">
        <v>1739.1707319408397</v>
      </c>
      <c r="H35" s="1135">
        <v>26838.43692634135</v>
      </c>
      <c r="I35" s="1135">
        <v>30509.761685471032</v>
      </c>
      <c r="J35" s="1135">
        <v>12555.601151292409</v>
      </c>
      <c r="K35" s="1136">
        <v>25717.693629017835</v>
      </c>
    </row>
    <row r="36" spans="1:11" x14ac:dyDescent="0.25">
      <c r="A36" s="1130" t="s">
        <v>476</v>
      </c>
      <c r="B36" s="1131">
        <v>46498.136095225964</v>
      </c>
      <c r="C36" s="1131">
        <v>28828.44443106043</v>
      </c>
      <c r="D36" s="1131">
        <v>15845.930918632364</v>
      </c>
      <c r="E36" s="1131">
        <v>15551.494056389412</v>
      </c>
      <c r="F36" s="1131">
        <v>531.43543756517431</v>
      </c>
      <c r="G36" s="1131">
        <v>555.98451302780882</v>
      </c>
      <c r="H36" s="1131">
        <v>9217.7032098410455</v>
      </c>
      <c r="I36" s="1131">
        <v>11763.63259252713</v>
      </c>
      <c r="J36" s="1131">
        <v>5012.268713556281</v>
      </c>
      <c r="K36" s="1132">
        <v>9876.4255492825432</v>
      </c>
    </row>
    <row r="37" spans="1:11" x14ac:dyDescent="0.25">
      <c r="A37" s="1130" t="s">
        <v>477</v>
      </c>
      <c r="B37" s="1131">
        <v>9455.3365545493489</v>
      </c>
      <c r="C37" s="1131">
        <v>4790.1474970986137</v>
      </c>
      <c r="D37" s="1131">
        <v>4180.5450780686633</v>
      </c>
      <c r="E37" s="1131">
        <v>4125.0140627544788</v>
      </c>
      <c r="F37" s="1131">
        <v>114.97089500844906</v>
      </c>
      <c r="G37" s="1131">
        <v>106.9879829952835</v>
      </c>
      <c r="H37" s="1131">
        <v>1962.5016911552962</v>
      </c>
      <c r="I37" s="1131">
        <v>1789.4923583344553</v>
      </c>
      <c r="J37" s="1131">
        <v>601.67147416340015</v>
      </c>
      <c r="K37" s="1132">
        <v>1562.774837282969</v>
      </c>
    </row>
    <row r="38" spans="1:11" x14ac:dyDescent="0.25">
      <c r="A38" s="1130" t="s">
        <v>478</v>
      </c>
      <c r="B38" s="1131">
        <v>65217.611860391007</v>
      </c>
      <c r="C38" s="1131">
        <v>37829.861022746256</v>
      </c>
      <c r="D38" s="1131">
        <v>27339.315001967218</v>
      </c>
      <c r="E38" s="1131">
        <v>26904.25690187134</v>
      </c>
      <c r="F38" s="1131">
        <v>866.80483735345547</v>
      </c>
      <c r="G38" s="1131">
        <v>925.6034043837426</v>
      </c>
      <c r="H38" s="1131">
        <v>13851.916540048176</v>
      </c>
      <c r="I38" s="1131">
        <v>16372.43090883295</v>
      </c>
      <c r="J38" s="1131">
        <v>6967.9642441468441</v>
      </c>
      <c r="K38" s="1132">
        <v>13919.015521720987</v>
      </c>
    </row>
    <row r="39" spans="1:11" x14ac:dyDescent="0.25">
      <c r="A39" s="1130" t="s">
        <v>479</v>
      </c>
      <c r="B39" s="1131">
        <v>26351.059294414921</v>
      </c>
      <c r="C39" s="1131">
        <v>13853.061437759134</v>
      </c>
      <c r="D39" s="1131">
        <v>10048.553807688892</v>
      </c>
      <c r="E39" s="1131">
        <v>9905.6418064785285</v>
      </c>
      <c r="F39" s="1131">
        <v>205.18977070932908</v>
      </c>
      <c r="G39" s="1131">
        <v>294.04034150359968</v>
      </c>
      <c r="H39" s="1131">
        <v>5254.9816883999265</v>
      </c>
      <c r="I39" s="1131">
        <v>5161.3007460191375</v>
      </c>
      <c r="J39" s="1131">
        <v>2039.7708251854835</v>
      </c>
      <c r="K39" s="1132">
        <v>4401.6479299861012</v>
      </c>
    </row>
    <row r="40" spans="1:11" x14ac:dyDescent="0.25">
      <c r="A40" s="1130" t="s">
        <v>480</v>
      </c>
      <c r="B40" s="1131">
        <v>202896.62783056559</v>
      </c>
      <c r="C40" s="1131">
        <v>73947.190138227597</v>
      </c>
      <c r="D40" s="1131">
        <v>77603.099219822019</v>
      </c>
      <c r="E40" s="1131">
        <v>76020.186847780336</v>
      </c>
      <c r="F40" s="1131">
        <v>1893.1737316311292</v>
      </c>
      <c r="G40" s="1131">
        <v>1554.7041056478993</v>
      </c>
      <c r="H40" s="1131">
        <v>35113.143832751739</v>
      </c>
      <c r="I40" s="1131">
        <v>42825.149769181633</v>
      </c>
      <c r="J40" s="1131">
        <v>11474.155828010073</v>
      </c>
      <c r="K40" s="1132">
        <v>38623.912753764431</v>
      </c>
    </row>
    <row r="41" spans="1:11" x14ac:dyDescent="0.25">
      <c r="A41" s="1130" t="s">
        <v>481</v>
      </c>
      <c r="B41" s="1131">
        <v>67810.937415083274</v>
      </c>
      <c r="C41" s="1131">
        <v>40562.416857560849</v>
      </c>
      <c r="D41" s="1131">
        <v>27871.8065307832</v>
      </c>
      <c r="E41" s="1131">
        <v>27438.307981224531</v>
      </c>
      <c r="F41" s="1131">
        <v>794.49779284719204</v>
      </c>
      <c r="G41" s="1131">
        <v>925.6720365191826</v>
      </c>
      <c r="H41" s="1131">
        <v>15239.722467599959</v>
      </c>
      <c r="I41" s="1131">
        <v>18450.320554986305</v>
      </c>
      <c r="J41" s="1131">
        <v>8117.6257618584796</v>
      </c>
      <c r="K41" s="1132">
        <v>15508.155910235428</v>
      </c>
    </row>
    <row r="42" spans="1:11" x14ac:dyDescent="0.25">
      <c r="A42" s="1130" t="s">
        <v>482</v>
      </c>
      <c r="B42" s="1131">
        <v>6121.6505615474325</v>
      </c>
      <c r="C42" s="1131">
        <v>3957.0316871215064</v>
      </c>
      <c r="D42" s="1131">
        <v>2184.3510784879554</v>
      </c>
      <c r="E42" s="1131">
        <v>2150.547415175839</v>
      </c>
      <c r="F42" s="1131">
        <v>77.300604706995401</v>
      </c>
      <c r="G42" s="1131">
        <v>81.217975163623095</v>
      </c>
      <c r="H42" s="1131">
        <v>1289.6315503688347</v>
      </c>
      <c r="I42" s="1131">
        <v>1347.2521627964795</v>
      </c>
      <c r="J42" s="1131">
        <v>652.66546875801203</v>
      </c>
      <c r="K42" s="1132">
        <v>1084.4275994978548</v>
      </c>
    </row>
    <row r="43" spans="1:11" x14ac:dyDescent="0.25">
      <c r="A43" s="1130" t="s">
        <v>483</v>
      </c>
      <c r="B43" s="1131">
        <v>20458.582725091826</v>
      </c>
      <c r="C43" s="1131">
        <v>13421.322991579116</v>
      </c>
      <c r="D43" s="1131">
        <v>6790.5272028798927</v>
      </c>
      <c r="E43" s="1131">
        <v>6670.1090713442291</v>
      </c>
      <c r="F43" s="1131">
        <v>210.63134297523291</v>
      </c>
      <c r="G43" s="1131">
        <v>242.84241874677781</v>
      </c>
      <c r="H43" s="1131">
        <v>3943.4063409826304</v>
      </c>
      <c r="I43" s="1131">
        <v>4773.4513940895704</v>
      </c>
      <c r="J43" s="1131">
        <v>2125.3880017543279</v>
      </c>
      <c r="K43" s="1132">
        <v>4024.4859304295401</v>
      </c>
    </row>
    <row r="44" spans="1:11" x14ac:dyDescent="0.25">
      <c r="A44" s="1133" t="s">
        <v>484</v>
      </c>
      <c r="B44" s="1137">
        <v>8326.265221255162</v>
      </c>
      <c r="C44" s="1137">
        <v>3977.3141989518863</v>
      </c>
      <c r="D44" s="1137">
        <v>3413.9149146020377</v>
      </c>
      <c r="E44" s="1137">
        <v>3368.4736203028515</v>
      </c>
      <c r="F44" s="1137">
        <v>61.542380388045949</v>
      </c>
      <c r="G44" s="1137">
        <v>85.567097634855628</v>
      </c>
      <c r="H44" s="1137">
        <v>1854.6607068101573</v>
      </c>
      <c r="I44" s="1137">
        <v>1807.1618012331064</v>
      </c>
      <c r="J44" s="1137">
        <v>664.26160590832137</v>
      </c>
      <c r="K44" s="1138">
        <v>1557.8788211209069</v>
      </c>
    </row>
    <row r="45" spans="1:11" x14ac:dyDescent="0.25">
      <c r="A45" s="1134" t="s">
        <v>485</v>
      </c>
      <c r="B45" s="1135">
        <v>31004.031760233014</v>
      </c>
      <c r="C45" s="1135">
        <v>19086.065792018911</v>
      </c>
      <c r="D45" s="1135">
        <v>10926.484069670869</v>
      </c>
      <c r="E45" s="1135">
        <v>10744.710850444924</v>
      </c>
      <c r="F45" s="1135">
        <v>304.73677858397275</v>
      </c>
      <c r="G45" s="1135">
        <v>329.22330102489127</v>
      </c>
      <c r="H45" s="1135">
        <v>6059.4454599851961</v>
      </c>
      <c r="I45" s="1135">
        <v>7171.957112451686</v>
      </c>
      <c r="J45" s="1135">
        <v>3014.449862250287</v>
      </c>
      <c r="K45" s="1136">
        <v>6111.8191992586744</v>
      </c>
    </row>
    <row r="46" spans="1:11" x14ac:dyDescent="0.25">
      <c r="A46" s="1130" t="s">
        <v>486</v>
      </c>
      <c r="B46" s="1131">
        <v>243222.00789992293</v>
      </c>
      <c r="C46" s="1131">
        <v>131215.28377197494</v>
      </c>
      <c r="D46" s="1131">
        <v>91495.286682824968</v>
      </c>
      <c r="E46" s="1131">
        <v>90084.003178568804</v>
      </c>
      <c r="F46" s="1131">
        <v>2082.1191767800215</v>
      </c>
      <c r="G46" s="1131">
        <v>3040.6033404195546</v>
      </c>
      <c r="H46" s="1131">
        <v>44199.582709970404</v>
      </c>
      <c r="I46" s="1131">
        <v>48143.696163868321</v>
      </c>
      <c r="J46" s="1131">
        <v>18698.989786248439</v>
      </c>
      <c r="K46" s="1132">
        <v>40650.363077925846</v>
      </c>
    </row>
    <row r="47" spans="1:11" x14ac:dyDescent="0.25">
      <c r="A47" s="1130" t="s">
        <v>487</v>
      </c>
      <c r="B47" s="1131">
        <v>98975.782463738171</v>
      </c>
      <c r="C47" s="1131">
        <v>55663.966788065271</v>
      </c>
      <c r="D47" s="1131">
        <v>28965.063682471769</v>
      </c>
      <c r="E47" s="1131">
        <v>28392.062074249126</v>
      </c>
      <c r="F47" s="1131">
        <v>644.19046034314101</v>
      </c>
      <c r="G47" s="1131">
        <v>738.3343979342178</v>
      </c>
      <c r="H47" s="1131">
        <v>20309.602737224439</v>
      </c>
      <c r="I47" s="1131">
        <v>14097.457004949663</v>
      </c>
      <c r="J47" s="1131">
        <v>4603.8313904157631</v>
      </c>
      <c r="K47" s="1132">
        <v>12460.412942004801</v>
      </c>
    </row>
    <row r="48" spans="1:11" x14ac:dyDescent="0.25">
      <c r="A48" s="1130" t="s">
        <v>488</v>
      </c>
      <c r="B48" s="1131">
        <v>4880.1187881765582</v>
      </c>
      <c r="C48" s="1131">
        <v>2290.4793649907447</v>
      </c>
      <c r="D48" s="1131">
        <v>1806.3904677580233</v>
      </c>
      <c r="E48" s="1131">
        <v>1760.7849615807677</v>
      </c>
      <c r="F48" s="1131">
        <v>43.354352448111925</v>
      </c>
      <c r="G48" s="1131">
        <v>54.232739745097064</v>
      </c>
      <c r="H48" s="1131">
        <v>1171.3328672662981</v>
      </c>
      <c r="I48" s="1131">
        <v>1298.0752680615867</v>
      </c>
      <c r="J48" s="1131">
        <v>539.90737732674063</v>
      </c>
      <c r="K48" s="1132">
        <v>1053.0408039541023</v>
      </c>
    </row>
    <row r="49" spans="1:11" x14ac:dyDescent="0.25">
      <c r="A49" s="1130" t="s">
        <v>489</v>
      </c>
      <c r="B49" s="1131">
        <v>77661.535488935784</v>
      </c>
      <c r="C49" s="1131">
        <v>54213.704351006301</v>
      </c>
      <c r="D49" s="1131">
        <v>21535.632912288071</v>
      </c>
      <c r="E49" s="1131">
        <v>21059.202414686246</v>
      </c>
      <c r="F49" s="1131">
        <v>689.26692052881094</v>
      </c>
      <c r="G49" s="1131">
        <v>744.64752186113219</v>
      </c>
      <c r="H49" s="1131">
        <v>13211.532240661338</v>
      </c>
      <c r="I49" s="1131">
        <v>16506.456938610107</v>
      </c>
      <c r="J49" s="1131">
        <v>6951.5671857973957</v>
      </c>
      <c r="K49" s="1132">
        <v>13561.9622333924</v>
      </c>
    </row>
    <row r="50" spans="1:11" x14ac:dyDescent="0.25">
      <c r="A50" s="1130" t="s">
        <v>490</v>
      </c>
      <c r="B50" s="1131">
        <v>466997.4209406742</v>
      </c>
      <c r="C50" s="1131">
        <v>179542.80240939095</v>
      </c>
      <c r="D50" s="1131">
        <v>181671.86901099081</v>
      </c>
      <c r="E50" s="1131">
        <v>178846.99488667556</v>
      </c>
      <c r="F50" s="1131">
        <v>3517.982285579998</v>
      </c>
      <c r="G50" s="1131">
        <v>3285.5796765623768</v>
      </c>
      <c r="H50" s="1131">
        <v>75398.72331709374</v>
      </c>
      <c r="I50" s="1131">
        <v>87407.781574441149</v>
      </c>
      <c r="J50" s="1131">
        <v>22833.751159747571</v>
      </c>
      <c r="K50" s="1132">
        <v>79101.184128602952</v>
      </c>
    </row>
    <row r="51" spans="1:11" x14ac:dyDescent="0.25">
      <c r="A51" s="1130" t="s">
        <v>491</v>
      </c>
      <c r="B51" s="1131">
        <v>9415.4522856268723</v>
      </c>
      <c r="C51" s="1131">
        <v>6007.2981486462058</v>
      </c>
      <c r="D51" s="1131">
        <v>2904.4823595257008</v>
      </c>
      <c r="E51" s="1131">
        <v>2842.4801831540431</v>
      </c>
      <c r="F51" s="1131">
        <v>78.30712514077139</v>
      </c>
      <c r="G51" s="1131">
        <v>106.85685209231571</v>
      </c>
      <c r="H51" s="1131">
        <v>1799.589989829266</v>
      </c>
      <c r="I51" s="1131">
        <v>2028.9608924355509</v>
      </c>
      <c r="J51" s="1131">
        <v>769.43994883830885</v>
      </c>
      <c r="K51" s="1132">
        <v>1670.6208240444946</v>
      </c>
    </row>
    <row r="52" spans="1:11" x14ac:dyDescent="0.25">
      <c r="A52" s="1130" t="s">
        <v>492</v>
      </c>
      <c r="B52" s="1131">
        <v>5543.4367503400435</v>
      </c>
      <c r="C52" s="1131">
        <v>3552.2145145443801</v>
      </c>
      <c r="D52" s="1131">
        <v>1996.0249928301444</v>
      </c>
      <c r="E52" s="1131">
        <v>1968.8654286070662</v>
      </c>
      <c r="F52" s="1131">
        <v>59.318560371995005</v>
      </c>
      <c r="G52" s="1131">
        <v>67.680190917934368</v>
      </c>
      <c r="H52" s="1131">
        <v>961.1541904759556</v>
      </c>
      <c r="I52" s="1131">
        <v>1393.3334633382599</v>
      </c>
      <c r="J52" s="1131">
        <v>555.63730725801111</v>
      </c>
      <c r="K52" s="1132">
        <v>1206.0138217357285</v>
      </c>
    </row>
    <row r="53" spans="1:11" x14ac:dyDescent="0.25">
      <c r="A53" s="1130" t="s">
        <v>493</v>
      </c>
      <c r="B53" s="1131">
        <v>44851.215283407371</v>
      </c>
      <c r="C53" s="1131">
        <v>23705.445275520397</v>
      </c>
      <c r="D53" s="1131">
        <v>18508.498914080152</v>
      </c>
      <c r="E53" s="1131">
        <v>18231.371540480479</v>
      </c>
      <c r="F53" s="1131">
        <v>519.51645813303412</v>
      </c>
      <c r="G53" s="1131">
        <v>622.97790299314465</v>
      </c>
      <c r="H53" s="1131">
        <v>10441.852129601546</v>
      </c>
      <c r="I53" s="1131">
        <v>11359.485020934784</v>
      </c>
      <c r="J53" s="1131">
        <v>4270.2257281295697</v>
      </c>
      <c r="K53" s="1132">
        <v>9810.308693313882</v>
      </c>
    </row>
    <row r="54" spans="1:11" x14ac:dyDescent="0.25">
      <c r="A54" s="1133" t="s">
        <v>494</v>
      </c>
      <c r="B54" s="1137">
        <v>10037.200577059188</v>
      </c>
      <c r="C54" s="1137">
        <v>4527.8782666473408</v>
      </c>
      <c r="D54" s="1137">
        <v>3391.5483733301521</v>
      </c>
      <c r="E54" s="1137">
        <v>3300.1273010129012</v>
      </c>
      <c r="F54" s="1137">
        <v>103.81190623784082</v>
      </c>
      <c r="G54" s="1137">
        <v>144.69324637213788</v>
      </c>
      <c r="H54" s="1137">
        <v>2111.3629509250318</v>
      </c>
      <c r="I54" s="1137">
        <v>2333.0619000836268</v>
      </c>
      <c r="J54" s="1137">
        <v>790.30600632001369</v>
      </c>
      <c r="K54" s="1138">
        <v>2016.4982526402162</v>
      </c>
    </row>
    <row r="56" spans="1:11" x14ac:dyDescent="0.25">
      <c r="A56" s="1143" t="s">
        <v>724</v>
      </c>
    </row>
    <row r="58" spans="1:11" x14ac:dyDescent="0.25">
      <c r="B58" s="914"/>
      <c r="C58" s="1140"/>
      <c r="D58" s="1141"/>
      <c r="E58" s="914"/>
      <c r="F58" s="914"/>
    </row>
    <row r="59" spans="1:11" x14ac:dyDescent="0.25">
      <c r="B59" s="914"/>
      <c r="C59" s="1140"/>
      <c r="D59" s="1141"/>
      <c r="E59" s="914"/>
      <c r="F59" s="914"/>
    </row>
    <row r="60" spans="1:11" x14ac:dyDescent="0.25">
      <c r="A60" s="915"/>
      <c r="B60" s="914"/>
      <c r="C60" s="1140"/>
      <c r="D60" s="1141"/>
      <c r="E60" s="914"/>
      <c r="F60" s="914"/>
    </row>
  </sheetData>
  <sheetProtection formatCells="0" formatColumns="0" formatRows="0" insertColumns="0" insertRows="0" insertHyperlinks="0" deleteColumns="0" deleteRows="0" sort="0" autoFilter="0" pivotTables="0"/>
  <mergeCells count="2">
    <mergeCell ref="A1:K1"/>
    <mergeCell ref="A2:K2"/>
  </mergeCells>
  <phoneticPr fontId="43" type="noConversion"/>
  <printOptions horizontalCentered="1"/>
  <pageMargins left="0.25" right="0.25" top="0.25" bottom="0.5" header="0.3" footer="0.3"/>
  <pageSetup scale="9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L56"/>
  <sheetViews>
    <sheetView showGridLines="0" topLeftCell="A13" zoomScaleNormal="100" workbookViewId="0">
      <selection sqref="A1:K1"/>
    </sheetView>
  </sheetViews>
  <sheetFormatPr defaultRowHeight="12.5" x14ac:dyDescent="0.25"/>
  <cols>
    <col min="1" max="1" width="18.26953125" style="4" customWidth="1"/>
    <col min="2" max="11" width="9.7265625" style="4" customWidth="1"/>
    <col min="12" max="12" width="9.1796875" style="4"/>
  </cols>
  <sheetData>
    <row r="1" spans="1:12" s="140" customFormat="1" ht="15.5" x14ac:dyDescent="0.35">
      <c r="A1" s="1685" t="str">
        <f>CONCATENATE('List of Tables'!A67,":  ",'List of Tables'!C67)</f>
        <v>TABLE 54:  Domestic U.S. Visitor Arrival Growth by Island and State of Residence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883"/>
    </row>
    <row r="2" spans="1:12" s="140" customFormat="1" ht="15.5" x14ac:dyDescent="0.35">
      <c r="A2" s="1685" t="s">
        <v>1066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4"/>
    </row>
    <row r="3" spans="1:12" x14ac:dyDescent="0.25">
      <c r="A3" s="76"/>
      <c r="B3" s="1122"/>
      <c r="C3" s="76"/>
      <c r="D3" s="76"/>
      <c r="E3" s="76"/>
      <c r="F3" s="76"/>
      <c r="G3" s="76"/>
      <c r="H3" s="76"/>
      <c r="I3" s="76"/>
      <c r="J3" s="76"/>
      <c r="K3" s="76"/>
    </row>
    <row r="4" spans="1:12" ht="23" x14ac:dyDescent="0.25">
      <c r="A4" s="822" t="s">
        <v>409</v>
      </c>
      <c r="B4" s="1071" t="s">
        <v>271</v>
      </c>
      <c r="C4" s="1071" t="s">
        <v>597</v>
      </c>
      <c r="D4" s="1071" t="s">
        <v>410</v>
      </c>
      <c r="E4" s="1071" t="s">
        <v>356</v>
      </c>
      <c r="F4" s="1071" t="s">
        <v>203</v>
      </c>
      <c r="G4" s="1071" t="s">
        <v>600</v>
      </c>
      <c r="H4" s="1071" t="s">
        <v>598</v>
      </c>
      <c r="I4" s="1071" t="s">
        <v>3</v>
      </c>
      <c r="J4" s="1071" t="s">
        <v>236</v>
      </c>
      <c r="K4" s="823" t="s">
        <v>234</v>
      </c>
      <c r="L4" s="1139"/>
    </row>
    <row r="5" spans="1:12" x14ac:dyDescent="0.25">
      <c r="A5" s="180" t="s">
        <v>446</v>
      </c>
      <c r="B5" s="1144">
        <v>1.7574876728644773E-2</v>
      </c>
      <c r="C5" s="1144">
        <v>1.6625266073778233E-2</v>
      </c>
      <c r="D5" s="1144">
        <v>-2.1418819904853947E-2</v>
      </c>
      <c r="E5" s="1144">
        <v>-2.4236215448171228E-2</v>
      </c>
      <c r="F5" s="1144">
        <v>0.42169369203775009</v>
      </c>
      <c r="G5" s="1144">
        <v>-8.4130608266917095E-2</v>
      </c>
      <c r="H5" s="1144">
        <v>-4.3297852587759866E-2</v>
      </c>
      <c r="I5" s="1144">
        <v>3.0271636082383147E-2</v>
      </c>
      <c r="J5" s="1144">
        <v>-2.0782501600574599E-2</v>
      </c>
      <c r="K5" s="1145">
        <v>2.1601901897267739E-2</v>
      </c>
    </row>
    <row r="6" spans="1:12" x14ac:dyDescent="0.25">
      <c r="A6" s="180" t="s">
        <v>447</v>
      </c>
      <c r="B6" s="1144">
        <v>-2.4782899371470379E-2</v>
      </c>
      <c r="C6" s="1144">
        <v>-8.7271545876734691E-2</v>
      </c>
      <c r="D6" s="1144">
        <v>-2.3246694011709867E-2</v>
      </c>
      <c r="E6" s="1144">
        <v>-2.4482847288181397E-2</v>
      </c>
      <c r="F6" s="1144">
        <v>2.576235904092683E-2</v>
      </c>
      <c r="G6" s="1144">
        <v>-7.0930071107241588E-2</v>
      </c>
      <c r="H6" s="1144">
        <v>-4.7127594902763859E-3</v>
      </c>
      <c r="I6" s="1144">
        <v>7.0431937779263709E-2</v>
      </c>
      <c r="J6" s="1144">
        <v>2.4629267231558449E-2</v>
      </c>
      <c r="K6" s="1145">
        <v>8.4360116705619381E-2</v>
      </c>
    </row>
    <row r="7" spans="1:12" x14ac:dyDescent="0.25">
      <c r="A7" s="180" t="s">
        <v>448</v>
      </c>
      <c r="B7" s="1144">
        <v>-1.892938781808251E-2</v>
      </c>
      <c r="C7" s="1144">
        <v>-5.7445471888428856E-2</v>
      </c>
      <c r="D7" s="1144">
        <v>2.747145892443692E-2</v>
      </c>
      <c r="E7" s="1144">
        <v>2.8787065411734147E-2</v>
      </c>
      <c r="F7" s="1144">
        <v>8.3188360272513862E-2</v>
      </c>
      <c r="G7" s="1144">
        <v>-2.7878819049632186E-2</v>
      </c>
      <c r="H7" s="1144">
        <v>-9.3881064276422066E-3</v>
      </c>
      <c r="I7" s="1144">
        <v>1.6905738919052116E-2</v>
      </c>
      <c r="J7" s="1144">
        <v>3.9567899274439933E-2</v>
      </c>
      <c r="K7" s="1145">
        <v>1.754619736586327E-2</v>
      </c>
    </row>
    <row r="8" spans="1:12" x14ac:dyDescent="0.25">
      <c r="A8" s="180" t="s">
        <v>449</v>
      </c>
      <c r="B8" s="1144">
        <v>-1.2097758338042941E-2</v>
      </c>
      <c r="C8" s="1144">
        <v>1.9512343245873476E-2</v>
      </c>
      <c r="D8" s="1144">
        <v>2.6453527932934762E-4</v>
      </c>
      <c r="E8" s="1144">
        <v>-3.4323173735854029E-3</v>
      </c>
      <c r="F8" s="1144">
        <v>0.39624696254962832</v>
      </c>
      <c r="G8" s="1144">
        <v>0.40221050548536152</v>
      </c>
      <c r="H8" s="1144">
        <v>-2.3106227666968016E-3</v>
      </c>
      <c r="I8" s="1144">
        <v>-2.6659059293955512E-2</v>
      </c>
      <c r="J8" s="1144">
        <v>-2.2161728191659291E-2</v>
      </c>
      <c r="K8" s="1145">
        <v>-3.268913857059963E-2</v>
      </c>
    </row>
    <row r="9" spans="1:12" x14ac:dyDescent="0.25">
      <c r="A9" s="180" t="s">
        <v>450</v>
      </c>
      <c r="B9" s="1144">
        <v>2.4304520105313143E-2</v>
      </c>
      <c r="C9" s="1144">
        <v>3.2313973162732879E-2</v>
      </c>
      <c r="D9" s="1144">
        <v>4.9954320140146669E-2</v>
      </c>
      <c r="E9" s="1144">
        <v>5.238413495005223E-2</v>
      </c>
      <c r="F9" s="1144">
        <v>0.1326770997645681</v>
      </c>
      <c r="G9" s="1144">
        <v>-7.6998447897481115E-2</v>
      </c>
      <c r="H9" s="1144">
        <v>-1.1607922385431069E-2</v>
      </c>
      <c r="I9" s="1144">
        <v>1.860727074557178E-2</v>
      </c>
      <c r="J9" s="1144">
        <v>2.3534187027724807E-2</v>
      </c>
      <c r="K9" s="1145">
        <v>2.130415514280859E-2</v>
      </c>
    </row>
    <row r="10" spans="1:12" x14ac:dyDescent="0.25">
      <c r="A10" s="180" t="s">
        <v>451</v>
      </c>
      <c r="B10" s="1144">
        <v>9.3072252474264427E-3</v>
      </c>
      <c r="C10" s="1144">
        <v>-7.1852213379774987E-4</v>
      </c>
      <c r="D10" s="1144">
        <v>1.6000639054915222E-2</v>
      </c>
      <c r="E10" s="1144">
        <v>1.862068201172451E-2</v>
      </c>
      <c r="F10" s="1144">
        <v>9.3197103393480862E-2</v>
      </c>
      <c r="G10" s="1144">
        <v>-9.889131218069025E-2</v>
      </c>
      <c r="H10" s="1144">
        <v>-4.9031410942044218E-3</v>
      </c>
      <c r="I10" s="1144">
        <v>1.4823173317332961E-2</v>
      </c>
      <c r="J10" s="1144">
        <v>2.1369761761527828E-2</v>
      </c>
      <c r="K10" s="1145">
        <v>1.4050913490353034E-2</v>
      </c>
    </row>
    <row r="11" spans="1:12" x14ac:dyDescent="0.25">
      <c r="A11" s="180" t="s">
        <v>452</v>
      </c>
      <c r="B11" s="1144">
        <v>-6.1559407070308936E-2</v>
      </c>
      <c r="C11" s="1144">
        <v>-9.0261293989833069E-2</v>
      </c>
      <c r="D11" s="1144">
        <v>-4.1693491633999824E-2</v>
      </c>
      <c r="E11" s="1144">
        <v>-3.3190418177323822E-2</v>
      </c>
      <c r="F11" s="1144">
        <v>-8.0464151799371608E-2</v>
      </c>
      <c r="G11" s="1144">
        <v>-0.31342919254261481</v>
      </c>
      <c r="H11" s="1144">
        <v>-7.3946294104587085E-2</v>
      </c>
      <c r="I11" s="1144">
        <v>-3.1476115869309651E-2</v>
      </c>
      <c r="J11" s="1144">
        <v>-0.10349660720474452</v>
      </c>
      <c r="K11" s="1145">
        <v>-1.2381879494614889E-2</v>
      </c>
    </row>
    <row r="12" spans="1:12" x14ac:dyDescent="0.25">
      <c r="A12" s="180" t="s">
        <v>453</v>
      </c>
      <c r="B12" s="1144">
        <v>1.2955918981861103E-2</v>
      </c>
      <c r="C12" s="1144">
        <v>1.5072572393695305E-2</v>
      </c>
      <c r="D12" s="1144">
        <v>3.1916827057963504E-2</v>
      </c>
      <c r="E12" s="1144">
        <v>4.3134684090486042E-2</v>
      </c>
      <c r="F12" s="1144">
        <v>0.17463528642077453</v>
      </c>
      <c r="G12" s="1144">
        <v>-0.27520108747812944</v>
      </c>
      <c r="H12" s="1144">
        <v>-7.1173426880058344E-2</v>
      </c>
      <c r="I12" s="1144">
        <v>-3.8654171519115876E-2</v>
      </c>
      <c r="J12" s="1144">
        <v>-4.9848828938878764E-2</v>
      </c>
      <c r="K12" s="1145">
        <v>-3.2135566580401731E-2</v>
      </c>
    </row>
    <row r="13" spans="1:12" x14ac:dyDescent="0.25">
      <c r="A13" s="180" t="s">
        <v>454</v>
      </c>
      <c r="B13" s="1144">
        <v>4.8498733667996952E-2</v>
      </c>
      <c r="C13" s="1144">
        <v>4.5725558880417516E-2</v>
      </c>
      <c r="D13" s="1144">
        <v>3.0426094623214883E-2</v>
      </c>
      <c r="E13" s="1144">
        <v>3.2476534318443662E-2</v>
      </c>
      <c r="F13" s="1144">
        <v>3.0130590523593348E-2</v>
      </c>
      <c r="G13" s="1144">
        <v>-9.0136533049403389E-2</v>
      </c>
      <c r="H13" s="1144">
        <v>3.9019379012459554E-2</v>
      </c>
      <c r="I13" s="1144">
        <v>5.5264928946813674E-2</v>
      </c>
      <c r="J13" s="1144">
        <v>4.6707053794249109E-2</v>
      </c>
      <c r="K13" s="1145">
        <v>6.3604441407306256E-2</v>
      </c>
    </row>
    <row r="14" spans="1:12" x14ac:dyDescent="0.25">
      <c r="A14" s="181" t="s">
        <v>455</v>
      </c>
      <c r="B14" s="1144">
        <v>4.8876847518908528E-2</v>
      </c>
      <c r="C14" s="1144">
        <v>6.4951706417413213E-2</v>
      </c>
      <c r="D14" s="1144">
        <v>3.2408799923612897E-2</v>
      </c>
      <c r="E14" s="1144">
        <v>3.6790906604066143E-2</v>
      </c>
      <c r="F14" s="1144">
        <v>0.25944032214695345</v>
      </c>
      <c r="G14" s="1144">
        <v>-0.1619287146213052</v>
      </c>
      <c r="H14" s="1144">
        <v>-7.7131352592807456E-3</v>
      </c>
      <c r="I14" s="1144">
        <v>3.9396114548182481E-2</v>
      </c>
      <c r="J14" s="1144">
        <v>2.0602583761919258E-2</v>
      </c>
      <c r="K14" s="1145">
        <v>2.8997234328838273E-2</v>
      </c>
    </row>
    <row r="15" spans="1:12" x14ac:dyDescent="0.25">
      <c r="A15" s="183" t="s">
        <v>456</v>
      </c>
      <c r="B15" s="1146">
        <v>-2.7384314305965662E-2</v>
      </c>
      <c r="C15" s="1146">
        <v>-0.13185697538462893</v>
      </c>
      <c r="D15" s="1146">
        <v>4.9678283071241003E-2</v>
      </c>
      <c r="E15" s="1146">
        <v>5.4358404815946226E-2</v>
      </c>
      <c r="F15" s="1146">
        <v>-0.1188621628315133</v>
      </c>
      <c r="G15" s="1146">
        <v>-0.11467042542828043</v>
      </c>
      <c r="H15" s="1146">
        <v>1.0260112396036858E-2</v>
      </c>
      <c r="I15" s="1146">
        <v>7.5806960889650554E-3</v>
      </c>
      <c r="J15" s="1146">
        <v>2.8880589906965959E-2</v>
      </c>
      <c r="K15" s="1147">
        <v>3.5972729812416837E-4</v>
      </c>
    </row>
    <row r="16" spans="1:12" x14ac:dyDescent="0.25">
      <c r="A16" s="180" t="s">
        <v>457</v>
      </c>
      <c r="B16" s="1144">
        <v>2.0656372546210555E-3</v>
      </c>
      <c r="C16" s="1144">
        <v>-6.548219667913413E-3</v>
      </c>
      <c r="D16" s="1144">
        <v>1.9271379198289917E-2</v>
      </c>
      <c r="E16" s="1144">
        <v>2.4159766134312921E-2</v>
      </c>
      <c r="F16" s="1144">
        <v>7.6685553295405606E-2</v>
      </c>
      <c r="G16" s="1144">
        <v>-7.3441316163923021E-2</v>
      </c>
      <c r="H16" s="1144">
        <v>-1.693684482290736E-2</v>
      </c>
      <c r="I16" s="1144">
        <v>2.5262761568999315E-2</v>
      </c>
      <c r="J16" s="1144">
        <v>9.5050341348674516E-2</v>
      </c>
      <c r="K16" s="1145">
        <v>1.7608742870668381E-2</v>
      </c>
    </row>
    <row r="17" spans="1:11" x14ac:dyDescent="0.25">
      <c r="A17" s="180" t="s">
        <v>458</v>
      </c>
      <c r="B17" s="1144">
        <v>2.6523503038234253E-2</v>
      </c>
      <c r="C17" s="1144">
        <v>4.2187055679256957E-3</v>
      </c>
      <c r="D17" s="1144">
        <v>0.10445824670072446</v>
      </c>
      <c r="E17" s="1144">
        <v>0.10570679364880231</v>
      </c>
      <c r="F17" s="1144">
        <v>0.29997554790256475</v>
      </c>
      <c r="G17" s="1144">
        <v>0.15267245077726277</v>
      </c>
      <c r="H17" s="1144">
        <v>1.058244513230755E-2</v>
      </c>
      <c r="I17" s="1144">
        <v>-2.8237501099775186E-2</v>
      </c>
      <c r="J17" s="1144">
        <v>9.6655441630939976E-2</v>
      </c>
      <c r="K17" s="1145">
        <v>-5.5241092991564211E-2</v>
      </c>
    </row>
    <row r="18" spans="1:11" x14ac:dyDescent="0.25">
      <c r="A18" s="180" t="s">
        <v>459</v>
      </c>
      <c r="B18" s="1144">
        <v>-1.0648483770274719E-3</v>
      </c>
      <c r="C18" s="1144">
        <v>2.5856976326323888E-3</v>
      </c>
      <c r="D18" s="1144">
        <v>9.1965019801354408E-4</v>
      </c>
      <c r="E18" s="1144">
        <v>-1.8262556117342177E-3</v>
      </c>
      <c r="F18" s="1144">
        <v>0.31825401140505449</v>
      </c>
      <c r="G18" s="1144">
        <v>-2.33742257423597E-3</v>
      </c>
      <c r="H18" s="1144">
        <v>2.2340070538229506E-2</v>
      </c>
      <c r="I18" s="1144">
        <v>9.4373277866930394E-3</v>
      </c>
      <c r="J18" s="1144">
        <v>6.9744889431865964E-2</v>
      </c>
      <c r="K18" s="1145">
        <v>1.4924855267016035E-2</v>
      </c>
    </row>
    <row r="19" spans="1:11" x14ac:dyDescent="0.25">
      <c r="A19" s="180" t="s">
        <v>460</v>
      </c>
      <c r="B19" s="1144">
        <v>8.2224609820420458E-3</v>
      </c>
      <c r="C19" s="1144">
        <v>-5.9872472067015181E-3</v>
      </c>
      <c r="D19" s="1144">
        <v>-1.0796695717125493E-2</v>
      </c>
      <c r="E19" s="1144">
        <v>-1.2556082113803768E-2</v>
      </c>
      <c r="F19" s="1144">
        <v>0.29221201120869189</v>
      </c>
      <c r="G19" s="1144">
        <v>0.21550470148933187</v>
      </c>
      <c r="H19" s="1144">
        <v>-6.4859654718402493E-2</v>
      </c>
      <c r="I19" s="1144">
        <v>-4.1493679635471459E-2</v>
      </c>
      <c r="J19" s="1144">
        <v>-5.8035447785425021E-3</v>
      </c>
      <c r="K19" s="1145">
        <v>-3.675978802415647E-2</v>
      </c>
    </row>
    <row r="20" spans="1:11" x14ac:dyDescent="0.25">
      <c r="A20" s="180" t="s">
        <v>461</v>
      </c>
      <c r="B20" s="1144">
        <v>2.5193506568250701E-3</v>
      </c>
      <c r="C20" s="1144">
        <v>1.1464922449147208E-2</v>
      </c>
      <c r="D20" s="1144">
        <v>3.4091297879208726E-2</v>
      </c>
      <c r="E20" s="1144">
        <v>2.7597241169588393E-2</v>
      </c>
      <c r="F20" s="1144">
        <v>6.4703535987726157E-2</v>
      </c>
      <c r="G20" s="1144">
        <v>0.2467130489023146</v>
      </c>
      <c r="H20" s="1144">
        <v>-1.2161316720166293E-2</v>
      </c>
      <c r="I20" s="1144">
        <v>0.1238122983616996</v>
      </c>
      <c r="J20" s="1144">
        <v>0.13241679560470021</v>
      </c>
      <c r="K20" s="1145">
        <v>0.10147266844249403</v>
      </c>
    </row>
    <row r="21" spans="1:11" x14ac:dyDescent="0.25">
      <c r="A21" s="180" t="s">
        <v>462</v>
      </c>
      <c r="B21" s="1144">
        <v>8.2078876948723956E-2</v>
      </c>
      <c r="C21" s="1144">
        <v>6.7171463411902055E-2</v>
      </c>
      <c r="D21" s="1144">
        <v>0.11745317966839197</v>
      </c>
      <c r="E21" s="1144">
        <v>0.12626475644626778</v>
      </c>
      <c r="F21" s="1144">
        <v>-9.8637834191874996E-2</v>
      </c>
      <c r="G21" s="1144">
        <v>-4.2961487754486383E-2</v>
      </c>
      <c r="H21" s="1144">
        <v>-4.2971308751197368E-3</v>
      </c>
      <c r="I21" s="1144">
        <v>1.7301776259611046E-2</v>
      </c>
      <c r="J21" s="1144">
        <v>5.9501837135969904E-2</v>
      </c>
      <c r="K21" s="1145">
        <v>-8.4030735804813128E-3</v>
      </c>
    </row>
    <row r="22" spans="1:11" x14ac:dyDescent="0.25">
      <c r="A22" s="180" t="s">
        <v>463</v>
      </c>
      <c r="B22" s="1144">
        <v>-5.2126967257025481E-2</v>
      </c>
      <c r="C22" s="1144">
        <v>-6.2274711345359224E-2</v>
      </c>
      <c r="D22" s="1144">
        <v>2.4583556629300007E-2</v>
      </c>
      <c r="E22" s="1144">
        <v>2.4490041068424784E-2</v>
      </c>
      <c r="F22" s="1144">
        <v>7.0125751456124874E-2</v>
      </c>
      <c r="G22" s="1144">
        <v>-0.17214974618541112</v>
      </c>
      <c r="H22" s="1144">
        <v>-7.8970213275610046E-2</v>
      </c>
      <c r="I22" s="1144">
        <v>-7.7879108567122102E-2</v>
      </c>
      <c r="J22" s="1144">
        <v>-7.7273763758591074E-2</v>
      </c>
      <c r="K22" s="1145">
        <v>-7.5485682009326482E-2</v>
      </c>
    </row>
    <row r="23" spans="1:11" x14ac:dyDescent="0.25">
      <c r="A23" s="180" t="s">
        <v>464</v>
      </c>
      <c r="B23" s="1144">
        <v>1.4408750686292882E-2</v>
      </c>
      <c r="C23" s="1144">
        <v>1.6218306938071692E-2</v>
      </c>
      <c r="D23" s="1144">
        <v>1.6596543320999579E-2</v>
      </c>
      <c r="E23" s="1144">
        <v>2.2768443430539964E-2</v>
      </c>
      <c r="F23" s="1144">
        <v>2.2944383385780531E-2</v>
      </c>
      <c r="G23" s="1144">
        <v>-8.1144713807736024E-2</v>
      </c>
      <c r="H23" s="1144">
        <v>-4.1886117730510097E-2</v>
      </c>
      <c r="I23" s="1144">
        <v>6.3595489370120717E-3</v>
      </c>
      <c r="J23" s="1144">
        <v>3.7219096257132822E-3</v>
      </c>
      <c r="K23" s="1145">
        <v>9.7726218467768522E-3</v>
      </c>
    </row>
    <row r="24" spans="1:11" x14ac:dyDescent="0.25">
      <c r="A24" s="181" t="s">
        <v>465</v>
      </c>
      <c r="B24" s="1148">
        <v>4.598101689202494E-3</v>
      </c>
      <c r="C24" s="1148">
        <v>-1.1761165558862974E-2</v>
      </c>
      <c r="D24" s="1148">
        <v>2.6843210187685873E-3</v>
      </c>
      <c r="E24" s="1148">
        <v>5.4486204350951972E-3</v>
      </c>
      <c r="F24" s="1148">
        <v>-4.5952413293190109E-2</v>
      </c>
      <c r="G24" s="1148">
        <v>-0.12744007555311998</v>
      </c>
      <c r="H24" s="1148">
        <v>1.3724353150512902E-2</v>
      </c>
      <c r="I24" s="1148">
        <v>4.3159104117142633E-2</v>
      </c>
      <c r="J24" s="1148">
        <v>5.5296106753789598E-2</v>
      </c>
      <c r="K24" s="1149">
        <v>4.7236398085105602E-2</v>
      </c>
    </row>
    <row r="25" spans="1:11" x14ac:dyDescent="0.25">
      <c r="A25" s="180" t="s">
        <v>466</v>
      </c>
      <c r="B25" s="1144">
        <v>-1.0804190322824425E-2</v>
      </c>
      <c r="C25" s="1144">
        <v>-1.8178848327414343E-2</v>
      </c>
      <c r="D25" s="1144">
        <v>-1.0273088337175995E-4</v>
      </c>
      <c r="E25" s="1144">
        <v>2.2973570636022345E-3</v>
      </c>
      <c r="F25" s="1144">
        <v>0.13063199063085817</v>
      </c>
      <c r="G25" s="1144">
        <v>2.8043070929173464E-2</v>
      </c>
      <c r="H25" s="1144">
        <v>-9.3112660067173891E-4</v>
      </c>
      <c r="I25" s="1144">
        <v>-1.3903752805405678E-2</v>
      </c>
      <c r="J25" s="1144">
        <v>-4.0712658132832091E-2</v>
      </c>
      <c r="K25" s="1145">
        <v>-1.1956308763473755E-2</v>
      </c>
    </row>
    <row r="26" spans="1:11" x14ac:dyDescent="0.25">
      <c r="A26" s="180" t="s">
        <v>467</v>
      </c>
      <c r="B26" s="1144">
        <v>5.1175410268818444E-2</v>
      </c>
      <c r="C26" s="1144">
        <v>3.8445904471712256E-2</v>
      </c>
      <c r="D26" s="1144">
        <v>5.7218777804019183E-2</v>
      </c>
      <c r="E26" s="1144">
        <v>5.7261200263016176E-2</v>
      </c>
      <c r="F26" s="1144">
        <v>5.5436296655045902E-2</v>
      </c>
      <c r="G26" s="1144">
        <v>4.8421538503024886E-2</v>
      </c>
      <c r="H26" s="1144">
        <v>7.1707579695870161E-2</v>
      </c>
      <c r="I26" s="1144">
        <v>2.7128376754571804E-2</v>
      </c>
      <c r="J26" s="1144">
        <v>-7.615597794501161E-3</v>
      </c>
      <c r="K26" s="1145">
        <v>3.182847769447017E-2</v>
      </c>
    </row>
    <row r="27" spans="1:11" x14ac:dyDescent="0.25">
      <c r="A27" s="180" t="s">
        <v>468</v>
      </c>
      <c r="B27" s="1144">
        <v>2.9112457349552701E-2</v>
      </c>
      <c r="C27" s="1144">
        <v>5.0045608621474447E-2</v>
      </c>
      <c r="D27" s="1144">
        <v>-3.4188978095548439E-3</v>
      </c>
      <c r="E27" s="1144">
        <v>1.242642353673773E-4</v>
      </c>
      <c r="F27" s="1144">
        <v>0.49709528168838291</v>
      </c>
      <c r="G27" s="1144">
        <v>0.44934145415721449</v>
      </c>
      <c r="H27" s="1144">
        <v>2.4983780622830132E-2</v>
      </c>
      <c r="I27" s="1144">
        <v>-2.5147518012622716E-2</v>
      </c>
      <c r="J27" s="1144">
        <v>5.7734815514520532E-2</v>
      </c>
      <c r="K27" s="1145">
        <v>-3.4010120065237293E-2</v>
      </c>
    </row>
    <row r="28" spans="1:11" x14ac:dyDescent="0.25">
      <c r="A28" s="180" t="s">
        <v>469</v>
      </c>
      <c r="B28" s="1144">
        <v>-1.7807162556707778E-3</v>
      </c>
      <c r="C28" s="1144">
        <v>-8.4780158046637855E-3</v>
      </c>
      <c r="D28" s="1144">
        <v>3.9075957580036125E-2</v>
      </c>
      <c r="E28" s="1144">
        <v>4.1609685353322101E-2</v>
      </c>
      <c r="F28" s="1144">
        <v>0.16487901856955678</v>
      </c>
      <c r="G28" s="1144">
        <v>4.6187565347023396E-2</v>
      </c>
      <c r="H28" s="1144">
        <v>-8.6326722342332851E-2</v>
      </c>
      <c r="I28" s="1144">
        <v>-1.2158692622228462E-2</v>
      </c>
      <c r="J28" s="1144">
        <v>4.6721438583649855E-2</v>
      </c>
      <c r="K28" s="1145">
        <v>-4.2948634636648442E-2</v>
      </c>
    </row>
    <row r="29" spans="1:11" x14ac:dyDescent="0.25">
      <c r="A29" s="180" t="s">
        <v>470</v>
      </c>
      <c r="B29" s="1144">
        <v>-7.542883342529394E-3</v>
      </c>
      <c r="C29" s="1144">
        <v>-8.4086814547807087E-2</v>
      </c>
      <c r="D29" s="1144">
        <v>3.4778294626992334E-2</v>
      </c>
      <c r="E29" s="1144">
        <v>3.7850208915285011E-2</v>
      </c>
      <c r="F29" s="1144">
        <v>-0.16625171817356887</v>
      </c>
      <c r="G29" s="1144">
        <v>-0.14505293067128078</v>
      </c>
      <c r="H29" s="1144">
        <v>-1.2736006289193136E-2</v>
      </c>
      <c r="I29" s="1144">
        <v>2.1012883142287109E-2</v>
      </c>
      <c r="J29" s="1144">
        <v>8.5953353649077746E-2</v>
      </c>
      <c r="K29" s="1145">
        <v>-6.4599326373447896E-3</v>
      </c>
    </row>
    <row r="30" spans="1:11" x14ac:dyDescent="0.25">
      <c r="A30" s="180" t="s">
        <v>471</v>
      </c>
      <c r="B30" s="1144">
        <v>-1.175270488148894E-2</v>
      </c>
      <c r="C30" s="1144">
        <v>-6.5838247689710139E-3</v>
      </c>
      <c r="D30" s="1144">
        <v>-7.3530233647308152E-2</v>
      </c>
      <c r="E30" s="1144">
        <v>-7.2256411508579643E-2</v>
      </c>
      <c r="F30" s="1144">
        <v>1.8840261441348094E-2</v>
      </c>
      <c r="G30" s="1144">
        <v>-0.25269856157031423</v>
      </c>
      <c r="H30" s="1144">
        <v>-9.045050266401089E-2</v>
      </c>
      <c r="I30" s="1144">
        <v>-1.6857364576750355E-2</v>
      </c>
      <c r="J30" s="1144">
        <v>-3.4203844837601305E-2</v>
      </c>
      <c r="K30" s="1145">
        <v>-1.1790040575071159E-2</v>
      </c>
    </row>
    <row r="31" spans="1:11" x14ac:dyDescent="0.25">
      <c r="A31" s="180" t="s">
        <v>472</v>
      </c>
      <c r="B31" s="1144">
        <v>1.8356531700966183E-2</v>
      </c>
      <c r="C31" s="1144">
        <v>4.1970979951694964E-2</v>
      </c>
      <c r="D31" s="1144">
        <v>2.0193136401179146E-2</v>
      </c>
      <c r="E31" s="1144">
        <v>2.2763687276585065E-2</v>
      </c>
      <c r="F31" s="1144">
        <v>0.10562484941142958</v>
      </c>
      <c r="G31" s="1144">
        <v>-4.7539238141272366E-2</v>
      </c>
      <c r="H31" s="1144">
        <v>2.7754620881453862E-2</v>
      </c>
      <c r="I31" s="1144">
        <v>1.8496061961979393E-2</v>
      </c>
      <c r="J31" s="1144">
        <v>0.15191113847569682</v>
      </c>
      <c r="K31" s="1145">
        <v>3.8276525288658547E-3</v>
      </c>
    </row>
    <row r="32" spans="1:11" x14ac:dyDescent="0.25">
      <c r="A32" s="180" t="s">
        <v>473</v>
      </c>
      <c r="B32" s="1144">
        <v>2.3977289851286665E-2</v>
      </c>
      <c r="C32" s="1144">
        <v>4.3849367344543699E-2</v>
      </c>
      <c r="D32" s="1144">
        <v>-5.4014893692411192E-3</v>
      </c>
      <c r="E32" s="1144">
        <v>-9.0539332728967192E-3</v>
      </c>
      <c r="F32" s="1144">
        <v>0.48699411029291051</v>
      </c>
      <c r="G32" s="1144">
        <v>0.17735826515366138</v>
      </c>
      <c r="H32" s="1144">
        <v>1.7253536585495777E-2</v>
      </c>
      <c r="I32" s="1144">
        <v>9.9706070980274841E-2</v>
      </c>
      <c r="J32" s="1144">
        <v>0.17899521401113905</v>
      </c>
      <c r="K32" s="1145">
        <v>8.0335394182356135E-2</v>
      </c>
    </row>
    <row r="33" spans="1:11" x14ac:dyDescent="0.25">
      <c r="A33" s="180" t="s">
        <v>474</v>
      </c>
      <c r="B33" s="1144">
        <v>-4.1253695054956574E-2</v>
      </c>
      <c r="C33" s="1144">
        <v>-3.4406852297081958E-2</v>
      </c>
      <c r="D33" s="1144">
        <v>-3.8377208888384473E-2</v>
      </c>
      <c r="E33" s="1144">
        <v>-3.7119688611334301E-2</v>
      </c>
      <c r="F33" s="1144">
        <v>0.21193557412663799</v>
      </c>
      <c r="G33" s="1144">
        <v>-9.7725896594528461E-2</v>
      </c>
      <c r="H33" s="1144">
        <v>-2.457858632634069E-2</v>
      </c>
      <c r="I33" s="1144">
        <v>-2.5286194561376374E-2</v>
      </c>
      <c r="J33" s="1144">
        <v>-9.8744374660808543E-3</v>
      </c>
      <c r="K33" s="1145">
        <v>5.032187824776102E-4</v>
      </c>
    </row>
    <row r="34" spans="1:11" x14ac:dyDescent="0.25">
      <c r="A34" s="181" t="s">
        <v>475</v>
      </c>
      <c r="B34" s="1144">
        <v>-5.1681788495019809E-2</v>
      </c>
      <c r="C34" s="1144">
        <v>-8.307959475321669E-2</v>
      </c>
      <c r="D34" s="1144">
        <v>-6.6891244224408841E-2</v>
      </c>
      <c r="E34" s="1144">
        <v>-5.8425727699879415E-2</v>
      </c>
      <c r="F34" s="1144">
        <v>-9.8526109630922121E-2</v>
      </c>
      <c r="G34" s="1144">
        <v>-8.8504520177104862E-2</v>
      </c>
      <c r="H34" s="1144">
        <v>-7.0423154678910471E-2</v>
      </c>
      <c r="I34" s="1144">
        <v>-8.1828918359292402E-3</v>
      </c>
      <c r="J34" s="1144">
        <v>-7.3161196497848469E-3</v>
      </c>
      <c r="K34" s="1145">
        <v>-8.0784663697909265E-3</v>
      </c>
    </row>
    <row r="35" spans="1:11" x14ac:dyDescent="0.25">
      <c r="A35" s="183" t="s">
        <v>429</v>
      </c>
      <c r="B35" s="1146">
        <v>-2.3684124964239661E-2</v>
      </c>
      <c r="C35" s="1146">
        <v>-2.5266064678443945E-2</v>
      </c>
      <c r="D35" s="1146">
        <v>-2.0192718526529596E-2</v>
      </c>
      <c r="E35" s="1146">
        <v>-1.5290507025421674E-2</v>
      </c>
      <c r="F35" s="1146">
        <v>-1.8612887404905853E-2</v>
      </c>
      <c r="G35" s="1146">
        <v>-0.13196683688390465</v>
      </c>
      <c r="H35" s="1146">
        <v>-3.1791678437301352E-2</v>
      </c>
      <c r="I35" s="1146">
        <v>-1.7721689281080533E-3</v>
      </c>
      <c r="J35" s="1146">
        <v>1.7196162448992469E-2</v>
      </c>
      <c r="K35" s="1147">
        <v>7.7216924551433141E-3</v>
      </c>
    </row>
    <row r="36" spans="1:11" x14ac:dyDescent="0.25">
      <c r="A36" s="180" t="s">
        <v>476</v>
      </c>
      <c r="B36" s="1144">
        <v>1.8382461761597746E-2</v>
      </c>
      <c r="C36" s="1144">
        <v>3.270305056466416E-2</v>
      </c>
      <c r="D36" s="1144">
        <v>-9.51751857863814E-3</v>
      </c>
      <c r="E36" s="1144">
        <v>-6.3344109983470842E-3</v>
      </c>
      <c r="F36" s="1144">
        <v>0.29840169564843411</v>
      </c>
      <c r="G36" s="1144">
        <v>-0.19156608229362238</v>
      </c>
      <c r="H36" s="1144">
        <v>1.1583738973113711E-2</v>
      </c>
      <c r="I36" s="1144">
        <v>6.6805320218342512E-2</v>
      </c>
      <c r="J36" s="1144">
        <v>8.1220581744466003E-2</v>
      </c>
      <c r="K36" s="1145">
        <v>7.0494929257313377E-2</v>
      </c>
    </row>
    <row r="37" spans="1:11" x14ac:dyDescent="0.25">
      <c r="A37" s="180" t="s">
        <v>477</v>
      </c>
      <c r="B37" s="1144">
        <v>7.6251874453810986E-2</v>
      </c>
      <c r="C37" s="1144">
        <v>2.352662482537804E-2</v>
      </c>
      <c r="D37" s="1144">
        <v>0.19040185108050611</v>
      </c>
      <c r="E37" s="1144">
        <v>0.19530821224865558</v>
      </c>
      <c r="F37" s="1144">
        <v>0.64388325231835508</v>
      </c>
      <c r="G37" s="1144">
        <v>-9.317774703875803E-2</v>
      </c>
      <c r="H37" s="1144">
        <v>0.20701007238391322</v>
      </c>
      <c r="I37" s="1144">
        <v>-0.11344920093584587</v>
      </c>
      <c r="J37" s="1144">
        <v>-0.12779643994246748</v>
      </c>
      <c r="K37" s="1145">
        <v>-0.10633072944586874</v>
      </c>
    </row>
    <row r="38" spans="1:11" x14ac:dyDescent="0.25">
      <c r="A38" s="180" t="s">
        <v>478</v>
      </c>
      <c r="B38" s="1144">
        <v>1.4134681759677026E-2</v>
      </c>
      <c r="C38" s="1144">
        <v>2.3015983624541381E-2</v>
      </c>
      <c r="D38" s="1144">
        <v>9.2039365850671295E-3</v>
      </c>
      <c r="E38" s="1144">
        <v>9.9160315779613928E-3</v>
      </c>
      <c r="F38" s="1144">
        <v>0.27580941722877017</v>
      </c>
      <c r="G38" s="1144">
        <v>-0.12281586644888098</v>
      </c>
      <c r="H38" s="1144">
        <v>-7.5892869441751554E-4</v>
      </c>
      <c r="I38" s="1144">
        <v>3.0031647076278256E-2</v>
      </c>
      <c r="J38" s="1144">
        <v>3.9236607155242798E-2</v>
      </c>
      <c r="K38" s="1145">
        <v>2.8334700609416785E-2</v>
      </c>
    </row>
    <row r="39" spans="1:11" x14ac:dyDescent="0.25">
      <c r="A39" s="180" t="s">
        <v>479</v>
      </c>
      <c r="B39" s="1144">
        <v>1.102390378796092E-2</v>
      </c>
      <c r="C39" s="1144">
        <v>-4.7960882503297109E-2</v>
      </c>
      <c r="D39" s="1144">
        <v>3.8843418961843623E-2</v>
      </c>
      <c r="E39" s="1144">
        <v>4.077924839960656E-2</v>
      </c>
      <c r="F39" s="1144">
        <v>-1.302005112357818E-2</v>
      </c>
      <c r="G39" s="1144">
        <v>-0.14139425178891429</v>
      </c>
      <c r="H39" s="1144">
        <v>5.7531699007147719E-2</v>
      </c>
      <c r="I39" s="1144">
        <v>4.3198543071261142E-3</v>
      </c>
      <c r="J39" s="1144">
        <v>5.5181841951129407E-2</v>
      </c>
      <c r="K39" s="1145">
        <v>3.0835392423946839E-3</v>
      </c>
    </row>
    <row r="40" spans="1:11" x14ac:dyDescent="0.25">
      <c r="A40" s="180" t="s">
        <v>480</v>
      </c>
      <c r="B40" s="1144">
        <v>5.0924161350476282E-3</v>
      </c>
      <c r="C40" s="1144">
        <v>2.8090737080818773E-2</v>
      </c>
      <c r="D40" s="1144">
        <v>-1.2135417644242197E-2</v>
      </c>
      <c r="E40" s="1144">
        <v>-1.2614762664451828E-2</v>
      </c>
      <c r="F40" s="1144">
        <v>3.0798146309578556E-3</v>
      </c>
      <c r="G40" s="1144">
        <v>-3.932502610600852E-2</v>
      </c>
      <c r="H40" s="1144">
        <v>-2.5809874762551366E-2</v>
      </c>
      <c r="I40" s="1144">
        <v>1.3421925931283107E-2</v>
      </c>
      <c r="J40" s="1144">
        <v>6.0019454284481188E-3</v>
      </c>
      <c r="K40" s="1145">
        <v>1.8209557012112132E-2</v>
      </c>
    </row>
    <row r="41" spans="1:11" x14ac:dyDescent="0.25">
      <c r="A41" s="180" t="s">
        <v>481</v>
      </c>
      <c r="B41" s="1144">
        <v>-1.0748037172726099E-2</v>
      </c>
      <c r="C41" s="1144">
        <v>-1.6881298538158562E-2</v>
      </c>
      <c r="D41" s="1144">
        <v>2.9910061770070939E-3</v>
      </c>
      <c r="E41" s="1144">
        <v>6.8558536402589798E-3</v>
      </c>
      <c r="F41" s="1144">
        <v>5.012012329221549E-2</v>
      </c>
      <c r="G41" s="1144">
        <v>-0.14689413385967176</v>
      </c>
      <c r="H41" s="1144">
        <v>1.643504385377792E-2</v>
      </c>
      <c r="I41" s="1144">
        <v>2.2157939547878369E-2</v>
      </c>
      <c r="J41" s="1144">
        <v>6.2363674674795311E-2</v>
      </c>
      <c r="K41" s="1145">
        <v>5.1343166441375487E-3</v>
      </c>
    </row>
    <row r="42" spans="1:11" x14ac:dyDescent="0.25">
      <c r="A42" s="180" t="s">
        <v>482</v>
      </c>
      <c r="B42" s="1144">
        <v>2.3648979930406266E-2</v>
      </c>
      <c r="C42" s="1144">
        <v>8.7401092627554799E-3</v>
      </c>
      <c r="D42" s="1144">
        <v>3.6389327491308743E-2</v>
      </c>
      <c r="E42" s="1144">
        <v>3.8540421563019622E-2</v>
      </c>
      <c r="F42" s="1144">
        <v>1.2960087583660922</v>
      </c>
      <c r="G42" s="1144">
        <v>-9.9080085920124406E-2</v>
      </c>
      <c r="H42" s="1144">
        <v>7.4926411073768628E-2</v>
      </c>
      <c r="I42" s="1144">
        <v>7.0643539816755307E-2</v>
      </c>
      <c r="J42" s="1144">
        <v>0.12831023678747688</v>
      </c>
      <c r="K42" s="1145">
        <v>3.0876473672732718E-2</v>
      </c>
    </row>
    <row r="43" spans="1:11" x14ac:dyDescent="0.25">
      <c r="A43" s="180" t="s">
        <v>483</v>
      </c>
      <c r="B43" s="1144">
        <v>8.1218683923611756E-2</v>
      </c>
      <c r="C43" s="1144">
        <v>8.9444594096873997E-2</v>
      </c>
      <c r="D43" s="1144">
        <v>4.9098150105302274E-2</v>
      </c>
      <c r="E43" s="1144">
        <v>5.5013097317064386E-2</v>
      </c>
      <c r="F43" s="1144">
        <v>0.10086254944774331</v>
      </c>
      <c r="G43" s="1144">
        <v>-0.1009121689613639</v>
      </c>
      <c r="H43" s="1144">
        <v>4.5226054324494669E-2</v>
      </c>
      <c r="I43" s="1144">
        <v>7.2764837343697986E-2</v>
      </c>
      <c r="J43" s="1144">
        <v>8.3541044911715101E-2</v>
      </c>
      <c r="K43" s="1145">
        <v>6.3347448820461727E-2</v>
      </c>
    </row>
    <row r="44" spans="1:11" x14ac:dyDescent="0.25">
      <c r="A44" s="181" t="s">
        <v>484</v>
      </c>
      <c r="B44" s="1148">
        <v>-2.1887086693924362E-2</v>
      </c>
      <c r="C44" s="1148">
        <v>-7.7051227896589358E-2</v>
      </c>
      <c r="D44" s="1148">
        <v>3.1772585929483732E-2</v>
      </c>
      <c r="E44" s="1148">
        <v>4.5360040222872877E-2</v>
      </c>
      <c r="F44" s="1148">
        <v>-0.3790554196513265</v>
      </c>
      <c r="G44" s="1148">
        <v>-0.20128087591220978</v>
      </c>
      <c r="H44" s="1148">
        <v>0.11715745708516367</v>
      </c>
      <c r="I44" s="1148">
        <v>-0.13627853880943019</v>
      </c>
      <c r="J44" s="1148">
        <v>-0.17588154459970629</v>
      </c>
      <c r="K44" s="1149">
        <v>-0.11894744725189688</v>
      </c>
    </row>
    <row r="45" spans="1:11" x14ac:dyDescent="0.25">
      <c r="A45" s="183" t="s">
        <v>485</v>
      </c>
      <c r="B45" s="1146">
        <v>-6.4973351707647842E-3</v>
      </c>
      <c r="C45" s="1146">
        <v>-4.6110969228674303E-3</v>
      </c>
      <c r="D45" s="1146">
        <v>-8.8444642479303948E-3</v>
      </c>
      <c r="E45" s="1146">
        <v>-3.5089041212943428E-3</v>
      </c>
      <c r="F45" s="1146">
        <v>2.2251052946137495E-2</v>
      </c>
      <c r="G45" s="1146">
        <v>-0.32630008229061214</v>
      </c>
      <c r="H45" s="1146">
        <v>3.9718084848610058E-3</v>
      </c>
      <c r="I45" s="1146">
        <v>-1.8920911119445494E-3</v>
      </c>
      <c r="J45" s="1146">
        <v>-1.4514238137137703E-3</v>
      </c>
      <c r="K45" s="1147">
        <v>-3.9892826512418766E-3</v>
      </c>
    </row>
    <row r="46" spans="1:11" x14ac:dyDescent="0.25">
      <c r="A46" s="180" t="s">
        <v>486</v>
      </c>
      <c r="B46" s="1144">
        <v>4.7359945565226491E-2</v>
      </c>
      <c r="C46" s="1144">
        <v>5.1046866082105957E-2</v>
      </c>
      <c r="D46" s="1144">
        <v>4.9394766784945032E-2</v>
      </c>
      <c r="E46" s="1144">
        <v>5.4480468744802391E-2</v>
      </c>
      <c r="F46" s="1144">
        <v>0.12903677627601184</v>
      </c>
      <c r="G46" s="1144">
        <v>-9.7647251807085111E-2</v>
      </c>
      <c r="H46" s="1144">
        <v>1.3056188343109065E-2</v>
      </c>
      <c r="I46" s="1144">
        <v>5.2330942766023014E-2</v>
      </c>
      <c r="J46" s="1144">
        <v>5.5923471238440214E-2</v>
      </c>
      <c r="K46" s="1145">
        <v>4.1933688403315905E-2</v>
      </c>
    </row>
    <row r="47" spans="1:11" x14ac:dyDescent="0.25">
      <c r="A47" s="180" t="s">
        <v>487</v>
      </c>
      <c r="B47" s="1144">
        <v>2.6652332817023394E-2</v>
      </c>
      <c r="C47" s="1144">
        <v>3.2468837962730257E-2</v>
      </c>
      <c r="D47" s="1144">
        <v>4.3747455444444805E-2</v>
      </c>
      <c r="E47" s="1144">
        <v>4.6149023076955453E-2</v>
      </c>
      <c r="F47" s="1144">
        <v>0.37207319931935112</v>
      </c>
      <c r="G47" s="1144">
        <v>-0.13083968294912773</v>
      </c>
      <c r="H47" s="1144">
        <v>3.3501768367429907E-2</v>
      </c>
      <c r="I47" s="1144">
        <v>-1.5161128927626111E-2</v>
      </c>
      <c r="J47" s="1144">
        <v>7.0774344878175022E-3</v>
      </c>
      <c r="K47" s="1145">
        <v>-5.5387411044315327E-3</v>
      </c>
    </row>
    <row r="48" spans="1:11" x14ac:dyDescent="0.25">
      <c r="A48" s="180" t="s">
        <v>488</v>
      </c>
      <c r="B48" s="1144">
        <v>-9.3084440804607205E-3</v>
      </c>
      <c r="C48" s="1144">
        <v>-4.4093997489263015E-2</v>
      </c>
      <c r="D48" s="1144">
        <v>5.9330774623567617E-2</v>
      </c>
      <c r="E48" s="1144">
        <v>5.6759840021682217E-2</v>
      </c>
      <c r="F48" s="1144">
        <v>-0.37938895138423467</v>
      </c>
      <c r="G48" s="1144">
        <v>-0.17063623433249564</v>
      </c>
      <c r="H48" s="1144">
        <v>-1.9668745612983152E-2</v>
      </c>
      <c r="I48" s="1144">
        <v>9.1224569535803823E-3</v>
      </c>
      <c r="J48" s="1144">
        <v>-7.8216374668533706E-2</v>
      </c>
      <c r="K48" s="1145">
        <v>7.9129815075131837E-3</v>
      </c>
    </row>
    <row r="49" spans="1:11" x14ac:dyDescent="0.25">
      <c r="A49" s="180" t="s">
        <v>489</v>
      </c>
      <c r="B49" s="1144">
        <v>4.2463569894418685E-2</v>
      </c>
      <c r="C49" s="1144">
        <v>5.3512221957898065E-2</v>
      </c>
      <c r="D49" s="1144">
        <v>-3.8109556721651616E-3</v>
      </c>
      <c r="E49" s="1144">
        <v>-2.4109767744133759E-3</v>
      </c>
      <c r="F49" s="1144">
        <v>0.15347063921827453</v>
      </c>
      <c r="G49" s="1144">
        <v>-0.2596125437834077</v>
      </c>
      <c r="H49" s="1144">
        <v>2.3578838977759808E-2</v>
      </c>
      <c r="I49" s="1144">
        <v>5.2549979974428229E-2</v>
      </c>
      <c r="J49" s="1144">
        <v>6.5830369780849107E-2</v>
      </c>
      <c r="K49" s="1145">
        <v>5.2865100854344149E-2</v>
      </c>
    </row>
    <row r="50" spans="1:11" x14ac:dyDescent="0.25">
      <c r="A50" s="180" t="s">
        <v>490</v>
      </c>
      <c r="B50" s="1144">
        <v>2.3835703696677424E-3</v>
      </c>
      <c r="C50" s="1144">
        <v>-1.1028660978030014E-2</v>
      </c>
      <c r="D50" s="1144">
        <v>-7.3177218650699594E-4</v>
      </c>
      <c r="E50" s="1144">
        <v>6.5417180353777304E-4</v>
      </c>
      <c r="F50" s="1144">
        <v>1.6739225862771434E-2</v>
      </c>
      <c r="G50" s="1144">
        <v>-7.5975453960393735E-2</v>
      </c>
      <c r="H50" s="1144">
        <v>1.9806056760609758E-2</v>
      </c>
      <c r="I50" s="1144">
        <v>2.8281547192420042E-2</v>
      </c>
      <c r="J50" s="1144">
        <v>4.6122456605023565E-2</v>
      </c>
      <c r="K50" s="1145">
        <v>3.2177583060732706E-2</v>
      </c>
    </row>
    <row r="51" spans="1:11" x14ac:dyDescent="0.25">
      <c r="A51" s="180" t="s">
        <v>491</v>
      </c>
      <c r="B51" s="1144">
        <v>4.8793484424128897E-2</v>
      </c>
      <c r="C51" s="1144">
        <v>6.9992229569318942E-2</v>
      </c>
      <c r="D51" s="1144">
        <v>4.0818143558423836E-2</v>
      </c>
      <c r="E51" s="1144">
        <v>5.8108342333023311E-2</v>
      </c>
      <c r="F51" s="1144">
        <v>2.9064080389985536E-2</v>
      </c>
      <c r="G51" s="1144">
        <v>-0.26779167103837453</v>
      </c>
      <c r="H51" s="1144">
        <v>3.0840517001060608E-2</v>
      </c>
      <c r="I51" s="1144">
        <v>2.4852521554896478E-2</v>
      </c>
      <c r="J51" s="1144">
        <v>1.5381339338581324E-2</v>
      </c>
      <c r="K51" s="1145">
        <v>2.2051261713986303E-2</v>
      </c>
    </row>
    <row r="52" spans="1:11" x14ac:dyDescent="0.25">
      <c r="A52" s="180" t="s">
        <v>492</v>
      </c>
      <c r="B52" s="1144">
        <v>-3.1008312740333666E-2</v>
      </c>
      <c r="C52" s="1144">
        <v>-3.3079377789444475E-3</v>
      </c>
      <c r="D52" s="1144">
        <v>-6.6603302947609633E-2</v>
      </c>
      <c r="E52" s="1144">
        <v>-6.1889032763485008E-2</v>
      </c>
      <c r="F52" s="1144">
        <v>1.0811233812674237E-2</v>
      </c>
      <c r="G52" s="1144">
        <v>-0.16798168761121768</v>
      </c>
      <c r="H52" s="1144">
        <v>-0.10409780482030417</v>
      </c>
      <c r="I52" s="1144">
        <v>0.12764752821788439</v>
      </c>
      <c r="J52" s="1144">
        <v>6.2281950045246504E-3</v>
      </c>
      <c r="K52" s="1145">
        <v>0.16282665841071831</v>
      </c>
    </row>
    <row r="53" spans="1:11" x14ac:dyDescent="0.25">
      <c r="A53" s="180" t="s">
        <v>493</v>
      </c>
      <c r="B53" s="1144">
        <v>1.0229391398306031E-2</v>
      </c>
      <c r="C53" s="1144">
        <v>-5.7946725909753249E-3</v>
      </c>
      <c r="D53" s="1144">
        <v>3.7049198228354729E-2</v>
      </c>
      <c r="E53" s="1144">
        <v>4.1673009147489504E-2</v>
      </c>
      <c r="F53" s="1144">
        <v>0.10928986276588581</v>
      </c>
      <c r="G53" s="1144">
        <v>0.13853904216418944</v>
      </c>
      <c r="H53" s="1144">
        <v>3.7951471023094596E-2</v>
      </c>
      <c r="I53" s="1144">
        <v>-1.8156640530819113E-2</v>
      </c>
      <c r="J53" s="1144">
        <v>-6.1674851055313118E-2</v>
      </c>
      <c r="K53" s="1145">
        <v>-1.1247215703480418E-2</v>
      </c>
    </row>
    <row r="54" spans="1:11" x14ac:dyDescent="0.25">
      <c r="A54" s="181" t="s">
        <v>494</v>
      </c>
      <c r="B54" s="1148">
        <v>0.1086948072488072</v>
      </c>
      <c r="C54" s="1148">
        <v>0.22065304807810282</v>
      </c>
      <c r="D54" s="1148">
        <v>7.8678510468137342E-2</v>
      </c>
      <c r="E54" s="1148">
        <v>7.0615468231569833E-2</v>
      </c>
      <c r="F54" s="1148">
        <v>0.12383820410255231</v>
      </c>
      <c r="G54" s="1148">
        <v>0.47892313113790386</v>
      </c>
      <c r="H54" s="1148">
        <v>1.3824605725559769E-2</v>
      </c>
      <c r="I54" s="1148">
        <v>5.8645704921454378E-2</v>
      </c>
      <c r="J54" s="1148">
        <v>-3.1449678148730009E-2</v>
      </c>
      <c r="K54" s="1149">
        <v>7.3275824276408663E-2</v>
      </c>
    </row>
    <row r="56" spans="1:11" x14ac:dyDescent="0.25">
      <c r="A56" s="4" t="s">
        <v>724</v>
      </c>
    </row>
  </sheetData>
  <sheetProtection formatCells="0" formatColumns="0" formatRows="0" insertColumns="0" insertRows="0" insertHyperlinks="0" deleteColumns="0" deleteRows="0" sort="0" autoFilter="0" pivotTables="0"/>
  <mergeCells count="2">
    <mergeCell ref="A1:K1"/>
    <mergeCell ref="A2:K2"/>
  </mergeCells>
  <phoneticPr fontId="65" type="noConversion"/>
  <printOptions horizontalCentered="1"/>
  <pageMargins left="0.25" right="0.25" top="0.25" bottom="0.5" header="0.3" footer="0.3"/>
  <pageSetup scale="89" orientation="portrait" r:id="rId1"/>
  <headerFooter alignWithMargins="0">
    <oddFooter>&amp;L&amp;"Garamond,Italic"&amp;12Hawai‘i Tourism Authority&amp;R&amp;"Garamond,Italic"&amp;12 2014 Annual Visitor Research Report</oddFooter>
  </headerFooter>
  <colBreaks count="1" manualBreakCount="1">
    <brk id="11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K56"/>
  <sheetViews>
    <sheetView showGridLines="0" topLeftCell="A10" zoomScaleNormal="100" workbookViewId="0">
      <selection sqref="A1:J1"/>
    </sheetView>
  </sheetViews>
  <sheetFormatPr defaultRowHeight="12.5" x14ac:dyDescent="0.25"/>
  <cols>
    <col min="1" max="1" width="18.26953125" style="892" customWidth="1"/>
    <col min="2" max="10" width="9.7265625" style="892" customWidth="1"/>
    <col min="11" max="11" width="10" style="892" customWidth="1"/>
  </cols>
  <sheetData>
    <row r="1" spans="1:11" s="2" customFormat="1" ht="15.5" x14ac:dyDescent="0.35">
      <c r="A1" s="1685" t="s">
        <v>1067</v>
      </c>
      <c r="B1" s="1685"/>
      <c r="C1" s="1685"/>
      <c r="D1" s="1685"/>
      <c r="E1" s="1685"/>
      <c r="F1" s="1685"/>
      <c r="G1" s="1685"/>
      <c r="H1" s="1685"/>
      <c r="I1" s="1685"/>
      <c r="J1" s="1685"/>
      <c r="K1" s="963"/>
    </row>
    <row r="2" spans="1:11" s="2" customFormat="1" ht="15.5" x14ac:dyDescent="0.35">
      <c r="A2" s="1685">
        <v>2014</v>
      </c>
      <c r="B2" s="1685"/>
      <c r="C2" s="1685"/>
      <c r="D2" s="1685"/>
      <c r="E2" s="1685"/>
      <c r="F2" s="1685"/>
      <c r="G2" s="1685"/>
      <c r="H2" s="1685"/>
      <c r="I2" s="1685"/>
      <c r="J2" s="1685"/>
      <c r="K2" s="892"/>
    </row>
    <row r="3" spans="1:11" s="2" customFormat="1" ht="14" x14ac:dyDescent="0.3">
      <c r="A3" s="957"/>
      <c r="B3" s="1124"/>
      <c r="C3" s="957"/>
      <c r="D3" s="957"/>
      <c r="E3" s="957"/>
      <c r="F3" s="957"/>
      <c r="G3" s="957"/>
      <c r="H3" s="957"/>
      <c r="I3" s="957"/>
      <c r="J3" s="957"/>
      <c r="K3" s="892"/>
    </row>
    <row r="4" spans="1:11" s="19" customFormat="1" ht="23" x14ac:dyDescent="0.25">
      <c r="A4" s="1125" t="s">
        <v>409</v>
      </c>
      <c r="B4" s="1126" t="s">
        <v>271</v>
      </c>
      <c r="C4" s="1126" t="s">
        <v>597</v>
      </c>
      <c r="D4" s="1126" t="s">
        <v>356</v>
      </c>
      <c r="E4" s="1126" t="s">
        <v>203</v>
      </c>
      <c r="F4" s="1126" t="s">
        <v>600</v>
      </c>
      <c r="G4" s="1126" t="s">
        <v>598</v>
      </c>
      <c r="H4" s="1126" t="s">
        <v>3</v>
      </c>
      <c r="I4" s="1126" t="s">
        <v>236</v>
      </c>
      <c r="J4" s="1127" t="s">
        <v>234</v>
      </c>
      <c r="K4" s="1129"/>
    </row>
    <row r="5" spans="1:11" x14ac:dyDescent="0.25">
      <c r="A5" s="1130" t="s">
        <v>555</v>
      </c>
      <c r="B5" s="1150">
        <v>10.030092862512637</v>
      </c>
      <c r="C5" s="1150">
        <v>7.6094252345007893</v>
      </c>
      <c r="D5" s="1150">
        <v>7.1589803260063798</v>
      </c>
      <c r="E5" s="1150">
        <v>3.3432934510502581</v>
      </c>
      <c r="F5" s="1150">
        <v>2.7808210385006604</v>
      </c>
      <c r="G5" s="1150">
        <v>6.9261934210523837</v>
      </c>
      <c r="H5" s="1150">
        <v>6.98965165734033</v>
      </c>
      <c r="I5" s="1150">
        <v>4.0134452152442588</v>
      </c>
      <c r="J5" s="1151">
        <v>6.2634008345971752</v>
      </c>
    </row>
    <row r="6" spans="1:11" x14ac:dyDescent="0.25">
      <c r="A6" s="1130" t="s">
        <v>523</v>
      </c>
      <c r="B6" s="1150">
        <v>12.362773178588231</v>
      </c>
      <c r="C6" s="1150">
        <v>8.4242706861433501</v>
      </c>
      <c r="D6" s="1150">
        <v>11.383213862617428</v>
      </c>
      <c r="E6" s="1150">
        <v>10.932319688698826</v>
      </c>
      <c r="F6" s="1150">
        <v>4.7475265233854937</v>
      </c>
      <c r="G6" s="1150">
        <v>11.089829260286921</v>
      </c>
      <c r="H6" s="1150">
        <v>13.581553810477914</v>
      </c>
      <c r="I6" s="1150">
        <v>9.1649300613207281</v>
      </c>
      <c r="J6" s="1151">
        <v>12.33738991288859</v>
      </c>
    </row>
    <row r="7" spans="1:11" x14ac:dyDescent="0.25">
      <c r="A7" s="1130" t="s">
        <v>527</v>
      </c>
      <c r="B7" s="1150">
        <v>9.6749833952053148</v>
      </c>
      <c r="C7" s="1150">
        <v>7.4371841275712667</v>
      </c>
      <c r="D7" s="1150">
        <v>8.3493971091091055</v>
      </c>
      <c r="E7" s="1150">
        <v>5.2458158888700428</v>
      </c>
      <c r="F7" s="1150">
        <v>3.8096127332211771</v>
      </c>
      <c r="G7" s="1150">
        <v>8.0961506715124809</v>
      </c>
      <c r="H7" s="1150">
        <v>8.4397410154083765</v>
      </c>
      <c r="I7" s="1150">
        <v>5.0536947616233405</v>
      </c>
      <c r="J7" s="1151">
        <v>7.7706535386675055</v>
      </c>
    </row>
    <row r="8" spans="1:11" x14ac:dyDescent="0.25">
      <c r="A8" s="1130" t="s">
        <v>544</v>
      </c>
      <c r="B8" s="1150">
        <v>10.162295698564185</v>
      </c>
      <c r="C8" s="1150">
        <v>7.2846046801904079</v>
      </c>
      <c r="D8" s="1150">
        <v>7.8977876845562696</v>
      </c>
      <c r="E8" s="1150">
        <v>2.5154078961002808</v>
      </c>
      <c r="F8" s="1150">
        <v>3.3382897904552968</v>
      </c>
      <c r="G8" s="1150">
        <v>6.9798466529745609</v>
      </c>
      <c r="H8" s="1150">
        <v>7.2194160635571514</v>
      </c>
      <c r="I8" s="1150">
        <v>3.7371479447089166</v>
      </c>
      <c r="J8" s="1151">
        <v>6.5826818052593401</v>
      </c>
    </row>
    <row r="9" spans="1:11" x14ac:dyDescent="0.25">
      <c r="A9" s="1130" t="s">
        <v>524</v>
      </c>
      <c r="B9" s="1150">
        <v>8.9643778861662327</v>
      </c>
      <c r="C9" s="1150">
        <v>7.1616020701982404</v>
      </c>
      <c r="D9" s="1150">
        <v>8.1985058941031657</v>
      </c>
      <c r="E9" s="1150">
        <v>4.8817735156065014</v>
      </c>
      <c r="F9" s="1150">
        <v>3.9760751522668305</v>
      </c>
      <c r="G9" s="1150">
        <v>8.2935318145866059</v>
      </c>
      <c r="H9" s="1150">
        <v>8.3602747269516104</v>
      </c>
      <c r="I9" s="1150">
        <v>5.2222993510229658</v>
      </c>
      <c r="J9" s="1151">
        <v>7.8339410416434019</v>
      </c>
    </row>
    <row r="10" spans="1:11" x14ac:dyDescent="0.25">
      <c r="A10" s="1130" t="s">
        <v>528</v>
      </c>
      <c r="B10" s="1150">
        <v>10.464677692842752</v>
      </c>
      <c r="C10" s="1150">
        <v>7.4233321366117346</v>
      </c>
      <c r="D10" s="1150">
        <v>9.0477794578900888</v>
      </c>
      <c r="E10" s="1150">
        <v>6.2808876359304548</v>
      </c>
      <c r="F10" s="1150">
        <v>3.6789892422017392</v>
      </c>
      <c r="G10" s="1150">
        <v>9.0258652260928702</v>
      </c>
      <c r="H10" s="1150">
        <v>9.1692112445431526</v>
      </c>
      <c r="I10" s="1150">
        <v>5.5301104919193849</v>
      </c>
      <c r="J10" s="1151">
        <v>8.4550087611084184</v>
      </c>
    </row>
    <row r="11" spans="1:11" x14ac:dyDescent="0.25">
      <c r="A11" s="1130" t="s">
        <v>560</v>
      </c>
      <c r="B11" s="1150">
        <v>11.211478147486462</v>
      </c>
      <c r="C11" s="1150">
        <v>7.5323372702627118</v>
      </c>
      <c r="D11" s="1150">
        <v>8.2297041998266476</v>
      </c>
      <c r="E11" s="1150">
        <v>4.4761751837742949</v>
      </c>
      <c r="F11" s="1150">
        <v>3.7050360613277933</v>
      </c>
      <c r="G11" s="1150">
        <v>6.8858997078211681</v>
      </c>
      <c r="H11" s="1150">
        <v>7.758032155042657</v>
      </c>
      <c r="I11" s="1150">
        <v>4.6650899646668496</v>
      </c>
      <c r="J11" s="1151">
        <v>7.0327732207946418</v>
      </c>
    </row>
    <row r="12" spans="1:11" x14ac:dyDescent="0.25">
      <c r="A12" s="1130" t="s">
        <v>571</v>
      </c>
      <c r="B12" s="1150">
        <v>11.158360578944679</v>
      </c>
      <c r="C12" s="1150">
        <v>7.3668985011596471</v>
      </c>
      <c r="D12" s="1150">
        <v>8.1568993787881947</v>
      </c>
      <c r="E12" s="1150">
        <v>3.3259705135372841</v>
      </c>
      <c r="F12" s="1150">
        <v>2.1134271217572302</v>
      </c>
      <c r="G12" s="1150">
        <v>6.703779294285666</v>
      </c>
      <c r="H12" s="1150">
        <v>7.8231822643070874</v>
      </c>
      <c r="I12" s="1150">
        <v>4.2028367862390237</v>
      </c>
      <c r="J12" s="1151">
        <v>6.9852791124980751</v>
      </c>
    </row>
    <row r="13" spans="1:11" x14ac:dyDescent="0.25">
      <c r="A13" s="1130" t="s">
        <v>573</v>
      </c>
      <c r="B13" s="1150">
        <v>11.076773654340649</v>
      </c>
      <c r="C13" s="1150">
        <v>7.9646695327656172</v>
      </c>
      <c r="D13" s="1150">
        <v>7.8166735672576202</v>
      </c>
      <c r="E13" s="1150">
        <v>4.1723288139037011</v>
      </c>
      <c r="F13" s="1150">
        <v>3.2750461592124434</v>
      </c>
      <c r="G13" s="1150">
        <v>6.5130893914047858</v>
      </c>
      <c r="H13" s="1150">
        <v>7.2883717538108215</v>
      </c>
      <c r="I13" s="1150">
        <v>4.2505782459687129</v>
      </c>
      <c r="J13" s="1151">
        <v>6.3679345302192472</v>
      </c>
    </row>
    <row r="14" spans="1:11" x14ac:dyDescent="0.25">
      <c r="A14" s="1133" t="s">
        <v>574</v>
      </c>
      <c r="B14" s="1150">
        <v>10.061308657833939</v>
      </c>
      <c r="C14" s="1150">
        <v>7.511757823174225</v>
      </c>
      <c r="D14" s="1150">
        <v>7.4307338919855406</v>
      </c>
      <c r="E14" s="1150">
        <v>3.546465845708421</v>
      </c>
      <c r="F14" s="1150">
        <v>3.0470651356004641</v>
      </c>
      <c r="G14" s="1150">
        <v>6.545134847486672</v>
      </c>
      <c r="H14" s="1150">
        <v>6.9520897058601259</v>
      </c>
      <c r="I14" s="1150">
        <v>4.0583195894501616</v>
      </c>
      <c r="J14" s="1151">
        <v>6.2640416339332505</v>
      </c>
    </row>
    <row r="15" spans="1:11" x14ac:dyDescent="0.25">
      <c r="A15" s="1134" t="s">
        <v>529</v>
      </c>
      <c r="B15" s="1152">
        <v>10.496478627592486</v>
      </c>
      <c r="C15" s="1152">
        <v>8.0232181276807104</v>
      </c>
      <c r="D15" s="1152">
        <v>9.4613915137195654</v>
      </c>
      <c r="E15" s="1152">
        <v>6.2493580684412242</v>
      </c>
      <c r="F15" s="1152">
        <v>4.8718354247976681</v>
      </c>
      <c r="G15" s="1152">
        <v>9.0611824481390126</v>
      </c>
      <c r="H15" s="1152">
        <v>10.225820281840655</v>
      </c>
      <c r="I15" s="1152">
        <v>6.4246679992688236</v>
      </c>
      <c r="J15" s="1153">
        <v>9.3105203985758447</v>
      </c>
    </row>
    <row r="16" spans="1:11" x14ac:dyDescent="0.25">
      <c r="A16" s="1130" t="s">
        <v>549</v>
      </c>
      <c r="B16" s="1150">
        <v>10.323621667748119</v>
      </c>
      <c r="C16" s="1150">
        <v>6.805983691850825</v>
      </c>
      <c r="D16" s="1150">
        <v>8.4409748998527476</v>
      </c>
      <c r="E16" s="1150">
        <v>4.6798733990257153</v>
      </c>
      <c r="F16" s="1150">
        <v>3.1700706645140286</v>
      </c>
      <c r="G16" s="1150">
        <v>7.3472831880905209</v>
      </c>
      <c r="H16" s="1150">
        <v>7.5675322991092004</v>
      </c>
      <c r="I16" s="1150">
        <v>4.0687324849064614</v>
      </c>
      <c r="J16" s="1151">
        <v>6.9731822725298889</v>
      </c>
    </row>
    <row r="17" spans="1:10" x14ac:dyDescent="0.25">
      <c r="A17" s="1130" t="s">
        <v>550</v>
      </c>
      <c r="B17" s="1150">
        <v>10.761230681338688</v>
      </c>
      <c r="C17" s="1150">
        <v>7.2673676722173086</v>
      </c>
      <c r="D17" s="1150">
        <v>8.2995178412090169</v>
      </c>
      <c r="E17" s="1150">
        <v>4.8278927619447867</v>
      </c>
      <c r="F17" s="1150">
        <v>3.0831720792239161</v>
      </c>
      <c r="G17" s="1150">
        <v>7.2131186250685362</v>
      </c>
      <c r="H17" s="1150">
        <v>7.5544494359174221</v>
      </c>
      <c r="I17" s="1150">
        <v>4.311979185870995</v>
      </c>
      <c r="J17" s="1151">
        <v>6.7495886037688093</v>
      </c>
    </row>
    <row r="18" spans="1:10" x14ac:dyDescent="0.25">
      <c r="A18" s="1130" t="s">
        <v>536</v>
      </c>
      <c r="B18" s="1150">
        <v>10.696188983458411</v>
      </c>
      <c r="C18" s="1150">
        <v>7.0177026228345873</v>
      </c>
      <c r="D18" s="1150">
        <v>8.3965202835971038</v>
      </c>
      <c r="E18" s="1150">
        <v>5.9472861225683129</v>
      </c>
      <c r="F18" s="1150">
        <v>2.933355809362336</v>
      </c>
      <c r="G18" s="1150">
        <v>7.5768543417864258</v>
      </c>
      <c r="H18" s="1150">
        <v>8.1677774016379754</v>
      </c>
      <c r="I18" s="1150">
        <v>4.1612604851599269</v>
      </c>
      <c r="J18" s="1151">
        <v>7.4495680746176838</v>
      </c>
    </row>
    <row r="19" spans="1:10" x14ac:dyDescent="0.25">
      <c r="A19" s="1130" t="s">
        <v>537</v>
      </c>
      <c r="B19" s="1150">
        <v>10.01793678652804</v>
      </c>
      <c r="C19" s="1150">
        <v>7.0743900090436256</v>
      </c>
      <c r="D19" s="1150">
        <v>8.06054596832859</v>
      </c>
      <c r="E19" s="1150">
        <v>3.1843122015228489</v>
      </c>
      <c r="F19" s="1150">
        <v>4.5471272134739893</v>
      </c>
      <c r="G19" s="1150">
        <v>7.5057138913985222</v>
      </c>
      <c r="H19" s="1150">
        <v>8.0855629108973091</v>
      </c>
      <c r="I19" s="1150">
        <v>4.4160898430173603</v>
      </c>
      <c r="J19" s="1151">
        <v>7.338194564464307</v>
      </c>
    </row>
    <row r="20" spans="1:10" x14ac:dyDescent="0.25">
      <c r="A20" s="1130" t="s">
        <v>556</v>
      </c>
      <c r="B20" s="1150">
        <v>10.659495089615044</v>
      </c>
      <c r="C20" s="1150">
        <v>7.4119316246992835</v>
      </c>
      <c r="D20" s="1150">
        <v>7.8911518560776885</v>
      </c>
      <c r="E20" s="1150">
        <v>3.6459300627813369</v>
      </c>
      <c r="F20" s="1150">
        <v>3.1230554754979405</v>
      </c>
      <c r="G20" s="1150">
        <v>6.7026405136412066</v>
      </c>
      <c r="H20" s="1150">
        <v>7.3825012753902906</v>
      </c>
      <c r="I20" s="1150">
        <v>4.2141204961925087</v>
      </c>
      <c r="J20" s="1151">
        <v>6.6396539288999046</v>
      </c>
    </row>
    <row r="21" spans="1:10" x14ac:dyDescent="0.25">
      <c r="A21" s="1130" t="s">
        <v>545</v>
      </c>
      <c r="B21" s="1150">
        <v>9.6708426371031653</v>
      </c>
      <c r="C21" s="1150">
        <v>7.2007270209401524</v>
      </c>
      <c r="D21" s="1150">
        <v>7.1790196728125375</v>
      </c>
      <c r="E21" s="1150">
        <v>4.0559281524991286</v>
      </c>
      <c r="F21" s="1150">
        <v>3.1654725671462134</v>
      </c>
      <c r="G21" s="1150">
        <v>6.0930764100992727</v>
      </c>
      <c r="H21" s="1150">
        <v>6.5959125082512031</v>
      </c>
      <c r="I21" s="1150">
        <v>3.9597001509317069</v>
      </c>
      <c r="J21" s="1151">
        <v>5.6042417679519447</v>
      </c>
    </row>
    <row r="22" spans="1:10" x14ac:dyDescent="0.25">
      <c r="A22" s="1130" t="s">
        <v>561</v>
      </c>
      <c r="B22" s="1150">
        <v>12.929640587216939</v>
      </c>
      <c r="C22" s="1150">
        <v>9.5088189938244128</v>
      </c>
      <c r="D22" s="1150">
        <v>10.060098891011977</v>
      </c>
      <c r="E22" s="1150">
        <v>6.0124176971874776</v>
      </c>
      <c r="F22" s="1150">
        <v>5.0570587015148885</v>
      </c>
      <c r="G22" s="1150">
        <v>9.417198688802447</v>
      </c>
      <c r="H22" s="1150">
        <v>9.3578562291967025</v>
      </c>
      <c r="I22" s="1150">
        <v>6.197625231984647</v>
      </c>
      <c r="J22" s="1151">
        <v>8.1885190296432775</v>
      </c>
    </row>
    <row r="23" spans="1:10" x14ac:dyDescent="0.25">
      <c r="A23" s="1130" t="s">
        <v>575</v>
      </c>
      <c r="B23" s="1150">
        <v>10.715154496705189</v>
      </c>
      <c r="C23" s="1150">
        <v>7.8596269478048129</v>
      </c>
      <c r="D23" s="1150">
        <v>7.7058337074086198</v>
      </c>
      <c r="E23" s="1150">
        <v>3.5669299410728619</v>
      </c>
      <c r="F23" s="1150">
        <v>3.6928457501669607</v>
      </c>
      <c r="G23" s="1150">
        <v>7.0057075981450039</v>
      </c>
      <c r="H23" s="1150">
        <v>7.3959649363267062</v>
      </c>
      <c r="I23" s="1150">
        <v>4.5650876663427704</v>
      </c>
      <c r="J23" s="1151">
        <v>6.5104616185813198</v>
      </c>
    </row>
    <row r="24" spans="1:10" x14ac:dyDescent="0.25">
      <c r="A24" s="1133" t="s">
        <v>562</v>
      </c>
      <c r="B24" s="1154">
        <v>11.400487113823532</v>
      </c>
      <c r="C24" s="1154">
        <v>7.5096348181793058</v>
      </c>
      <c r="D24" s="1154">
        <v>8.6556373017736075</v>
      </c>
      <c r="E24" s="1154">
        <v>4.4945548542411498</v>
      </c>
      <c r="F24" s="1154">
        <v>3.4199867014339236</v>
      </c>
      <c r="G24" s="1154">
        <v>7.366458766851383</v>
      </c>
      <c r="H24" s="1154">
        <v>8.1188089673189339</v>
      </c>
      <c r="I24" s="1154">
        <v>5.3938216387573084</v>
      </c>
      <c r="J24" s="1155">
        <v>7.096600698626391</v>
      </c>
    </row>
    <row r="25" spans="1:10" x14ac:dyDescent="0.25">
      <c r="A25" s="1130" t="s">
        <v>551</v>
      </c>
      <c r="B25" s="1150">
        <v>11.67457696744067</v>
      </c>
      <c r="C25" s="1150">
        <v>7.505108989554591</v>
      </c>
      <c r="D25" s="1150">
        <v>8.9832826236360717</v>
      </c>
      <c r="E25" s="1150">
        <v>6.2930197526419569</v>
      </c>
      <c r="F25" s="1150">
        <v>3.4907327360486766</v>
      </c>
      <c r="G25" s="1150">
        <v>7.7156230344859944</v>
      </c>
      <c r="H25" s="1150">
        <v>8.384895819552229</v>
      </c>
      <c r="I25" s="1150">
        <v>4.6847971526410213</v>
      </c>
      <c r="J25" s="1151">
        <v>7.6391204747394346</v>
      </c>
    </row>
    <row r="26" spans="1:10" x14ac:dyDescent="0.25">
      <c r="A26" s="1130" t="s">
        <v>538</v>
      </c>
      <c r="B26" s="1150">
        <v>11.33270146843337</v>
      </c>
      <c r="C26" s="1150">
        <v>7.4505925925899774</v>
      </c>
      <c r="D26" s="1150">
        <v>9.3949450652644853</v>
      </c>
      <c r="E26" s="1150">
        <v>7.8281800164832793</v>
      </c>
      <c r="F26" s="1150">
        <v>3.5860939732321535</v>
      </c>
      <c r="G26" s="1150">
        <v>8.4802793423238985</v>
      </c>
      <c r="H26" s="1150">
        <v>9.3317385591979125</v>
      </c>
      <c r="I26" s="1150">
        <v>5.2842014300692099</v>
      </c>
      <c r="J26" s="1151">
        <v>8.6516120129462095</v>
      </c>
    </row>
    <row r="27" spans="1:10" x14ac:dyDescent="0.25">
      <c r="A27" s="1130" t="s">
        <v>557</v>
      </c>
      <c r="B27" s="1150">
        <v>10.087684954731897</v>
      </c>
      <c r="C27" s="1150">
        <v>7.775829158402872</v>
      </c>
      <c r="D27" s="1150">
        <v>7.594299709228058</v>
      </c>
      <c r="E27" s="1150">
        <v>2.158865002081392</v>
      </c>
      <c r="F27" s="1150">
        <v>1.7302675495381716</v>
      </c>
      <c r="G27" s="1150">
        <v>7.276252960444948</v>
      </c>
      <c r="H27" s="1150">
        <v>6.8699923880454019</v>
      </c>
      <c r="I27" s="1150">
        <v>4.300823401038369</v>
      </c>
      <c r="J27" s="1151">
        <v>5.780841390521207</v>
      </c>
    </row>
    <row r="28" spans="1:10" x14ac:dyDescent="0.25">
      <c r="A28" s="1130" t="s">
        <v>539</v>
      </c>
      <c r="B28" s="1150">
        <v>10.478504215318518</v>
      </c>
      <c r="C28" s="1150">
        <v>7.2238443814977282</v>
      </c>
      <c r="D28" s="1150">
        <v>8.2965284792612302</v>
      </c>
      <c r="E28" s="1150">
        <v>4.8385243947814356</v>
      </c>
      <c r="F28" s="1150">
        <v>3.3860663518249452</v>
      </c>
      <c r="G28" s="1150">
        <v>7.2448213710562595</v>
      </c>
      <c r="H28" s="1150">
        <v>8.1546676598487799</v>
      </c>
      <c r="I28" s="1150">
        <v>4.6017998900983761</v>
      </c>
      <c r="J28" s="1151">
        <v>7.469442032374169</v>
      </c>
    </row>
    <row r="29" spans="1:10" x14ac:dyDescent="0.25">
      <c r="A29" s="1130" t="s">
        <v>530</v>
      </c>
      <c r="B29" s="1150">
        <v>11.454823412404654</v>
      </c>
      <c r="C29" s="1150">
        <v>7.9047568340590217</v>
      </c>
      <c r="D29" s="1150">
        <v>10.203571005283839</v>
      </c>
      <c r="E29" s="1150">
        <v>7.2942208797594912</v>
      </c>
      <c r="F29" s="1150">
        <v>4.0584280880394958</v>
      </c>
      <c r="G29" s="1150">
        <v>9.7484369906073525</v>
      </c>
      <c r="H29" s="1150">
        <v>11.983853935514995</v>
      </c>
      <c r="I29" s="1150">
        <v>7.3147363385828301</v>
      </c>
      <c r="J29" s="1151">
        <v>11.146595333610861</v>
      </c>
    </row>
    <row r="30" spans="1:10" x14ac:dyDescent="0.25">
      <c r="A30" s="1130" t="s">
        <v>540</v>
      </c>
      <c r="B30" s="1150">
        <v>10.222800402083264</v>
      </c>
      <c r="C30" s="1150">
        <v>6.9942572956680245</v>
      </c>
      <c r="D30" s="1150">
        <v>8.3005082565645498</v>
      </c>
      <c r="E30" s="1150">
        <v>4.8177456744861216</v>
      </c>
      <c r="F30" s="1150">
        <v>2.8313589254280918</v>
      </c>
      <c r="G30" s="1150">
        <v>7.7574582344936776</v>
      </c>
      <c r="H30" s="1150">
        <v>8.5032791765927893</v>
      </c>
      <c r="I30" s="1150">
        <v>4.5220094596439546</v>
      </c>
      <c r="J30" s="1151">
        <v>7.8675131093193462</v>
      </c>
    </row>
    <row r="31" spans="1:10" x14ac:dyDescent="0.25">
      <c r="A31" s="1130" t="s">
        <v>531</v>
      </c>
      <c r="B31" s="1150">
        <v>9.7776729396325077</v>
      </c>
      <c r="C31" s="1150">
        <v>7.8388019179413391</v>
      </c>
      <c r="D31" s="1150">
        <v>8.6211551820430365</v>
      </c>
      <c r="E31" s="1150">
        <v>4.6797124325437105</v>
      </c>
      <c r="F31" s="1150">
        <v>3.8234590956375012</v>
      </c>
      <c r="G31" s="1150">
        <v>8.1191491672337701</v>
      </c>
      <c r="H31" s="1150">
        <v>8.9014866901990128</v>
      </c>
      <c r="I31" s="1150">
        <v>5.8168293113606344</v>
      </c>
      <c r="J31" s="1151">
        <v>8.1530711701816383</v>
      </c>
    </row>
    <row r="32" spans="1:10" x14ac:dyDescent="0.25">
      <c r="A32" s="1130" t="s">
        <v>563</v>
      </c>
      <c r="B32" s="1150">
        <v>12.133783177416015</v>
      </c>
      <c r="C32" s="1150">
        <v>8.378011905508437</v>
      </c>
      <c r="D32" s="1150">
        <v>8.8540720895143838</v>
      </c>
      <c r="E32" s="1150">
        <v>4.7536842738750016</v>
      </c>
      <c r="F32" s="1150">
        <v>3.4414991260295915</v>
      </c>
      <c r="G32" s="1150">
        <v>8.4155222881986305</v>
      </c>
      <c r="H32" s="1150">
        <v>9.0537744645702727</v>
      </c>
      <c r="I32" s="1150">
        <v>5.1461840125597238</v>
      </c>
      <c r="J32" s="1151">
        <v>8.4779180605984514</v>
      </c>
    </row>
    <row r="33" spans="1:10" x14ac:dyDescent="0.25">
      <c r="A33" s="1130" t="s">
        <v>567</v>
      </c>
      <c r="B33" s="1150">
        <v>10.660271734048576</v>
      </c>
      <c r="C33" s="1150">
        <v>6.6139311838665025</v>
      </c>
      <c r="D33" s="1150">
        <v>7.6302105625061856</v>
      </c>
      <c r="E33" s="1150">
        <v>3.7875167031443362</v>
      </c>
      <c r="F33" s="1150">
        <v>3.2142862689782894</v>
      </c>
      <c r="G33" s="1150">
        <v>6.4834345454075706</v>
      </c>
      <c r="H33" s="1150">
        <v>6.9553551917181027</v>
      </c>
      <c r="I33" s="1150">
        <v>4.1066397861172375</v>
      </c>
      <c r="J33" s="1151">
        <v>6.1479433117225906</v>
      </c>
    </row>
    <row r="34" spans="1:10" x14ac:dyDescent="0.25">
      <c r="A34" s="1133" t="s">
        <v>532</v>
      </c>
      <c r="B34" s="1150">
        <v>10.482573645590167</v>
      </c>
      <c r="C34" s="1150">
        <v>7.7149735969087754</v>
      </c>
      <c r="D34" s="1150">
        <v>8.8550301901604769</v>
      </c>
      <c r="E34" s="1150">
        <v>6.4224888239078437</v>
      </c>
      <c r="F34" s="1150">
        <v>4.9510632345542671</v>
      </c>
      <c r="G34" s="1150">
        <v>8.7446473721519684</v>
      </c>
      <c r="H34" s="1150">
        <v>9.2242706023417469</v>
      </c>
      <c r="I34" s="1150">
        <v>6.106786939914933</v>
      </c>
      <c r="J34" s="1151">
        <v>8.083139810657249</v>
      </c>
    </row>
    <row r="35" spans="1:10" x14ac:dyDescent="0.25">
      <c r="A35" s="1134" t="s">
        <v>568</v>
      </c>
      <c r="B35" s="1152">
        <v>10.764495741809167</v>
      </c>
      <c r="C35" s="1152">
        <v>7.1090269333622693</v>
      </c>
      <c r="D35" s="1152">
        <v>7.8384496100696852</v>
      </c>
      <c r="E35" s="1152">
        <v>4.6469903861808204</v>
      </c>
      <c r="F35" s="1152">
        <v>3.5309400457784204</v>
      </c>
      <c r="G35" s="1152">
        <v>6.6784179420581768</v>
      </c>
      <c r="H35" s="1152">
        <v>7.4896128123614556</v>
      </c>
      <c r="I35" s="1152">
        <v>4.4397389345356828</v>
      </c>
      <c r="J35" s="1153">
        <v>6.7176595707155702</v>
      </c>
    </row>
    <row r="36" spans="1:10" x14ac:dyDescent="0.25">
      <c r="A36" s="1130" t="s">
        <v>189</v>
      </c>
      <c r="B36" s="1150">
        <v>10.672242937243785</v>
      </c>
      <c r="C36" s="1150">
        <v>7.6920955017721635</v>
      </c>
      <c r="D36" s="1150">
        <v>7.6672994893296691</v>
      </c>
      <c r="E36" s="1150">
        <v>3.8183282087949073</v>
      </c>
      <c r="F36" s="1150">
        <v>2.779033011755641</v>
      </c>
      <c r="G36" s="1150">
        <v>6.6939585921903282</v>
      </c>
      <c r="H36" s="1150">
        <v>7.6484092665678975</v>
      </c>
      <c r="I36" s="1150">
        <v>4.4998924951481687</v>
      </c>
      <c r="J36" s="1151">
        <v>6.8261949452235235</v>
      </c>
    </row>
    <row r="37" spans="1:10" x14ac:dyDescent="0.25">
      <c r="A37" s="1130" t="s">
        <v>190</v>
      </c>
      <c r="B37" s="1150">
        <v>10.653134749074061</v>
      </c>
      <c r="C37" s="1150">
        <v>6.7622789245440842</v>
      </c>
      <c r="D37" s="1150">
        <v>8.504906594414587</v>
      </c>
      <c r="E37" s="1150">
        <v>5.6710984504447444</v>
      </c>
      <c r="F37" s="1150">
        <v>4.587843643203561</v>
      </c>
      <c r="G37" s="1150">
        <v>8.3065984260762242</v>
      </c>
      <c r="H37" s="1150">
        <v>8.8344790684543693</v>
      </c>
      <c r="I37" s="1150">
        <v>5.9033444380360347</v>
      </c>
      <c r="J37" s="1151">
        <v>7.8433300434040278</v>
      </c>
    </row>
    <row r="38" spans="1:10" x14ac:dyDescent="0.25">
      <c r="A38" s="1130" t="s">
        <v>552</v>
      </c>
      <c r="B38" s="1150">
        <v>10.834045501438919</v>
      </c>
      <c r="C38" s="1150">
        <v>7.1053037776489454</v>
      </c>
      <c r="D38" s="1150">
        <v>7.9872839168357279</v>
      </c>
      <c r="E38" s="1150">
        <v>4.8592549207835347</v>
      </c>
      <c r="F38" s="1150">
        <v>3.6523288589001419</v>
      </c>
      <c r="G38" s="1150">
        <v>6.7617011035136887</v>
      </c>
      <c r="H38" s="1150">
        <v>7.4290023965708301</v>
      </c>
      <c r="I38" s="1150">
        <v>4.0522987646676061</v>
      </c>
      <c r="J38" s="1151">
        <v>6.7098535392006378</v>
      </c>
    </row>
    <row r="39" spans="1:10" x14ac:dyDescent="0.25">
      <c r="A39" s="1130" t="s">
        <v>546</v>
      </c>
      <c r="B39" s="1150">
        <v>10.074275541968156</v>
      </c>
      <c r="C39" s="1150">
        <v>7.6247554207100885</v>
      </c>
      <c r="D39" s="1150">
        <v>7.8266979783714943</v>
      </c>
      <c r="E39" s="1150">
        <v>3.9238763176294515</v>
      </c>
      <c r="F39" s="1150">
        <v>2.8832421343014194</v>
      </c>
      <c r="G39" s="1150">
        <v>7.7196641289935028</v>
      </c>
      <c r="H39" s="1150">
        <v>7.7681072491658707</v>
      </c>
      <c r="I39" s="1150">
        <v>4.6634019019241588</v>
      </c>
      <c r="J39" s="1151">
        <v>6.9476857488494854</v>
      </c>
    </row>
    <row r="40" spans="1:10" x14ac:dyDescent="0.25">
      <c r="A40" s="1130" t="s">
        <v>525</v>
      </c>
      <c r="B40" s="1150">
        <v>10.425392350107614</v>
      </c>
      <c r="C40" s="1150">
        <v>7.897584972569291</v>
      </c>
      <c r="D40" s="1150">
        <v>9.7061467114707654</v>
      </c>
      <c r="E40" s="1150">
        <v>7.1318576295943243</v>
      </c>
      <c r="F40" s="1150">
        <v>5.0904649144227676</v>
      </c>
      <c r="G40" s="1150">
        <v>9.3558943139990287</v>
      </c>
      <c r="H40" s="1150">
        <v>10.355568513011949</v>
      </c>
      <c r="I40" s="1150">
        <v>6.361199897607964</v>
      </c>
      <c r="J40" s="1151">
        <v>9.592227902916548</v>
      </c>
    </row>
    <row r="41" spans="1:10" x14ac:dyDescent="0.25">
      <c r="A41" s="1130" t="s">
        <v>569</v>
      </c>
      <c r="B41" s="1150">
        <v>11.029514681294907</v>
      </c>
      <c r="C41" s="1150">
        <v>7.2149154844564176</v>
      </c>
      <c r="D41" s="1150">
        <v>7.7815233866688027</v>
      </c>
      <c r="E41" s="1150">
        <v>4.4312652469024858</v>
      </c>
      <c r="F41" s="1150">
        <v>2.887697596819319</v>
      </c>
      <c r="G41" s="1150">
        <v>6.4894919745040998</v>
      </c>
      <c r="H41" s="1150">
        <v>7.4071199264507062</v>
      </c>
      <c r="I41" s="1150">
        <v>4.0286987751440941</v>
      </c>
      <c r="J41" s="1151">
        <v>6.7035867236638866</v>
      </c>
    </row>
    <row r="42" spans="1:10" x14ac:dyDescent="0.25">
      <c r="A42" s="1130" t="s">
        <v>564</v>
      </c>
      <c r="B42" s="1150">
        <v>11.647648467045311</v>
      </c>
      <c r="C42" s="1150">
        <v>7.9705481516767662</v>
      </c>
      <c r="D42" s="1150">
        <v>8.6212880202823392</v>
      </c>
      <c r="E42" s="1150">
        <v>2.7178381044156512</v>
      </c>
      <c r="F42" s="1150">
        <v>2.567787404760141</v>
      </c>
      <c r="G42" s="1150">
        <v>7.0910624684903949</v>
      </c>
      <c r="H42" s="1150">
        <v>8.654010678850371</v>
      </c>
      <c r="I42" s="1150">
        <v>5.4680604509135229</v>
      </c>
      <c r="J42" s="1151">
        <v>7.4604522886531024</v>
      </c>
    </row>
    <row r="43" spans="1:10" x14ac:dyDescent="0.25">
      <c r="A43" s="1130" t="s">
        <v>191</v>
      </c>
      <c r="B43" s="1150">
        <v>11.004397953777088</v>
      </c>
      <c r="C43" s="1150">
        <v>7.9521015914642179</v>
      </c>
      <c r="D43" s="1150">
        <v>7.8700130702277145</v>
      </c>
      <c r="E43" s="1150">
        <v>4.5267140908379604</v>
      </c>
      <c r="F43" s="1150">
        <v>2.8749653810352678</v>
      </c>
      <c r="G43" s="1150">
        <v>6.9252838943958483</v>
      </c>
      <c r="H43" s="1150">
        <v>7.7411444040860298</v>
      </c>
      <c r="I43" s="1150">
        <v>4.6092884014781896</v>
      </c>
      <c r="J43" s="1151">
        <v>6.7475575146333773</v>
      </c>
    </row>
    <row r="44" spans="1:10" x14ac:dyDescent="0.25">
      <c r="A44" s="1133" t="s">
        <v>192</v>
      </c>
      <c r="B44" s="1154">
        <v>11.432110474812983</v>
      </c>
      <c r="C44" s="1154">
        <v>7.8918474733094097</v>
      </c>
      <c r="D44" s="1154">
        <v>8.6966085864897025</v>
      </c>
      <c r="E44" s="1154">
        <v>8.0078392661415609</v>
      </c>
      <c r="F44" s="1154">
        <v>4.6365692201534845</v>
      </c>
      <c r="G44" s="1154">
        <v>8.0610370000996188</v>
      </c>
      <c r="H44" s="1154">
        <v>10.32784246348008</v>
      </c>
      <c r="I44" s="1154">
        <v>7.0841250312137731</v>
      </c>
      <c r="J44" s="1155">
        <v>8.9598561391455576</v>
      </c>
    </row>
    <row r="45" spans="1:10" x14ac:dyDescent="0.25">
      <c r="A45" s="1134" t="s">
        <v>558</v>
      </c>
      <c r="B45" s="1152">
        <v>10.514819724148484</v>
      </c>
      <c r="C45" s="1152">
        <v>7.5543598444750319</v>
      </c>
      <c r="D45" s="1152">
        <v>7.7254317154285417</v>
      </c>
      <c r="E45" s="1152">
        <v>4.4856863217075809</v>
      </c>
      <c r="F45" s="1152">
        <v>3.2470268865543379</v>
      </c>
      <c r="G45" s="1152">
        <v>7.1617785638328373</v>
      </c>
      <c r="H45" s="1152">
        <v>7.3869527872251552</v>
      </c>
      <c r="I45" s="1152">
        <v>4.1915423847161932</v>
      </c>
      <c r="J45" s="1153">
        <v>6.6009338467266501</v>
      </c>
    </row>
    <row r="46" spans="1:10" x14ac:dyDescent="0.25">
      <c r="A46" s="1130" t="s">
        <v>547</v>
      </c>
      <c r="B46" s="1150">
        <v>9.4510345160731699</v>
      </c>
      <c r="C46" s="1150">
        <v>7.0056429306884818</v>
      </c>
      <c r="D46" s="1150">
        <v>7.6202861268446789</v>
      </c>
      <c r="E46" s="1150">
        <v>4.9354317181431853</v>
      </c>
      <c r="F46" s="1150">
        <v>2.8788234369760652</v>
      </c>
      <c r="G46" s="1150">
        <v>7.2281281054924307</v>
      </c>
      <c r="H46" s="1150">
        <v>7.3628855265816027</v>
      </c>
      <c r="I46" s="1150">
        <v>4.3603517759206474</v>
      </c>
      <c r="J46" s="1151">
        <v>6.7143889916913633</v>
      </c>
    </row>
    <row r="47" spans="1:10" x14ac:dyDescent="0.25">
      <c r="A47" s="1130" t="s">
        <v>533</v>
      </c>
      <c r="B47" s="1150">
        <v>9.6674887145272184</v>
      </c>
      <c r="C47" s="1150">
        <v>7.7722839910229489</v>
      </c>
      <c r="D47" s="1150">
        <v>8.3038383410034715</v>
      </c>
      <c r="E47" s="1150">
        <v>4.7316353377730644</v>
      </c>
      <c r="F47" s="1150">
        <v>5.044696464864189</v>
      </c>
      <c r="G47" s="1150">
        <v>8.2138297914125538</v>
      </c>
      <c r="H47" s="1150">
        <v>8.1472595429803807</v>
      </c>
      <c r="I47" s="1150">
        <v>4.8822974497800091</v>
      </c>
      <c r="J47" s="1151">
        <v>7.4137484278130037</v>
      </c>
    </row>
    <row r="48" spans="1:10" x14ac:dyDescent="0.25">
      <c r="A48" s="1130" t="s">
        <v>565</v>
      </c>
      <c r="B48" s="1150">
        <v>12.523871932427614</v>
      </c>
      <c r="C48" s="1150">
        <v>7.8255256638869559</v>
      </c>
      <c r="D48" s="1150">
        <v>10.394162135181837</v>
      </c>
      <c r="E48" s="1150">
        <v>6.3991646034244472</v>
      </c>
      <c r="F48" s="1150">
        <v>6.1427846033368567</v>
      </c>
      <c r="G48" s="1150">
        <v>9.6104113358483616</v>
      </c>
      <c r="H48" s="1150">
        <v>10.033571448045759</v>
      </c>
      <c r="I48" s="1150">
        <v>7.5346529897228249</v>
      </c>
      <c r="J48" s="1151">
        <v>8.5051938905485347</v>
      </c>
    </row>
    <row r="49" spans="1:10" x14ac:dyDescent="0.25">
      <c r="A49" s="1130" t="s">
        <v>578</v>
      </c>
      <c r="B49" s="1150">
        <v>10.572946797421718</v>
      </c>
      <c r="C49" s="1150">
        <v>8.0070304064350779</v>
      </c>
      <c r="D49" s="1150">
        <v>7.7496250371879922</v>
      </c>
      <c r="E49" s="1150">
        <v>4.5566158235420593</v>
      </c>
      <c r="F49" s="1150">
        <v>3.3348725531595038</v>
      </c>
      <c r="G49" s="1150">
        <v>7.2228761174080551</v>
      </c>
      <c r="H49" s="1150">
        <v>7.4377131369016976</v>
      </c>
      <c r="I49" s="1150">
        <v>4.4210646372762783</v>
      </c>
      <c r="J49" s="1151">
        <v>6.7864046642609495</v>
      </c>
    </row>
    <row r="50" spans="1:10" x14ac:dyDescent="0.25">
      <c r="A50" s="1130" t="s">
        <v>526</v>
      </c>
      <c r="B50" s="1150">
        <v>9.7742225841348809</v>
      </c>
      <c r="C50" s="1150">
        <v>7.0572867862094908</v>
      </c>
      <c r="D50" s="1150">
        <v>7.6624205766596258</v>
      </c>
      <c r="E50" s="1150">
        <v>3.4970655889104583</v>
      </c>
      <c r="F50" s="1150">
        <v>3.2136796602366298</v>
      </c>
      <c r="G50" s="1150">
        <v>7.2564443827419769</v>
      </c>
      <c r="H50" s="1150">
        <v>6.9874921767651363</v>
      </c>
      <c r="I50" s="1150">
        <v>4.3515056345225345</v>
      </c>
      <c r="J50" s="1151">
        <v>6.4820969152308292</v>
      </c>
    </row>
    <row r="51" spans="1:10" x14ac:dyDescent="0.25">
      <c r="A51" s="1130" t="s">
        <v>193</v>
      </c>
      <c r="B51" s="1150">
        <v>10.360549942948943</v>
      </c>
      <c r="C51" s="1150">
        <v>8.185451770900773</v>
      </c>
      <c r="D51" s="1150">
        <v>9.7015487983934392</v>
      </c>
      <c r="E51" s="1150">
        <v>7.6346156401873699</v>
      </c>
      <c r="F51" s="1150">
        <v>4.0476522394149752</v>
      </c>
      <c r="G51" s="1150">
        <v>9.4619365566413407</v>
      </c>
      <c r="H51" s="1150">
        <v>10.068245936073472</v>
      </c>
      <c r="I51" s="1150">
        <v>5.7490318372494409</v>
      </c>
      <c r="J51" s="1151">
        <v>9.4659907747968628</v>
      </c>
    </row>
    <row r="52" spans="1:10" x14ac:dyDescent="0.25">
      <c r="A52" s="1130" t="s">
        <v>579</v>
      </c>
      <c r="B52" s="1150">
        <v>10.983756048187287</v>
      </c>
      <c r="C52" s="1150">
        <v>7.802447338872291</v>
      </c>
      <c r="D52" s="1150">
        <v>8.0763972741919812</v>
      </c>
      <c r="E52" s="1150">
        <v>2.0697519461690681</v>
      </c>
      <c r="F52" s="1150">
        <v>2.7631018120141806</v>
      </c>
      <c r="G52" s="1150">
        <v>6.7309728469193102</v>
      </c>
      <c r="H52" s="1150">
        <v>7.5295443780269489</v>
      </c>
      <c r="I52" s="1150">
        <v>3.5480978933918781</v>
      </c>
      <c r="J52" s="1151">
        <v>7.0643556754279171</v>
      </c>
    </row>
    <row r="53" spans="1:10" x14ac:dyDescent="0.25">
      <c r="A53" s="1130" t="s">
        <v>553</v>
      </c>
      <c r="B53" s="1150">
        <v>11.355479726080521</v>
      </c>
      <c r="C53" s="1150">
        <v>7.1243068007219792</v>
      </c>
      <c r="D53" s="1150">
        <v>8.7085697866072138</v>
      </c>
      <c r="E53" s="1150">
        <v>5.846824195713884</v>
      </c>
      <c r="F53" s="1150">
        <v>2.9767487951028486</v>
      </c>
      <c r="G53" s="1150">
        <v>7.5963532212518263</v>
      </c>
      <c r="H53" s="1150">
        <v>8.5779471626297585</v>
      </c>
      <c r="I53" s="1150">
        <v>4.8578475486173653</v>
      </c>
      <c r="J53" s="1151">
        <v>7.8179962645923764</v>
      </c>
    </row>
    <row r="54" spans="1:10" x14ac:dyDescent="0.25">
      <c r="A54" s="1133" t="s">
        <v>534</v>
      </c>
      <c r="B54" s="1154">
        <v>10.492437817969272</v>
      </c>
      <c r="C54" s="1154">
        <v>7.3740544688141298</v>
      </c>
      <c r="D54" s="1154">
        <v>9.2738189440269849</v>
      </c>
      <c r="E54" s="1154">
        <v>5.4048513241388001</v>
      </c>
      <c r="F54" s="1154">
        <v>3.8164637337953344</v>
      </c>
      <c r="G54" s="1154">
        <v>8.3540579068486558</v>
      </c>
      <c r="H54" s="1154">
        <v>9.6737022157975971</v>
      </c>
      <c r="I54" s="1154">
        <v>5.6801246894111106</v>
      </c>
      <c r="J54" s="1155">
        <v>8.9661914609006068</v>
      </c>
    </row>
    <row r="56" spans="1:10" x14ac:dyDescent="0.25">
      <c r="A56" s="892" t="s">
        <v>724</v>
      </c>
    </row>
  </sheetData>
  <sheetProtection formatCells="0" formatColumns="0" formatRows="0" insertColumns="0" insertRows="0" insertHyperlinks="0" deleteColumns="0" deleteRows="0" sort="0" autoFilter="0" pivotTables="0"/>
  <mergeCells count="2">
    <mergeCell ref="A1:J1"/>
    <mergeCell ref="A2:J2"/>
  </mergeCells>
  <phoneticPr fontId="43" type="noConversion"/>
  <printOptions horizontalCentered="1"/>
  <pageMargins left="0.25" right="0.25" top="0.25" bottom="0.5" header="0.3" footer="0.3"/>
  <pageSetup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>
    <pageSetUpPr fitToPage="1"/>
  </sheetPr>
  <dimension ref="A1:T81"/>
  <sheetViews>
    <sheetView showGridLines="0" topLeftCell="A22" zoomScaleNormal="100" workbookViewId="0">
      <selection activeCell="AB41" sqref="AB41"/>
    </sheetView>
  </sheetViews>
  <sheetFormatPr defaultColWidth="9.1796875" defaultRowHeight="11.5" x14ac:dyDescent="0.25"/>
  <cols>
    <col min="1" max="1" width="24.7265625" style="1203" customWidth="1"/>
    <col min="2" max="2" width="10.26953125" style="35" customWidth="1"/>
    <col min="3" max="3" width="0.54296875" style="1200" customWidth="1"/>
    <col min="4" max="4" width="12.7265625" style="1165" customWidth="1"/>
    <col min="5" max="5" width="0.7265625" style="1165" customWidth="1"/>
    <col min="6" max="6" width="8.54296875" style="1200" customWidth="1"/>
    <col min="7" max="7" width="0.54296875" style="1200" customWidth="1"/>
    <col min="8" max="8" width="10.26953125" style="36" customWidth="1"/>
    <col min="9" max="9" width="0.54296875" style="1200" customWidth="1"/>
    <col min="10" max="10" width="10.26953125" style="733" customWidth="1"/>
    <col min="11" max="11" width="0.54296875" style="1165" customWidth="1"/>
    <col min="12" max="12" width="8.453125" style="1200" customWidth="1"/>
    <col min="13" max="13" width="1.54296875" style="1200" customWidth="1"/>
    <col min="14" max="14" width="10.26953125" style="76" customWidth="1"/>
    <col min="15" max="15" width="0.54296875" style="1200" customWidth="1"/>
    <col min="16" max="16" width="10.26953125" style="733" customWidth="1"/>
    <col min="17" max="17" width="0.54296875" style="1165" customWidth="1"/>
    <col min="18" max="18" width="8.26953125" style="1200" customWidth="1"/>
    <col min="19" max="19" width="0.54296875" style="1200" customWidth="1"/>
    <col min="20" max="20" width="9.1796875" style="1165"/>
    <col min="21" max="16384" width="9.1796875" style="4"/>
  </cols>
  <sheetData>
    <row r="1" spans="1:20" s="2" customFormat="1" ht="15.5" x14ac:dyDescent="0.35">
      <c r="A1" s="1685" t="str">
        <f>CONCATENATE('List of Tables'!A69,":  ",'List of Tables'!C69)</f>
        <v>TABLE 56:  O‘ahu Visitor Characteristics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883"/>
    </row>
    <row r="2" spans="1:20" s="2" customFormat="1" ht="15.5" x14ac:dyDescent="0.35">
      <c r="A2" s="1685" t="s">
        <v>696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  <c r="T2" s="1165"/>
    </row>
    <row r="3" spans="1:20" s="2" customFormat="1" ht="14" x14ac:dyDescent="0.3">
      <c r="A3" s="770"/>
      <c r="B3" s="485"/>
      <c r="C3" s="1166"/>
      <c r="D3" s="1066"/>
      <c r="E3" s="1166"/>
      <c r="F3" s="1166"/>
      <c r="G3" s="1166"/>
      <c r="H3" s="704"/>
      <c r="I3" s="1166"/>
      <c r="J3" s="1066"/>
      <c r="K3" s="1166"/>
      <c r="L3" s="1166"/>
      <c r="M3" s="1166"/>
      <c r="N3" s="704"/>
      <c r="O3" s="1166"/>
      <c r="P3" s="1066"/>
      <c r="Q3" s="1166"/>
      <c r="R3" s="704"/>
      <c r="S3" s="1166"/>
      <c r="T3" s="1165"/>
    </row>
    <row r="4" spans="1:20" x14ac:dyDescent="0.25">
      <c r="A4" s="1757" t="s">
        <v>597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  <c r="T4" s="4"/>
    </row>
    <row r="5" spans="1:20" s="14" customFormat="1" ht="23" x14ac:dyDescent="0.25">
      <c r="A5" s="1765"/>
      <c r="B5" s="71">
        <v>2014</v>
      </c>
      <c r="C5" s="72"/>
      <c r="D5" s="73">
        <v>2013</v>
      </c>
      <c r="E5" s="1167"/>
      <c r="F5" s="45" t="s">
        <v>951</v>
      </c>
      <c r="G5" s="1167"/>
      <c r="H5" s="71">
        <v>2014</v>
      </c>
      <c r="I5" s="72"/>
      <c r="J5" s="73">
        <v>2013</v>
      </c>
      <c r="K5" s="1167"/>
      <c r="L5" s="1168" t="s">
        <v>951</v>
      </c>
      <c r="M5" s="998"/>
      <c r="N5" s="73">
        <v>2014</v>
      </c>
      <c r="O5" s="72"/>
      <c r="P5" s="73">
        <v>2013</v>
      </c>
      <c r="Q5" s="1167"/>
      <c r="R5" s="45" t="s">
        <v>951</v>
      </c>
      <c r="S5" s="1169"/>
      <c r="T5" s="1165"/>
    </row>
    <row r="6" spans="1:20" s="14" customFormat="1" x14ac:dyDescent="0.25">
      <c r="A6" s="1170" t="s">
        <v>1101</v>
      </c>
      <c r="B6" s="198">
        <v>35044666.885344282</v>
      </c>
      <c r="C6" s="133">
        <v>0</v>
      </c>
      <c r="D6" s="114">
        <v>35059623.030127183</v>
      </c>
      <c r="E6" s="114"/>
      <c r="F6" s="1171">
        <v>-4.2659171691745811E-4</v>
      </c>
      <c r="G6" s="1171"/>
      <c r="H6" s="417">
        <v>20416016.075012077</v>
      </c>
      <c r="I6" s="1171"/>
      <c r="J6" s="1172">
        <v>20833992.88572019</v>
      </c>
      <c r="K6" s="115"/>
      <c r="L6" s="1173">
        <v>-2.0062251772899383E-2</v>
      </c>
      <c r="M6" s="364"/>
      <c r="N6" s="891">
        <v>14628650.81090543</v>
      </c>
      <c r="O6" s="1171"/>
      <c r="P6" s="1172">
        <v>14225630.144406991</v>
      </c>
      <c r="Q6" s="115"/>
      <c r="R6" s="1171">
        <v>2.8330602047663436E-2</v>
      </c>
      <c r="S6" s="1174"/>
      <c r="T6" s="1165"/>
    </row>
    <row r="7" spans="1:20" s="14" customFormat="1" x14ac:dyDescent="0.25">
      <c r="A7" s="1170" t="s">
        <v>272</v>
      </c>
      <c r="B7" s="198">
        <v>5176857.9791609179</v>
      </c>
      <c r="C7" s="114"/>
      <c r="D7" s="114">
        <v>5044275.7724501155</v>
      </c>
      <c r="E7" s="114"/>
      <c r="F7" s="1171">
        <v>2.6283695160941666E-2</v>
      </c>
      <c r="G7" s="1171"/>
      <c r="H7" s="362">
        <v>2763831.6339199459</v>
      </c>
      <c r="I7" s="1171"/>
      <c r="J7" s="1172">
        <v>2732455.8084686799</v>
      </c>
      <c r="K7" s="115"/>
      <c r="L7" s="1173">
        <v>1.1482646985185693E-2</v>
      </c>
      <c r="M7" s="364"/>
      <c r="N7" s="114">
        <v>2413026.3453266411</v>
      </c>
      <c r="O7" s="1171"/>
      <c r="P7" s="1172">
        <v>2311819.9640390803</v>
      </c>
      <c r="Q7" s="115"/>
      <c r="R7" s="1171">
        <v>4.3777795356840316E-2</v>
      </c>
      <c r="S7" s="1174"/>
      <c r="T7" s="1165"/>
    </row>
    <row r="8" spans="1:20" s="14" customFormat="1" x14ac:dyDescent="0.25">
      <c r="A8" s="505" t="s">
        <v>273</v>
      </c>
      <c r="B8" s="458"/>
      <c r="C8" s="474"/>
      <c r="D8" s="474"/>
      <c r="E8" s="474"/>
      <c r="F8" s="474"/>
      <c r="G8" s="474"/>
      <c r="H8" s="458"/>
      <c r="I8" s="474"/>
      <c r="J8" s="474"/>
      <c r="K8" s="474"/>
      <c r="L8" s="475"/>
      <c r="M8" s="458"/>
      <c r="N8" s="474"/>
      <c r="O8" s="474"/>
      <c r="P8" s="474"/>
      <c r="Q8" s="474"/>
      <c r="R8" s="474"/>
      <c r="S8" s="475"/>
      <c r="T8" s="1165"/>
    </row>
    <row r="9" spans="1:20" s="220" customFormat="1" x14ac:dyDescent="0.25">
      <c r="A9" s="1175" t="s">
        <v>274</v>
      </c>
      <c r="B9" s="198">
        <v>781953.33709489205</v>
      </c>
      <c r="C9" s="114"/>
      <c r="D9" s="114">
        <v>777359.69473532913</v>
      </c>
      <c r="E9" s="114"/>
      <c r="F9" s="1171">
        <v>5.9092880563185526E-3</v>
      </c>
      <c r="G9" s="1171"/>
      <c r="H9" s="362">
        <v>623622.05312606343</v>
      </c>
      <c r="I9" s="1171"/>
      <c r="J9" s="1176">
        <v>626230.9379286461</v>
      </c>
      <c r="K9" s="115"/>
      <c r="L9" s="1173">
        <v>-4.1660107231558316E-3</v>
      </c>
      <c r="M9" s="364"/>
      <c r="N9" s="114">
        <v>158331.28396463784</v>
      </c>
      <c r="O9" s="1171"/>
      <c r="P9" s="1172">
        <v>151128.7568102541</v>
      </c>
      <c r="Q9" s="115"/>
      <c r="R9" s="1171">
        <v>4.765821744584782E-2</v>
      </c>
      <c r="S9" s="1173"/>
      <c r="T9" s="1165"/>
    </row>
    <row r="10" spans="1:20" s="220" customFormat="1" x14ac:dyDescent="0.25">
      <c r="A10" s="1175" t="s">
        <v>275</v>
      </c>
      <c r="B10" s="198">
        <v>2146026.9584284271</v>
      </c>
      <c r="C10" s="114"/>
      <c r="D10" s="114">
        <v>2069595.2702987434</v>
      </c>
      <c r="E10" s="114"/>
      <c r="F10" s="1171">
        <v>3.6930741593089796E-2</v>
      </c>
      <c r="G10" s="1171"/>
      <c r="H10" s="362">
        <v>1053783.6884243977</v>
      </c>
      <c r="I10" s="1171"/>
      <c r="J10" s="1176">
        <v>1065972.3579590961</v>
      </c>
      <c r="K10" s="115"/>
      <c r="L10" s="1173">
        <v>-1.1434320452769254E-2</v>
      </c>
      <c r="M10" s="364"/>
      <c r="N10" s="114">
        <v>1092243.2700060376</v>
      </c>
      <c r="O10" s="1171"/>
      <c r="P10" s="1172">
        <v>1003622.9123318307</v>
      </c>
      <c r="Q10" s="115"/>
      <c r="R10" s="1171">
        <v>8.8300452874581284E-2</v>
      </c>
      <c r="S10" s="1173"/>
      <c r="T10" s="1165"/>
    </row>
    <row r="11" spans="1:20" s="220" customFormat="1" x14ac:dyDescent="0.25">
      <c r="A11" s="1175" t="s">
        <v>276</v>
      </c>
      <c r="B11" s="198">
        <v>2248877.6837110575</v>
      </c>
      <c r="C11" s="114"/>
      <c r="D11" s="114">
        <v>2197320.8074543481</v>
      </c>
      <c r="E11" s="114"/>
      <c r="F11" s="1171">
        <v>2.3463517972343511E-2</v>
      </c>
      <c r="G11" s="1171"/>
      <c r="H11" s="362">
        <v>1086425.8923570223</v>
      </c>
      <c r="I11" s="1171"/>
      <c r="J11" s="1172">
        <v>1040252.5125611423</v>
      </c>
      <c r="K11" s="115"/>
      <c r="L11" s="1173">
        <v>4.4386703457412732E-2</v>
      </c>
      <c r="M11" s="364"/>
      <c r="N11" s="114">
        <v>1162451.7913561806</v>
      </c>
      <c r="O11" s="1171"/>
      <c r="P11" s="1172">
        <v>1157068.2948967714</v>
      </c>
      <c r="Q11" s="115"/>
      <c r="R11" s="1171">
        <v>4.6527041516502884E-3</v>
      </c>
      <c r="S11" s="1173"/>
      <c r="T11" s="1165"/>
    </row>
    <row r="12" spans="1:20" s="220" customFormat="1" x14ac:dyDescent="0.25">
      <c r="A12" s="1175" t="s">
        <v>277</v>
      </c>
      <c r="B12" s="199">
        <v>2.1665697693186488</v>
      </c>
      <c r="C12" s="155"/>
      <c r="D12" s="157">
        <v>2.1642327022873493</v>
      </c>
      <c r="E12" s="157"/>
      <c r="F12" s="1171">
        <v>1.0798594018237586E-3</v>
      </c>
      <c r="G12" s="1171"/>
      <c r="H12" s="363">
        <v>1.9498994149367255</v>
      </c>
      <c r="I12" s="1171"/>
      <c r="J12" s="1177">
        <v>1.9227622800411832</v>
      </c>
      <c r="K12" s="115"/>
      <c r="L12" s="1173">
        <v>1.4113619336739337E-2</v>
      </c>
      <c r="M12" s="364"/>
      <c r="N12" s="155">
        <v>2.4825290727014999</v>
      </c>
      <c r="O12" s="1171"/>
      <c r="P12" s="1178">
        <v>2.5414780045316232</v>
      </c>
      <c r="Q12" s="115"/>
      <c r="R12" s="1171">
        <v>-2.3194744052481842E-2</v>
      </c>
      <c r="S12" s="1173"/>
      <c r="T12" s="1165"/>
    </row>
    <row r="13" spans="1:20" s="14" customFormat="1" x14ac:dyDescent="0.25">
      <c r="A13" s="505" t="s">
        <v>278</v>
      </c>
      <c r="B13" s="458"/>
      <c r="C13" s="474"/>
      <c r="D13" s="474"/>
      <c r="E13" s="474"/>
      <c r="F13" s="474"/>
      <c r="G13" s="474"/>
      <c r="H13" s="458"/>
      <c r="I13" s="474"/>
      <c r="J13" s="474"/>
      <c r="K13" s="474"/>
      <c r="L13" s="475"/>
      <c r="M13" s="458"/>
      <c r="N13" s="474"/>
      <c r="O13" s="474"/>
      <c r="P13" s="474"/>
      <c r="Q13" s="474"/>
      <c r="R13" s="474"/>
      <c r="S13" s="475"/>
      <c r="T13" s="1165"/>
    </row>
    <row r="14" spans="1:20" s="108" customFormat="1" x14ac:dyDescent="0.25">
      <c r="A14" s="1179" t="s">
        <v>279</v>
      </c>
      <c r="B14" s="198">
        <v>2179850.7345979935</v>
      </c>
      <c r="C14" s="114"/>
      <c r="D14" s="114">
        <v>2109621.0807395303</v>
      </c>
      <c r="E14" s="114"/>
      <c r="F14" s="1171">
        <v>3.3290174477136052E-2</v>
      </c>
      <c r="G14" s="1171"/>
      <c r="H14" s="362">
        <v>993725.81086310849</v>
      </c>
      <c r="I14" s="1171"/>
      <c r="J14" s="1176">
        <v>991467.45429647702</v>
      </c>
      <c r="K14" s="115"/>
      <c r="L14" s="1173">
        <v>2.2777919303805559E-3</v>
      </c>
      <c r="M14" s="364"/>
      <c r="N14" s="114">
        <v>1186124.9237393953</v>
      </c>
      <c r="O14" s="1171"/>
      <c r="P14" s="1172">
        <v>1118153.6264379527</v>
      </c>
      <c r="Q14" s="115"/>
      <c r="R14" s="1171">
        <v>6.0788871666924184E-2</v>
      </c>
      <c r="S14" s="1173"/>
      <c r="T14" s="1165"/>
    </row>
    <row r="15" spans="1:20" s="108" customFormat="1" x14ac:dyDescent="0.25">
      <c r="A15" s="1179" t="s">
        <v>280</v>
      </c>
      <c r="B15" s="198">
        <v>2997007.2446193178</v>
      </c>
      <c r="C15" s="114"/>
      <c r="D15" s="114">
        <v>2934654.6917674714</v>
      </c>
      <c r="E15" s="114"/>
      <c r="F15" s="1171">
        <v>2.1246981127545542E-2</v>
      </c>
      <c r="G15" s="1171"/>
      <c r="H15" s="198">
        <v>1770105.8230524876</v>
      </c>
      <c r="I15" s="1171"/>
      <c r="J15" s="1176">
        <v>1740988.3541604683</v>
      </c>
      <c r="K15" s="115"/>
      <c r="L15" s="1173">
        <v>1.6724677578937707E-2</v>
      </c>
      <c r="M15" s="364"/>
      <c r="N15" s="114">
        <v>1226901.4215873794</v>
      </c>
      <c r="O15" s="1171"/>
      <c r="P15" s="1172">
        <v>1193666.3376009224</v>
      </c>
      <c r="Q15" s="115"/>
      <c r="R15" s="1171">
        <v>2.7842859381671223E-2</v>
      </c>
      <c r="S15" s="1173"/>
      <c r="T15" s="1165"/>
    </row>
    <row r="16" spans="1:20" s="108" customFormat="1" x14ac:dyDescent="0.25">
      <c r="A16" s="1180" t="s">
        <v>665</v>
      </c>
      <c r="B16" s="199">
        <v>4.3579472501060756</v>
      </c>
      <c r="C16" s="155"/>
      <c r="D16" s="157">
        <v>4.4252548363282314</v>
      </c>
      <c r="E16" s="157"/>
      <c r="F16" s="1171">
        <v>-1.5209878009647659E-2</v>
      </c>
      <c r="G16" s="1171"/>
      <c r="H16" s="363">
        <v>5.2479067849585803</v>
      </c>
      <c r="I16" s="1171"/>
      <c r="J16" s="1177">
        <v>5.228163353581353</v>
      </c>
      <c r="K16" s="115"/>
      <c r="L16" s="1173">
        <v>3.7763608445215962E-3</v>
      </c>
      <c r="M16" s="364"/>
      <c r="N16" s="155">
        <v>3.3386055756507869</v>
      </c>
      <c r="O16" s="1171"/>
      <c r="P16" s="1178">
        <v>3.4762570442158465</v>
      </c>
      <c r="Q16" s="115"/>
      <c r="R16" s="1171">
        <v>-3.959760938682548E-2</v>
      </c>
      <c r="S16" s="1173"/>
      <c r="T16" s="1165"/>
    </row>
    <row r="17" spans="1:20" x14ac:dyDescent="0.25">
      <c r="A17" s="706" t="s">
        <v>281</v>
      </c>
      <c r="B17" s="458"/>
      <c r="C17" s="474"/>
      <c r="D17" s="474"/>
      <c r="E17" s="474"/>
      <c r="F17" s="474"/>
      <c r="G17" s="474"/>
      <c r="H17" s="458"/>
      <c r="I17" s="474"/>
      <c r="J17" s="474"/>
      <c r="K17" s="474"/>
      <c r="L17" s="475"/>
      <c r="M17" s="458"/>
      <c r="N17" s="474"/>
      <c r="O17" s="474"/>
      <c r="P17" s="474"/>
      <c r="Q17" s="474"/>
      <c r="R17" s="474"/>
      <c r="S17" s="475"/>
    </row>
    <row r="18" spans="1:20" s="108" customFormat="1" x14ac:dyDescent="0.25">
      <c r="A18" s="1179" t="s">
        <v>282</v>
      </c>
      <c r="B18" s="198">
        <v>602533.70605071541</v>
      </c>
      <c r="C18" s="114"/>
      <c r="D18" s="114">
        <v>608545.38977257512</v>
      </c>
      <c r="E18" s="114"/>
      <c r="F18" s="1171">
        <v>-9.8787762143862212E-3</v>
      </c>
      <c r="G18" s="1171"/>
      <c r="H18" s="362">
        <v>602533.70605071541</v>
      </c>
      <c r="I18" s="1171"/>
      <c r="J18" s="1176">
        <v>608545.38977257512</v>
      </c>
      <c r="K18" s="115"/>
      <c r="L18" s="1173">
        <v>-9.8787762143862212E-3</v>
      </c>
      <c r="M18" s="364"/>
      <c r="N18" s="114">
        <v>471344.05426549853</v>
      </c>
      <c r="O18" s="1171"/>
      <c r="P18" s="1172">
        <v>491717.78981413291</v>
      </c>
      <c r="Q18" s="115"/>
      <c r="R18" s="1171">
        <v>-4.1433797944010836E-2</v>
      </c>
      <c r="S18" s="1173"/>
      <c r="T18" s="1165"/>
    </row>
    <row r="19" spans="1:20" s="108" customFormat="1" x14ac:dyDescent="0.25">
      <c r="A19" s="1179" t="s">
        <v>283</v>
      </c>
      <c r="B19" s="198">
        <v>2172334.5966103282</v>
      </c>
      <c r="C19" s="114"/>
      <c r="D19" s="114">
        <v>2141827.6422524266</v>
      </c>
      <c r="E19" s="114"/>
      <c r="F19" s="1171">
        <v>1.4243421718948088E-2</v>
      </c>
      <c r="G19" s="1171"/>
      <c r="H19" s="362">
        <v>2172334.5966103282</v>
      </c>
      <c r="I19" s="1171"/>
      <c r="J19" s="1176">
        <v>2141827.6422524266</v>
      </c>
      <c r="K19" s="115"/>
      <c r="L19" s="1173">
        <v>1.4243421718948088E-2</v>
      </c>
      <c r="M19" s="364"/>
      <c r="N19" s="114">
        <v>1519679.1586898724</v>
      </c>
      <c r="O19" s="1171"/>
      <c r="P19" s="1172">
        <v>1488477.2553288394</v>
      </c>
      <c r="Q19" s="115"/>
      <c r="R19" s="1171">
        <v>2.0962297710178796E-2</v>
      </c>
      <c r="S19" s="1173"/>
      <c r="T19" s="1165"/>
    </row>
    <row r="20" spans="1:20" s="108" customFormat="1" x14ac:dyDescent="0.25">
      <c r="A20" s="1179" t="s">
        <v>284</v>
      </c>
      <c r="B20" s="198">
        <v>512041.37481591949</v>
      </c>
      <c r="C20" s="114"/>
      <c r="D20" s="114">
        <v>523637.81472334964</v>
      </c>
      <c r="E20" s="114"/>
      <c r="F20" s="1171">
        <v>-2.2145917619713587E-2</v>
      </c>
      <c r="G20" s="1171"/>
      <c r="H20" s="362">
        <v>512041.37481591949</v>
      </c>
      <c r="I20" s="1171"/>
      <c r="J20" s="1176">
        <v>523637.81472334964</v>
      </c>
      <c r="K20" s="115"/>
      <c r="L20" s="1173">
        <v>-2.2145917619713587E-2</v>
      </c>
      <c r="M20" s="364"/>
      <c r="N20" s="114">
        <v>419916.21624608844</v>
      </c>
      <c r="O20" s="1171"/>
      <c r="P20" s="1172">
        <v>440726.1470611408</v>
      </c>
      <c r="Q20" s="115"/>
      <c r="R20" s="1171">
        <v>-4.7217372860261564E-2</v>
      </c>
      <c r="S20" s="1173"/>
      <c r="T20" s="1165"/>
    </row>
    <row r="21" spans="1:20" s="108" customFormat="1" x14ac:dyDescent="0.25">
      <c r="A21" s="1179" t="s">
        <v>285</v>
      </c>
      <c r="B21" s="198">
        <v>2914031.0513701397</v>
      </c>
      <c r="C21" s="114"/>
      <c r="D21" s="114">
        <v>2817540.5552033088</v>
      </c>
      <c r="E21" s="114"/>
      <c r="F21" s="1171">
        <v>3.4246355740518632E-2</v>
      </c>
      <c r="G21" s="1171"/>
      <c r="H21" s="362">
        <v>2914031.0513701397</v>
      </c>
      <c r="I21" s="1171"/>
      <c r="J21" s="1176">
        <v>2817540.5552033088</v>
      </c>
      <c r="K21" s="115"/>
      <c r="L21" s="1173">
        <v>3.4246355740518632E-2</v>
      </c>
      <c r="M21" s="364"/>
      <c r="N21" s="114">
        <v>841919.34861737839</v>
      </c>
      <c r="O21" s="1171"/>
      <c r="P21" s="1172">
        <v>772351.06595712469</v>
      </c>
      <c r="Q21" s="115"/>
      <c r="R21" s="1171">
        <v>9.0073395022821939E-2</v>
      </c>
      <c r="S21" s="1173"/>
      <c r="T21" s="1165"/>
    </row>
    <row r="22" spans="1:20" x14ac:dyDescent="0.25">
      <c r="A22" s="706" t="s">
        <v>286</v>
      </c>
      <c r="B22" s="458"/>
      <c r="C22" s="474"/>
      <c r="D22" s="474"/>
      <c r="E22" s="474"/>
      <c r="F22" s="474"/>
      <c r="G22" s="474"/>
      <c r="H22" s="458"/>
      <c r="I22" s="474"/>
      <c r="J22" s="474"/>
      <c r="K22" s="474"/>
      <c r="L22" s="475"/>
      <c r="M22" s="458"/>
      <c r="N22" s="474"/>
      <c r="O22" s="474"/>
      <c r="P22" s="474"/>
      <c r="Q22" s="474"/>
      <c r="R22" s="474"/>
      <c r="S22" s="475"/>
    </row>
    <row r="23" spans="1:20" s="108" customFormat="1" x14ac:dyDescent="0.25">
      <c r="A23" s="1179" t="s">
        <v>583</v>
      </c>
      <c r="B23" s="198">
        <v>5176857.9791609179</v>
      </c>
      <c r="C23" s="114"/>
      <c r="D23" s="114">
        <v>5044275.7724501155</v>
      </c>
      <c r="E23" s="114">
        <v>0</v>
      </c>
      <c r="F23" s="1171">
        <v>2.6283695160941666E-2</v>
      </c>
      <c r="G23" s="1171"/>
      <c r="H23" s="362">
        <v>2763831.6339199459</v>
      </c>
      <c r="I23" s="1171"/>
      <c r="J23" s="1176">
        <v>2732455.8084686799</v>
      </c>
      <c r="K23" s="115"/>
      <c r="L23" s="1173">
        <v>1.1482646985185693E-2</v>
      </c>
      <c r="M23" s="364"/>
      <c r="N23" s="114">
        <v>2413026.3453266411</v>
      </c>
      <c r="O23" s="1171"/>
      <c r="P23" s="1172">
        <v>2311819.9640390803</v>
      </c>
      <c r="Q23" s="115"/>
      <c r="R23" s="1171">
        <v>4.3777795356840316E-2</v>
      </c>
      <c r="S23" s="1173"/>
      <c r="T23" s="1165"/>
    </row>
    <row r="24" spans="1:20" s="108" customFormat="1" x14ac:dyDescent="0.25">
      <c r="A24" s="1179" t="s">
        <v>287</v>
      </c>
      <c r="B24" s="198">
        <v>741468.61410076369</v>
      </c>
      <c r="C24" s="114"/>
      <c r="D24" s="114">
        <v>735312.24309536244</v>
      </c>
      <c r="E24" s="114">
        <v>0</v>
      </c>
      <c r="F24" s="1171">
        <v>8.3724581811469041E-3</v>
      </c>
      <c r="G24" s="1171"/>
      <c r="H24" s="362">
        <v>490411.82053416799</v>
      </c>
      <c r="I24" s="1171"/>
      <c r="J24" s="1176">
        <v>479586.11216291552</v>
      </c>
      <c r="K24" s="115"/>
      <c r="L24" s="1173">
        <v>2.25730230644689E-2</v>
      </c>
      <c r="M24" s="364"/>
      <c r="N24" s="114">
        <v>251056.79356630225</v>
      </c>
      <c r="O24" s="1171"/>
      <c r="P24" s="1172">
        <v>255726.13093233181</v>
      </c>
      <c r="Q24" s="115"/>
      <c r="R24" s="1171">
        <v>-1.8259132725333901E-2</v>
      </c>
      <c r="S24" s="1173"/>
      <c r="T24" s="1165"/>
    </row>
    <row r="25" spans="1:20" s="108" customFormat="1" x14ac:dyDescent="0.25">
      <c r="A25" s="1179" t="s">
        <v>288</v>
      </c>
      <c r="B25" s="198">
        <v>722809.25086787564</v>
      </c>
      <c r="C25" s="114"/>
      <c r="D25" s="114">
        <v>716245.53809396015</v>
      </c>
      <c r="E25" s="114">
        <v>0</v>
      </c>
      <c r="F25" s="1171">
        <v>9.164053979844048E-3</v>
      </c>
      <c r="G25" s="1171"/>
      <c r="H25" s="362">
        <v>476198.04185779381</v>
      </c>
      <c r="I25" s="1171"/>
      <c r="J25" s="1176">
        <v>464461.39548129629</v>
      </c>
      <c r="K25" s="115"/>
      <c r="L25" s="1173">
        <v>2.5269368973788373E-2</v>
      </c>
      <c r="M25" s="364"/>
      <c r="N25" s="114">
        <v>246611.20900977135</v>
      </c>
      <c r="O25" s="1171"/>
      <c r="P25" s="1172">
        <v>251784.14261259846</v>
      </c>
      <c r="Q25" s="115"/>
      <c r="R25" s="1171">
        <v>-2.0545112766638028E-2</v>
      </c>
      <c r="S25" s="1173"/>
      <c r="T25" s="1165"/>
    </row>
    <row r="26" spans="1:20" s="108" customFormat="1" x14ac:dyDescent="0.25">
      <c r="A26" s="1179" t="s">
        <v>584</v>
      </c>
      <c r="B26" s="198">
        <v>35882.477077899683</v>
      </c>
      <c r="C26" s="114"/>
      <c r="D26" s="114">
        <v>32254.569656773248</v>
      </c>
      <c r="E26" s="114">
        <v>0</v>
      </c>
      <c r="F26" s="1171">
        <v>0.11247731591931494</v>
      </c>
      <c r="G26" s="1171"/>
      <c r="H26" s="362">
        <v>25223.956165737192</v>
      </c>
      <c r="I26" s="1171"/>
      <c r="J26" s="1176">
        <v>21683.536965591211</v>
      </c>
      <c r="K26" s="115"/>
      <c r="L26" s="1173">
        <v>0.16327683097845797</v>
      </c>
      <c r="M26" s="364"/>
      <c r="N26" s="114">
        <v>10658.520912159975</v>
      </c>
      <c r="O26" s="1171"/>
      <c r="P26" s="1172">
        <v>10571.032691182752</v>
      </c>
      <c r="Q26" s="115"/>
      <c r="R26" s="1171">
        <v>8.2762227242183951E-3</v>
      </c>
      <c r="S26" s="1173"/>
      <c r="T26" s="1165"/>
    </row>
    <row r="27" spans="1:20" s="108" customFormat="1" x14ac:dyDescent="0.25">
      <c r="A27" s="1179" t="s">
        <v>585</v>
      </c>
      <c r="B27" s="198">
        <v>34545.642983892554</v>
      </c>
      <c r="C27" s="114"/>
      <c r="D27" s="1172">
        <v>34898.452270356487</v>
      </c>
      <c r="E27" s="1172">
        <v>0</v>
      </c>
      <c r="F27" s="1171">
        <v>-1.0109596945180772E-2</v>
      </c>
      <c r="G27" s="1171"/>
      <c r="H27" s="362">
        <v>23326.077166248866</v>
      </c>
      <c r="I27" s="1171"/>
      <c r="J27" s="1176">
        <v>21923.894964373907</v>
      </c>
      <c r="K27" s="115"/>
      <c r="L27" s="1173">
        <v>6.3956801661086679E-2</v>
      </c>
      <c r="M27" s="364"/>
      <c r="N27" s="114">
        <v>11219.565817641753</v>
      </c>
      <c r="O27" s="1171"/>
      <c r="P27" s="1172">
        <v>12974.557305981931</v>
      </c>
      <c r="Q27" s="115"/>
      <c r="R27" s="1171">
        <v>-0.13526407467721752</v>
      </c>
      <c r="S27" s="1173"/>
      <c r="T27" s="1165"/>
    </row>
    <row r="28" spans="1:20" s="108" customFormat="1" x14ac:dyDescent="0.25">
      <c r="A28" s="1179" t="s">
        <v>253</v>
      </c>
      <c r="B28" s="198">
        <v>387835.30853295262</v>
      </c>
      <c r="C28" s="114"/>
      <c r="D28" s="1172">
        <v>386173.66996006307</v>
      </c>
      <c r="E28" s="1172">
        <v>0</v>
      </c>
      <c r="F28" s="1171">
        <v>4.3028272048205576E-3</v>
      </c>
      <c r="G28" s="1171"/>
      <c r="H28" s="362">
        <v>296156.6625576276</v>
      </c>
      <c r="I28" s="1171"/>
      <c r="J28" s="1176">
        <v>292589.60147034255</v>
      </c>
      <c r="K28" s="115"/>
      <c r="L28" s="1173">
        <v>1.2191346067528024E-2</v>
      </c>
      <c r="M28" s="364"/>
      <c r="N28" s="114">
        <v>91678.645975223102</v>
      </c>
      <c r="O28" s="1171"/>
      <c r="P28" s="1172">
        <v>93584.068489857033</v>
      </c>
      <c r="Q28" s="115"/>
      <c r="R28" s="1171">
        <v>-2.0360543684211023E-2</v>
      </c>
      <c r="S28" s="1173"/>
      <c r="T28" s="1165"/>
    </row>
    <row r="29" spans="1:20" s="108" customFormat="1" x14ac:dyDescent="0.25">
      <c r="A29" s="1179" t="s">
        <v>0</v>
      </c>
      <c r="B29" s="198">
        <v>644755.3240813642</v>
      </c>
      <c r="C29" s="114"/>
      <c r="D29" s="1172">
        <v>645642.23729726532</v>
      </c>
      <c r="E29" s="1172">
        <v>0</v>
      </c>
      <c r="F29" s="1171">
        <v>-1.3736914418948859E-3</v>
      </c>
      <c r="G29" s="1171"/>
      <c r="H29" s="362">
        <v>362460.71730149246</v>
      </c>
      <c r="I29" s="1171"/>
      <c r="J29" s="1176">
        <v>354618.05529906682</v>
      </c>
      <c r="K29" s="115"/>
      <c r="L29" s="1173">
        <v>2.2115800042418986E-2</v>
      </c>
      <c r="M29" s="364"/>
      <c r="N29" s="114">
        <v>282294.6067798349</v>
      </c>
      <c r="O29" s="1171"/>
      <c r="P29" s="1172">
        <v>291024.18199827574</v>
      </c>
      <c r="Q29" s="115"/>
      <c r="R29" s="1171">
        <v>-2.9996047608485569E-2</v>
      </c>
      <c r="S29" s="1173"/>
      <c r="T29" s="1165"/>
    </row>
    <row r="30" spans="1:20" s="108" customFormat="1" x14ac:dyDescent="0.25">
      <c r="A30" s="1179" t="s">
        <v>260</v>
      </c>
      <c r="B30" s="198">
        <v>334966.65785131819</v>
      </c>
      <c r="C30" s="114"/>
      <c r="D30" s="1172">
        <v>332747.71602200856</v>
      </c>
      <c r="E30" s="1172">
        <v>0</v>
      </c>
      <c r="F30" s="1171">
        <v>6.6685411273051656E-3</v>
      </c>
      <c r="G30" s="1171"/>
      <c r="H30" s="362">
        <v>193231.95946330801</v>
      </c>
      <c r="I30" s="1171"/>
      <c r="J30" s="1176">
        <v>184095.01490822906</v>
      </c>
      <c r="K30" s="115"/>
      <c r="L30" s="1173">
        <v>4.9631678291960808E-2</v>
      </c>
      <c r="M30" s="364"/>
      <c r="N30" s="114">
        <v>141734.69838786815</v>
      </c>
      <c r="O30" s="1171"/>
      <c r="P30" s="1172">
        <v>148652.70111373128</v>
      </c>
      <c r="Q30" s="115"/>
      <c r="R30" s="1171">
        <v>-4.6538022343571829E-2</v>
      </c>
      <c r="S30" s="1173"/>
      <c r="T30" s="1165"/>
    </row>
    <row r="31" spans="1:20" s="108" customFormat="1" x14ac:dyDescent="0.25">
      <c r="A31" s="1179" t="s">
        <v>269</v>
      </c>
      <c r="B31" s="198">
        <v>494983.31901810912</v>
      </c>
      <c r="C31" s="114"/>
      <c r="D31" s="1172">
        <v>491110.00277968071</v>
      </c>
      <c r="E31" s="1172">
        <v>0</v>
      </c>
      <c r="F31" s="1171">
        <v>7.8868608183613707E-3</v>
      </c>
      <c r="G31" s="1171"/>
      <c r="H31" s="362">
        <v>290805.04510056862</v>
      </c>
      <c r="I31" s="1171"/>
      <c r="J31" s="1176">
        <v>283769.13219051482</v>
      </c>
      <c r="K31" s="115"/>
      <c r="L31" s="1173">
        <v>2.4794497046740371E-2</v>
      </c>
      <c r="M31" s="364"/>
      <c r="N31" s="114">
        <v>204178.27391718622</v>
      </c>
      <c r="O31" s="1171"/>
      <c r="P31" s="1172">
        <v>207340.87058900626</v>
      </c>
      <c r="Q31" s="115"/>
      <c r="R31" s="1171">
        <v>-1.5253127195018758E-2</v>
      </c>
      <c r="S31" s="1173"/>
      <c r="T31" s="1165"/>
    </row>
    <row r="32" spans="1:20" s="108" customFormat="1" x14ac:dyDescent="0.25">
      <c r="A32" s="1179" t="s">
        <v>204</v>
      </c>
      <c r="B32" s="198">
        <v>3885942.6678713555</v>
      </c>
      <c r="C32" s="114"/>
      <c r="D32" s="1172">
        <v>3745370.7895399095</v>
      </c>
      <c r="E32" s="1172">
        <v>0</v>
      </c>
      <c r="F32" s="1171">
        <v>3.7532166033877323E-2</v>
      </c>
      <c r="G32" s="1171"/>
      <c r="H32" s="362">
        <v>1962428.9149760546</v>
      </c>
      <c r="I32" s="1171"/>
      <c r="J32" s="1176">
        <v>1936008.1174513784</v>
      </c>
      <c r="K32" s="115"/>
      <c r="L32" s="1173">
        <v>1.3647048938749986E-2</v>
      </c>
      <c r="M32" s="364"/>
      <c r="N32" s="114">
        <v>1923513.7529214248</v>
      </c>
      <c r="O32" s="1171"/>
      <c r="P32" s="1172">
        <v>1809362.6721005444</v>
      </c>
      <c r="Q32" s="115"/>
      <c r="R32" s="1171">
        <v>6.3089110094417325E-2</v>
      </c>
      <c r="S32" s="1173"/>
      <c r="T32" s="1165"/>
    </row>
    <row r="33" spans="1:20" x14ac:dyDescent="0.25">
      <c r="A33" s="1158" t="s">
        <v>143</v>
      </c>
      <c r="B33" s="1159"/>
      <c r="C33" s="1160"/>
      <c r="D33" s="1160"/>
      <c r="E33" s="1160"/>
      <c r="F33" s="1161"/>
      <c r="G33" s="1161"/>
      <c r="H33" s="1162"/>
      <c r="I33" s="1161"/>
      <c r="J33" s="1160"/>
      <c r="K33" s="710"/>
      <c r="L33" s="1163"/>
      <c r="M33" s="1164"/>
      <c r="N33" s="1160"/>
      <c r="O33" s="1161"/>
      <c r="P33" s="1160"/>
      <c r="Q33" s="710"/>
      <c r="R33" s="1161"/>
      <c r="S33" s="1163"/>
    </row>
    <row r="34" spans="1:20" s="108" customFormat="1" x14ac:dyDescent="0.25">
      <c r="A34" s="1181" t="s">
        <v>586</v>
      </c>
      <c r="B34" s="200">
        <v>6.7694858592633125</v>
      </c>
      <c r="C34" s="157"/>
      <c r="D34" s="1178">
        <v>6.9503779355601623</v>
      </c>
      <c r="E34" s="1178"/>
      <c r="F34" s="1171">
        <v>-2.6026221591685411E-2</v>
      </c>
      <c r="G34" s="1171"/>
      <c r="H34" s="363">
        <v>7.3868523047679338</v>
      </c>
      <c r="I34" s="1171"/>
      <c r="J34" s="1178">
        <v>7.624640377037224</v>
      </c>
      <c r="K34" s="1182"/>
      <c r="L34" s="1173">
        <v>-3.1186791836822301E-2</v>
      </c>
      <c r="M34" s="364"/>
      <c r="N34" s="157">
        <v>6.062366803096471</v>
      </c>
      <c r="O34" s="1171"/>
      <c r="P34" s="1178">
        <v>6.1534333839529527</v>
      </c>
      <c r="Q34" s="91"/>
      <c r="R34" s="1171">
        <v>-1.479931205462741E-2</v>
      </c>
      <c r="S34" s="1174"/>
      <c r="T34" s="1165"/>
    </row>
    <row r="35" spans="1:20" s="108" customFormat="1" x14ac:dyDescent="0.25">
      <c r="A35" s="1181" t="s">
        <v>292</v>
      </c>
      <c r="B35" s="200">
        <v>5.3768774658224849</v>
      </c>
      <c r="C35" s="157"/>
      <c r="D35" s="1178">
        <v>5.0471127198309338</v>
      </c>
      <c r="E35" s="1178"/>
      <c r="F35" s="1171">
        <v>6.5337305564001247E-2</v>
      </c>
      <c r="G35" s="1171"/>
      <c r="H35" s="363">
        <v>6.3108009321098466</v>
      </c>
      <c r="I35" s="1171"/>
      <c r="J35" s="1178">
        <v>5.8912780778744498</v>
      </c>
      <c r="K35" s="1182"/>
      <c r="L35" s="1173">
        <v>7.1210838919822134E-2</v>
      </c>
      <c r="M35" s="364"/>
      <c r="N35" s="157">
        <v>3.5735023164266253</v>
      </c>
      <c r="O35" s="1171"/>
      <c r="P35" s="1178">
        <v>3.4898970185329019</v>
      </c>
      <c r="Q35" s="91"/>
      <c r="R35" s="1171">
        <v>2.3956379643795263E-2</v>
      </c>
      <c r="S35" s="1174"/>
      <c r="T35" s="1165"/>
    </row>
    <row r="36" spans="1:20" s="108" customFormat="1" x14ac:dyDescent="0.25">
      <c r="A36" s="1181" t="s">
        <v>587</v>
      </c>
      <c r="B36" s="200">
        <v>3.3152090643495495</v>
      </c>
      <c r="C36" s="157"/>
      <c r="D36" s="1178">
        <v>3.345629388555436</v>
      </c>
      <c r="E36" s="1178"/>
      <c r="F36" s="1171">
        <v>-9.0925564887571874E-3</v>
      </c>
      <c r="G36" s="1171"/>
      <c r="H36" s="363">
        <v>4.0546311442475718</v>
      </c>
      <c r="I36" s="1171"/>
      <c r="J36" s="1178">
        <v>4.0835274371897734</v>
      </c>
      <c r="K36" s="1182"/>
      <c r="L36" s="1173">
        <v>-7.0763067927584848E-3</v>
      </c>
      <c r="M36" s="364"/>
      <c r="N36" s="157">
        <v>1.5653274170708027</v>
      </c>
      <c r="O36" s="1171"/>
      <c r="P36" s="1178">
        <v>1.8320365275906947</v>
      </c>
      <c r="Q36" s="91"/>
      <c r="R36" s="1171">
        <v>-0.14558067293049023</v>
      </c>
      <c r="S36" s="1174"/>
      <c r="T36" s="1165"/>
    </row>
    <row r="37" spans="1:20" s="108" customFormat="1" x14ac:dyDescent="0.25">
      <c r="A37" s="1183" t="s">
        <v>588</v>
      </c>
      <c r="B37" s="200">
        <v>2.4118001100554025</v>
      </c>
      <c r="C37" s="157"/>
      <c r="D37" s="1178">
        <v>2.4965218301897023</v>
      </c>
      <c r="E37" s="1178"/>
      <c r="F37" s="1171">
        <v>-3.3935901985628569E-2</v>
      </c>
      <c r="G37" s="1171"/>
      <c r="H37" s="363">
        <v>2.7722024487048151</v>
      </c>
      <c r="I37" s="1171"/>
      <c r="J37" s="1178">
        <v>3.1807614595719542</v>
      </c>
      <c r="K37" s="1182"/>
      <c r="L37" s="1173">
        <v>-0.12844691941222158</v>
      </c>
      <c r="M37" s="364"/>
      <c r="N37" s="157">
        <v>1.6625043798218999</v>
      </c>
      <c r="O37" s="1171"/>
      <c r="P37" s="1178">
        <v>1.3403207043045726</v>
      </c>
      <c r="Q37" s="91"/>
      <c r="R37" s="1171">
        <v>0.24037804868834939</v>
      </c>
      <c r="S37" s="1174"/>
      <c r="T37" s="1165"/>
    </row>
    <row r="38" spans="1:20" s="108" customFormat="1" x14ac:dyDescent="0.25">
      <c r="A38" s="1183" t="s">
        <v>589</v>
      </c>
      <c r="B38" s="200">
        <v>4.7870343581230106</v>
      </c>
      <c r="C38" s="157"/>
      <c r="D38" s="1178">
        <v>4.6660966262985841</v>
      </c>
      <c r="E38" s="1178"/>
      <c r="F38" s="1171">
        <v>2.5918394219015824E-2</v>
      </c>
      <c r="G38" s="1171"/>
      <c r="H38" s="363">
        <v>5.3022112040469525</v>
      </c>
      <c r="I38" s="1171"/>
      <c r="J38" s="1178">
        <v>5.1675675120795015</v>
      </c>
      <c r="K38" s="1182"/>
      <c r="L38" s="1173">
        <v>2.6055526445027219E-2</v>
      </c>
      <c r="M38" s="364"/>
      <c r="N38" s="157">
        <v>3.1228185127338999</v>
      </c>
      <c r="O38" s="1171"/>
      <c r="P38" s="1178">
        <v>3.0982531996626759</v>
      </c>
      <c r="Q38" s="91"/>
      <c r="R38" s="1171">
        <v>7.9287622696229496E-3</v>
      </c>
      <c r="S38" s="1174"/>
      <c r="T38" s="1165"/>
    </row>
    <row r="39" spans="1:20" s="108" customFormat="1" x14ac:dyDescent="0.25">
      <c r="A39" s="1181" t="s">
        <v>1</v>
      </c>
      <c r="B39" s="200">
        <v>4.63446071253491</v>
      </c>
      <c r="C39" s="157"/>
      <c r="D39" s="1178">
        <v>4.4267942623452488</v>
      </c>
      <c r="E39" s="1178"/>
      <c r="F39" s="1171">
        <v>4.6911249514370403E-2</v>
      </c>
      <c r="G39" s="1171"/>
      <c r="H39" s="363">
        <v>5.7816841599772486</v>
      </c>
      <c r="I39" s="1171"/>
      <c r="J39" s="1178">
        <v>5.4446570140997936</v>
      </c>
      <c r="K39" s="1182"/>
      <c r="L39" s="1173">
        <v>6.1900528353699837E-2</v>
      </c>
      <c r="M39" s="364"/>
      <c r="N39" s="157">
        <v>3.1614483925044854</v>
      </c>
      <c r="O39" s="1171"/>
      <c r="P39" s="1178">
        <v>3.1865106985872322</v>
      </c>
      <c r="Q39" s="91"/>
      <c r="R39" s="1171">
        <v>-7.8651253529004126E-3</v>
      </c>
      <c r="S39" s="1174"/>
      <c r="T39" s="1165"/>
    </row>
    <row r="40" spans="1:20" s="108" customFormat="1" x14ac:dyDescent="0.25">
      <c r="A40" s="1181" t="s">
        <v>144</v>
      </c>
      <c r="B40" s="200">
        <v>2.741825650584548</v>
      </c>
      <c r="C40" s="157"/>
      <c r="D40" s="1178">
        <v>2.6590961514392299</v>
      </c>
      <c r="E40" s="1178"/>
      <c r="F40" s="1171">
        <v>3.1111887060022578E-2</v>
      </c>
      <c r="G40" s="1171"/>
      <c r="H40" s="363">
        <v>3.4581538883126282</v>
      </c>
      <c r="I40" s="1171"/>
      <c r="J40" s="1178">
        <v>3.3063778311564738</v>
      </c>
      <c r="K40" s="1182"/>
      <c r="L40" s="1173">
        <v>4.5904026976574419E-2</v>
      </c>
      <c r="M40" s="364"/>
      <c r="N40" s="157">
        <v>1.7652298658583756</v>
      </c>
      <c r="O40" s="1171"/>
      <c r="P40" s="1178">
        <v>1.8574872362655772</v>
      </c>
      <c r="Q40" s="91"/>
      <c r="R40" s="1171">
        <v>-4.9667835453169683E-2</v>
      </c>
      <c r="S40" s="1174"/>
      <c r="T40" s="1165"/>
    </row>
    <row r="41" spans="1:20" s="108" customFormat="1" x14ac:dyDescent="0.25">
      <c r="A41" s="1181" t="s">
        <v>145</v>
      </c>
      <c r="B41" s="200">
        <v>4.1812985701657031</v>
      </c>
      <c r="C41" s="157"/>
      <c r="D41" s="1178">
        <v>4.018075725097173</v>
      </c>
      <c r="E41" s="1178"/>
      <c r="F41" s="1171">
        <v>4.0622142596524274E-2</v>
      </c>
      <c r="G41" s="1171"/>
      <c r="H41" s="363">
        <v>4.908468955128491</v>
      </c>
      <c r="I41" s="1171"/>
      <c r="J41" s="1178">
        <v>4.6590198017144067</v>
      </c>
      <c r="K41" s="1182"/>
      <c r="L41" s="1173">
        <v>5.3541123247060056E-2</v>
      </c>
      <c r="M41" s="364"/>
      <c r="N41" s="157">
        <v>3.1456114104217225</v>
      </c>
      <c r="O41" s="1171"/>
      <c r="P41" s="1178">
        <v>3.1408721911890716</v>
      </c>
      <c r="Q41" s="91"/>
      <c r="R41" s="1171">
        <v>1.5088863679157849E-3</v>
      </c>
      <c r="S41" s="1174"/>
      <c r="T41" s="1165"/>
    </row>
    <row r="42" spans="1:20" s="108" customFormat="1" x14ac:dyDescent="0.25">
      <c r="A42" s="1181" t="s">
        <v>308</v>
      </c>
      <c r="B42" s="200">
        <v>8.4951283384725951</v>
      </c>
      <c r="C42" s="157"/>
      <c r="D42" s="1178">
        <v>8.6295203817950927</v>
      </c>
      <c r="E42" s="1178"/>
      <c r="F42" s="1171">
        <v>-1.5573524063517159E-2</v>
      </c>
      <c r="G42" s="1171"/>
      <c r="H42" s="363">
        <v>9.8609711950889896</v>
      </c>
      <c r="I42" s="1171"/>
      <c r="J42" s="1178">
        <v>9.9439098843217408</v>
      </c>
      <c r="K42" s="1182"/>
      <c r="L42" s="1173">
        <v>-8.3406517353418665E-3</v>
      </c>
      <c r="M42" s="364"/>
      <c r="N42" s="157">
        <v>6.9307195198924489</v>
      </c>
      <c r="O42" s="1171"/>
      <c r="P42" s="1178">
        <v>7.0759775944560932</v>
      </c>
      <c r="Q42" s="91"/>
      <c r="R42" s="1171">
        <v>-2.0528340095007008E-2</v>
      </c>
      <c r="S42" s="1174"/>
      <c r="T42" s="1165"/>
    </row>
    <row r="43" spans="1:20" x14ac:dyDescent="0.25">
      <c r="A43" s="707" t="s">
        <v>1102</v>
      </c>
      <c r="B43" s="1184"/>
      <c r="C43" s="1185"/>
      <c r="D43" s="1185"/>
      <c r="E43" s="1185"/>
      <c r="F43" s="1161"/>
      <c r="G43" s="1161"/>
      <c r="H43" s="1186"/>
      <c r="I43" s="1161"/>
      <c r="J43" s="780"/>
      <c r="K43" s="1187"/>
      <c r="L43" s="1163"/>
      <c r="M43" s="1164"/>
      <c r="N43" s="1185"/>
      <c r="O43" s="1161"/>
      <c r="P43" s="1185"/>
      <c r="Q43" s="1187"/>
      <c r="R43" s="1161"/>
      <c r="S43" s="1163"/>
    </row>
    <row r="44" spans="1:20" s="108" customFormat="1" x14ac:dyDescent="0.25">
      <c r="A44" s="1188" t="s">
        <v>310</v>
      </c>
      <c r="B44" s="198">
        <v>3909739.8662466817</v>
      </c>
      <c r="C44" s="114"/>
      <c r="D44" s="1172">
        <v>3795679.1584619023</v>
      </c>
      <c r="E44" s="1172"/>
      <c r="F44" s="1171">
        <v>3.0050144657379162E-2</v>
      </c>
      <c r="G44" s="1171"/>
      <c r="H44" s="362">
        <v>1824148.0066308838</v>
      </c>
      <c r="I44" s="1171"/>
      <c r="J44" s="1176">
        <v>1795699.6268777093</v>
      </c>
      <c r="K44" s="115"/>
      <c r="L44" s="1173">
        <v>1.5842504685841807E-2</v>
      </c>
      <c r="M44" s="364"/>
      <c r="N44" s="114">
        <v>2085591.8596433145</v>
      </c>
      <c r="O44" s="1171"/>
      <c r="P44" s="1172">
        <v>1999979.5315865723</v>
      </c>
      <c r="Q44" s="115"/>
      <c r="R44" s="1171">
        <v>4.2806602119985916E-2</v>
      </c>
      <c r="S44" s="1173"/>
      <c r="T44" s="1165"/>
    </row>
    <row r="45" spans="1:20" s="108" customFormat="1" x14ac:dyDescent="0.25">
      <c r="A45" s="1188" t="s">
        <v>327</v>
      </c>
      <c r="B45" s="198">
        <v>3464344.0417292221</v>
      </c>
      <c r="C45" s="114"/>
      <c r="D45" s="1172">
        <v>3359551.1086859475</v>
      </c>
      <c r="E45" s="1172"/>
      <c r="F45" s="1171">
        <v>3.1192540209416014E-2</v>
      </c>
      <c r="G45" s="1171"/>
      <c r="H45" s="362">
        <v>1499068.7555878973</v>
      </c>
      <c r="I45" s="1171"/>
      <c r="J45" s="1176">
        <v>1473982.4214463967</v>
      </c>
      <c r="K45" s="115"/>
      <c r="L45" s="1173">
        <v>1.7019425589135374E-2</v>
      </c>
      <c r="M45" s="364"/>
      <c r="N45" s="114">
        <v>1965275.2861604998</v>
      </c>
      <c r="O45" s="1171"/>
      <c r="P45" s="1172">
        <v>1885568.6872433017</v>
      </c>
      <c r="Q45" s="115"/>
      <c r="R45" s="1171">
        <v>4.2271914810872814E-2</v>
      </c>
      <c r="S45" s="1173"/>
      <c r="T45" s="1165"/>
    </row>
    <row r="46" spans="1:20" s="108" customFormat="1" x14ac:dyDescent="0.25">
      <c r="A46" s="1188" t="s">
        <v>312</v>
      </c>
      <c r="B46" s="1189">
        <v>522279.53281212226</v>
      </c>
      <c r="C46" s="114"/>
      <c r="D46" s="1172">
        <v>532395.24087618547</v>
      </c>
      <c r="E46" s="1172"/>
      <c r="F46" s="1171">
        <v>-1.9000372819665646E-2</v>
      </c>
      <c r="G46" s="1171"/>
      <c r="H46" s="362">
        <v>293238.53165061068</v>
      </c>
      <c r="I46" s="1171"/>
      <c r="J46" s="1176">
        <v>304580.2928178666</v>
      </c>
      <c r="K46" s="115"/>
      <c r="L46" s="1173">
        <v>-3.7237344091851969E-2</v>
      </c>
      <c r="M46" s="364"/>
      <c r="N46" s="114">
        <v>229041.00116120771</v>
      </c>
      <c r="O46" s="1171"/>
      <c r="P46" s="1172">
        <v>227814.94805819771</v>
      </c>
      <c r="Q46" s="115"/>
      <c r="R46" s="1171">
        <v>5.3817939229202265E-3</v>
      </c>
      <c r="S46" s="1173"/>
      <c r="T46" s="1165"/>
    </row>
    <row r="47" spans="1:20" s="108" customFormat="1" x14ac:dyDescent="0.25">
      <c r="A47" s="1188" t="s">
        <v>313</v>
      </c>
      <c r="B47" s="198">
        <v>340745.28286108264</v>
      </c>
      <c r="C47" s="114"/>
      <c r="D47" s="1172">
        <v>344564.41366755299</v>
      </c>
      <c r="E47" s="1172"/>
      <c r="F47" s="1171">
        <v>-1.1083938604742771E-2</v>
      </c>
      <c r="G47" s="1171"/>
      <c r="H47" s="362">
        <v>176949.47050159457</v>
      </c>
      <c r="I47" s="1171"/>
      <c r="J47" s="1176">
        <v>184778.75759637015</v>
      </c>
      <c r="K47" s="115"/>
      <c r="L47" s="1173">
        <v>-4.2371142639013981E-2</v>
      </c>
      <c r="M47" s="364"/>
      <c r="N47" s="114">
        <v>163795.81235939742</v>
      </c>
      <c r="O47" s="1171"/>
      <c r="P47" s="1172">
        <v>159785.65607118269</v>
      </c>
      <c r="Q47" s="115"/>
      <c r="R47" s="1171">
        <v>2.5097098117669882E-2</v>
      </c>
      <c r="S47" s="1173"/>
      <c r="T47" s="1165"/>
    </row>
    <row r="48" spans="1:20" s="108" customFormat="1" x14ac:dyDescent="0.25">
      <c r="A48" s="1180" t="s">
        <v>643</v>
      </c>
      <c r="B48" s="198">
        <v>295388.22283246036</v>
      </c>
      <c r="C48" s="114"/>
      <c r="D48" s="1172">
        <v>292145.7556494709</v>
      </c>
      <c r="E48" s="1172"/>
      <c r="F48" s="1171">
        <v>1.1098799555657133E-2</v>
      </c>
      <c r="G48" s="1171"/>
      <c r="H48" s="362">
        <v>213246.07582007512</v>
      </c>
      <c r="I48" s="1171"/>
      <c r="J48" s="1176">
        <v>214866.64018515436</v>
      </c>
      <c r="K48" s="115"/>
      <c r="L48" s="1173">
        <v>-7.5421869289843194E-3</v>
      </c>
      <c r="M48" s="364"/>
      <c r="N48" s="114">
        <v>82142.14701238765</v>
      </c>
      <c r="O48" s="1171"/>
      <c r="P48" s="1172">
        <v>77279.115464311792</v>
      </c>
      <c r="Q48" s="115"/>
      <c r="R48" s="1171">
        <v>6.2928147130794365E-2</v>
      </c>
      <c r="S48" s="1173"/>
      <c r="T48" s="1165"/>
    </row>
    <row r="49" spans="1:20" s="108" customFormat="1" x14ac:dyDescent="0.25">
      <c r="A49" s="1188" t="s">
        <v>198</v>
      </c>
      <c r="B49" s="198">
        <v>199861.89494469058</v>
      </c>
      <c r="C49" s="114"/>
      <c r="D49" s="1172">
        <v>200484.98714939982</v>
      </c>
      <c r="E49" s="1172"/>
      <c r="F49" s="1171">
        <v>-3.107924506311901E-3</v>
      </c>
      <c r="G49" s="1171"/>
      <c r="H49" s="362">
        <v>139115.01845835452</v>
      </c>
      <c r="I49" s="1171"/>
      <c r="J49" s="1176">
        <v>142122.94344811101</v>
      </c>
      <c r="K49" s="115"/>
      <c r="L49" s="1173">
        <v>-2.1164246368530069E-2</v>
      </c>
      <c r="M49" s="364"/>
      <c r="N49" s="114">
        <v>60746.876486320711</v>
      </c>
      <c r="O49" s="1171"/>
      <c r="P49" s="1172">
        <v>58362.043701344934</v>
      </c>
      <c r="Q49" s="115"/>
      <c r="R49" s="1171">
        <v>4.0862736013489179E-2</v>
      </c>
      <c r="S49" s="1173"/>
      <c r="T49" s="1165"/>
    </row>
    <row r="50" spans="1:20" s="108" customFormat="1" x14ac:dyDescent="0.25">
      <c r="A50" s="1188" t="s">
        <v>187</v>
      </c>
      <c r="B50" s="198">
        <v>259034.47567576915</v>
      </c>
      <c r="C50" s="114"/>
      <c r="D50" s="1172">
        <v>225164.04614863588</v>
      </c>
      <c r="E50" s="1172"/>
      <c r="F50" s="1171">
        <v>0.15042556796467688</v>
      </c>
      <c r="G50" s="1171"/>
      <c r="H50" s="362">
        <v>215830.53148950977</v>
      </c>
      <c r="I50" s="1171"/>
      <c r="J50" s="1176">
        <v>193375.93615052316</v>
      </c>
      <c r="K50" s="115"/>
      <c r="L50" s="1173">
        <v>0.11611887076532637</v>
      </c>
      <c r="M50" s="364"/>
      <c r="N50" s="114">
        <v>43203.944186227418</v>
      </c>
      <c r="O50" s="1171"/>
      <c r="P50" s="1172">
        <v>31788.109998134209</v>
      </c>
      <c r="Q50" s="115"/>
      <c r="R50" s="1171">
        <v>0.35912277228068162</v>
      </c>
      <c r="S50" s="1173"/>
      <c r="T50" s="1165"/>
    </row>
    <row r="51" spans="1:20" s="108" customFormat="1" x14ac:dyDescent="0.25">
      <c r="A51" s="1188" t="s">
        <v>316</v>
      </c>
      <c r="B51" s="198">
        <v>42459.536596400081</v>
      </c>
      <c r="C51" s="114"/>
      <c r="D51" s="1172">
        <v>41697.596270033289</v>
      </c>
      <c r="E51" s="1172"/>
      <c r="F51" s="1171">
        <v>1.8273003590721936E-2</v>
      </c>
      <c r="G51" s="1171"/>
      <c r="H51" s="362">
        <v>31605.84182574373</v>
      </c>
      <c r="I51" s="1171"/>
      <c r="J51" s="1176">
        <v>29828.594581671961</v>
      </c>
      <c r="K51" s="115"/>
      <c r="L51" s="1173">
        <v>5.9581997375222955E-2</v>
      </c>
      <c r="M51" s="364"/>
      <c r="N51" s="114">
        <v>10853.694770653363</v>
      </c>
      <c r="O51" s="1171"/>
      <c r="P51" s="1172">
        <v>11869.001688359886</v>
      </c>
      <c r="Q51" s="115"/>
      <c r="R51" s="1171">
        <v>-8.554273934447662E-2</v>
      </c>
      <c r="S51" s="1173"/>
      <c r="T51" s="1165"/>
    </row>
    <row r="52" spans="1:20" s="108" customFormat="1" x14ac:dyDescent="0.25">
      <c r="A52" s="1188" t="s">
        <v>317</v>
      </c>
      <c r="B52" s="198">
        <v>123842.34819361268</v>
      </c>
      <c r="C52" s="114"/>
      <c r="D52" s="1172">
        <v>116121.27620478178</v>
      </c>
      <c r="E52" s="1172"/>
      <c r="F52" s="1171">
        <v>6.6491449639380973E-2</v>
      </c>
      <c r="G52" s="1171"/>
      <c r="H52" s="362">
        <v>101427.74027292921</v>
      </c>
      <c r="I52" s="1171"/>
      <c r="J52" s="1176">
        <v>93970.928037166843</v>
      </c>
      <c r="K52" s="115"/>
      <c r="L52" s="1173">
        <v>7.9352331529737474E-2</v>
      </c>
      <c r="M52" s="364"/>
      <c r="N52" s="114">
        <v>22414.607920678245</v>
      </c>
      <c r="O52" s="1171"/>
      <c r="P52" s="1172">
        <v>22150.34816761476</v>
      </c>
      <c r="Q52" s="115"/>
      <c r="R52" s="1171">
        <v>1.19302753646938E-2</v>
      </c>
      <c r="S52" s="1173"/>
      <c r="T52" s="1165"/>
    </row>
    <row r="53" spans="1:20" s="108" customFormat="1" x14ac:dyDescent="0.25">
      <c r="A53" s="1188" t="s">
        <v>318</v>
      </c>
      <c r="B53" s="198">
        <v>482480.48254467372</v>
      </c>
      <c r="C53" s="114"/>
      <c r="D53" s="1172">
        <v>478297.645678979</v>
      </c>
      <c r="E53" s="1172"/>
      <c r="F53" s="1171">
        <v>8.7452591571026451E-3</v>
      </c>
      <c r="G53" s="1171"/>
      <c r="H53" s="362">
        <v>419153.27512179606</v>
      </c>
      <c r="I53" s="1171"/>
      <c r="J53" s="1176">
        <v>420063.5479288316</v>
      </c>
      <c r="K53" s="115"/>
      <c r="L53" s="1173">
        <v>-2.1669883319410475E-3</v>
      </c>
      <c r="M53" s="364"/>
      <c r="N53" s="114">
        <v>63327.207422895663</v>
      </c>
      <c r="O53" s="1171"/>
      <c r="P53" s="1172">
        <v>58234.097750121211</v>
      </c>
      <c r="Q53" s="115"/>
      <c r="R53" s="1171">
        <v>8.7459235560386969E-2</v>
      </c>
      <c r="S53" s="1173"/>
      <c r="T53" s="1165"/>
    </row>
    <row r="54" spans="1:20" x14ac:dyDescent="0.25">
      <c r="A54" s="707" t="s">
        <v>319</v>
      </c>
      <c r="B54" s="1184"/>
      <c r="C54" s="1185"/>
      <c r="D54" s="1185"/>
      <c r="E54" s="1185"/>
      <c r="F54" s="1161"/>
      <c r="G54" s="1161"/>
      <c r="H54" s="1186"/>
      <c r="I54" s="1161"/>
      <c r="J54" s="780"/>
      <c r="K54" s="1187"/>
      <c r="L54" s="1163"/>
      <c r="M54" s="1164"/>
      <c r="N54" s="1185"/>
      <c r="O54" s="1161"/>
      <c r="P54" s="1185"/>
      <c r="Q54" s="1187"/>
      <c r="R54" s="1161"/>
      <c r="S54" s="1163"/>
    </row>
    <row r="55" spans="1:20" s="108" customFormat="1" x14ac:dyDescent="0.25">
      <c r="A55" s="1180" t="s">
        <v>320</v>
      </c>
      <c r="B55" s="198">
        <v>4179586.3954245439</v>
      </c>
      <c r="C55" s="114"/>
      <c r="D55" s="1172">
        <v>4085909.0305741578</v>
      </c>
      <c r="E55" s="1172"/>
      <c r="F55" s="1171">
        <v>2.2926933553687651E-2</v>
      </c>
      <c r="G55" s="1171"/>
      <c r="H55" s="362">
        <v>2118688.4578590221</v>
      </c>
      <c r="I55" s="1171"/>
      <c r="J55" s="1176">
        <v>2109118.6665271088</v>
      </c>
      <c r="K55" s="115"/>
      <c r="L55" s="1173">
        <v>4.537341347260946E-3</v>
      </c>
      <c r="M55" s="364"/>
      <c r="N55" s="132">
        <v>2060897.9375890491</v>
      </c>
      <c r="O55" s="1171"/>
      <c r="P55" s="1172">
        <v>1976790.3640453266</v>
      </c>
      <c r="Q55" s="115"/>
      <c r="R55" s="1171">
        <v>4.2547543266855975E-2</v>
      </c>
      <c r="S55" s="1173"/>
      <c r="T55" s="1165"/>
    </row>
    <row r="56" spans="1:20" s="108" customFormat="1" x14ac:dyDescent="0.25">
      <c r="A56" s="1180" t="s">
        <v>196</v>
      </c>
      <c r="B56" s="198">
        <v>3689935.0767421001</v>
      </c>
      <c r="C56" s="114"/>
      <c r="D56" s="1172">
        <v>3636399.581828156</v>
      </c>
      <c r="E56" s="1172"/>
      <c r="F56" s="1171">
        <v>1.4722115573181789E-2</v>
      </c>
      <c r="G56" s="1171"/>
      <c r="H56" s="362">
        <v>2006084.5619858417</v>
      </c>
      <c r="I56" s="1171"/>
      <c r="J56" s="1176">
        <v>2005690.8138559381</v>
      </c>
      <c r="K56" s="115"/>
      <c r="L56" s="1173">
        <v>1.9631546756032221E-4</v>
      </c>
      <c r="M56" s="364"/>
      <c r="N56" s="132">
        <v>1683850.5147731798</v>
      </c>
      <c r="O56" s="1171"/>
      <c r="P56" s="1172">
        <v>1630708.7679742733</v>
      </c>
      <c r="Q56" s="115"/>
      <c r="R56" s="1171">
        <v>3.2588128452219652E-2</v>
      </c>
      <c r="S56" s="1173"/>
      <c r="T56" s="1165"/>
    </row>
    <row r="57" spans="1:20" s="108" customFormat="1" x14ac:dyDescent="0.25">
      <c r="A57" s="1180" t="s">
        <v>197</v>
      </c>
      <c r="B57" s="198">
        <v>494312.27778051083</v>
      </c>
      <c r="C57" s="114"/>
      <c r="D57" s="1172">
        <v>447982.81316434499</v>
      </c>
      <c r="E57" s="1172"/>
      <c r="F57" s="1171">
        <v>0.10341795098994037</v>
      </c>
      <c r="G57" s="1171"/>
      <c r="H57" s="362">
        <v>120799.48958954209</v>
      </c>
      <c r="I57" s="1171"/>
      <c r="J57" s="1176">
        <v>107665.67507448742</v>
      </c>
      <c r="K57" s="115"/>
      <c r="L57" s="1173">
        <v>0.12198701680891499</v>
      </c>
      <c r="M57" s="364"/>
      <c r="N57" s="132">
        <v>373512.7881908812</v>
      </c>
      <c r="O57" s="1171"/>
      <c r="P57" s="1172">
        <v>340317.13808978512</v>
      </c>
      <c r="Q57" s="115"/>
      <c r="R57" s="1171">
        <v>9.7543280621789144E-2</v>
      </c>
      <c r="S57" s="1173"/>
      <c r="T57" s="1165"/>
    </row>
    <row r="58" spans="1:20" s="108" customFormat="1" x14ac:dyDescent="0.25">
      <c r="A58" s="1180" t="s">
        <v>667</v>
      </c>
      <c r="B58" s="198">
        <v>80638.504335225851</v>
      </c>
      <c r="C58" s="114"/>
      <c r="D58" s="1172">
        <v>88092.220275969419</v>
      </c>
      <c r="E58" s="1172"/>
      <c r="F58" s="1171">
        <v>-8.4612647035039706E-2</v>
      </c>
      <c r="G58" s="1171"/>
      <c r="H58" s="362">
        <v>31044.978548110303</v>
      </c>
      <c r="I58" s="1171"/>
      <c r="J58" s="1176">
        <v>25030.308444095816</v>
      </c>
      <c r="K58" s="115"/>
      <c r="L58" s="1173">
        <v>0.24029548486979335</v>
      </c>
      <c r="M58" s="364"/>
      <c r="N58" s="132">
        <v>49593.525787113271</v>
      </c>
      <c r="O58" s="1171"/>
      <c r="P58" s="1172">
        <v>63061.911831880883</v>
      </c>
      <c r="Q58" s="115"/>
      <c r="R58" s="1171">
        <v>-0.21357402041145673</v>
      </c>
      <c r="S58" s="1173"/>
      <c r="T58" s="1165"/>
    </row>
    <row r="59" spans="1:20" s="108" customFormat="1" x14ac:dyDescent="0.25">
      <c r="A59" s="1180" t="s">
        <v>250</v>
      </c>
      <c r="B59" s="198">
        <v>276475.35704855947</v>
      </c>
      <c r="C59" s="114"/>
      <c r="D59" s="1172">
        <v>250237.25129739544</v>
      </c>
      <c r="E59" s="1172"/>
      <c r="F59" s="1171">
        <v>0.10485291704224023</v>
      </c>
      <c r="G59" s="1171"/>
      <c r="H59" s="362">
        <v>163417.03817024655</v>
      </c>
      <c r="I59" s="1171"/>
      <c r="J59" s="1176">
        <v>143210.2460371968</v>
      </c>
      <c r="K59" s="115"/>
      <c r="L59" s="1173">
        <v>0.14109878791634312</v>
      </c>
      <c r="M59" s="364"/>
      <c r="N59" s="132">
        <v>113058.31887825091</v>
      </c>
      <c r="O59" s="1171"/>
      <c r="P59" s="1172">
        <v>107027.00526002515</v>
      </c>
      <c r="Q59" s="115"/>
      <c r="R59" s="1171">
        <v>5.63531942575849E-2</v>
      </c>
      <c r="S59" s="1173"/>
      <c r="T59" s="1165"/>
    </row>
    <row r="60" spans="1:20" s="108" customFormat="1" x14ac:dyDescent="0.25">
      <c r="A60" s="1180" t="s">
        <v>321</v>
      </c>
      <c r="B60" s="198">
        <v>146920.90208296696</v>
      </c>
      <c r="C60" s="114"/>
      <c r="D60" s="1172">
        <v>129536.08216307824</v>
      </c>
      <c r="E60" s="1172"/>
      <c r="F60" s="1171">
        <v>0.13420831964025481</v>
      </c>
      <c r="G60" s="1171"/>
      <c r="H60" s="362">
        <v>110842.50367076881</v>
      </c>
      <c r="I60" s="1171"/>
      <c r="J60" s="1176">
        <v>95080.555149403881</v>
      </c>
      <c r="K60" s="115"/>
      <c r="L60" s="1173">
        <v>0.16577467912968694</v>
      </c>
      <c r="M60" s="364"/>
      <c r="N60" s="132">
        <v>36078.39841220378</v>
      </c>
      <c r="O60" s="1171"/>
      <c r="P60" s="1172">
        <v>34455.527013717612</v>
      </c>
      <c r="Q60" s="115"/>
      <c r="R60" s="1171">
        <v>4.710046657652521E-2</v>
      </c>
      <c r="S60" s="1173"/>
      <c r="T60" s="1165"/>
    </row>
    <row r="61" spans="1:20" s="108" customFormat="1" x14ac:dyDescent="0.25">
      <c r="A61" s="1180" t="s">
        <v>322</v>
      </c>
      <c r="B61" s="198">
        <v>45946.076775907502</v>
      </c>
      <c r="C61" s="114"/>
      <c r="D61" s="1172">
        <v>40184.771941094659</v>
      </c>
      <c r="E61" s="1172"/>
      <c r="F61" s="1171">
        <v>0.14337035042174986</v>
      </c>
      <c r="G61" s="1171"/>
      <c r="H61" s="362">
        <v>37364.133760709919</v>
      </c>
      <c r="I61" s="1171"/>
      <c r="J61" s="1176">
        <v>33408.205237225338</v>
      </c>
      <c r="K61" s="115"/>
      <c r="L61" s="1173">
        <v>0.11841188400856262</v>
      </c>
      <c r="M61" s="364"/>
      <c r="N61" s="132">
        <v>8581.9430152000714</v>
      </c>
      <c r="O61" s="1171"/>
      <c r="P61" s="1172">
        <v>6776.5667038668316</v>
      </c>
      <c r="Q61" s="115"/>
      <c r="R61" s="1171">
        <v>0.26641460052375188</v>
      </c>
      <c r="S61" s="1173"/>
      <c r="T61" s="1165"/>
    </row>
    <row r="62" spans="1:20" s="108" customFormat="1" x14ac:dyDescent="0.25">
      <c r="A62" s="1180" t="s">
        <v>323</v>
      </c>
      <c r="B62" s="198">
        <v>93300.547257156431</v>
      </c>
      <c r="C62" s="114"/>
      <c r="D62" s="1172">
        <v>87080.500468374303</v>
      </c>
      <c r="E62" s="1172"/>
      <c r="F62" s="1171">
        <v>7.1428698219770922E-2</v>
      </c>
      <c r="G62" s="1171"/>
      <c r="H62" s="362">
        <v>23944.267285681002</v>
      </c>
      <c r="I62" s="1171"/>
      <c r="J62" s="1176">
        <v>19383.943267306902</v>
      </c>
      <c r="K62" s="115"/>
      <c r="L62" s="1173">
        <v>0.23526296767828325</v>
      </c>
      <c r="M62" s="364"/>
      <c r="N62" s="132">
        <v>69356.279971480049</v>
      </c>
      <c r="O62" s="1171"/>
      <c r="P62" s="1172">
        <v>67696.557201075571</v>
      </c>
      <c r="Q62" s="115"/>
      <c r="R62" s="1171">
        <v>2.4517092730058483E-2</v>
      </c>
      <c r="S62" s="1173"/>
      <c r="T62" s="1165"/>
    </row>
    <row r="63" spans="1:20" s="108" customFormat="1" x14ac:dyDescent="0.25">
      <c r="A63" s="1180" t="s">
        <v>243</v>
      </c>
      <c r="B63" s="198">
        <v>187694.48025465061</v>
      </c>
      <c r="C63" s="114"/>
      <c r="D63" s="1172">
        <v>174315.7031728639</v>
      </c>
      <c r="E63" s="1172"/>
      <c r="F63" s="1171">
        <v>7.675026884135254E-2</v>
      </c>
      <c r="G63" s="1171"/>
      <c r="H63" s="362">
        <v>169958.39799129698</v>
      </c>
      <c r="I63" s="1171"/>
      <c r="J63" s="1176">
        <v>153864.09800128482</v>
      </c>
      <c r="K63" s="115"/>
      <c r="L63" s="1173">
        <v>0.10460074961657249</v>
      </c>
      <c r="M63" s="364"/>
      <c r="N63" s="132">
        <v>17736.082263368262</v>
      </c>
      <c r="O63" s="1171"/>
      <c r="P63" s="1172">
        <v>20451.605171630355</v>
      </c>
      <c r="Q63" s="115"/>
      <c r="R63" s="1171">
        <v>-0.13277798419602574</v>
      </c>
      <c r="S63" s="1173"/>
      <c r="T63" s="1165"/>
    </row>
    <row r="64" spans="1:20" s="108" customFormat="1" x14ac:dyDescent="0.25">
      <c r="A64" s="1180" t="s">
        <v>267</v>
      </c>
      <c r="B64" s="198">
        <v>478128.75490303215</v>
      </c>
      <c r="C64" s="114"/>
      <c r="D64" s="1172">
        <v>477203.46209236892</v>
      </c>
      <c r="E64" s="1172"/>
      <c r="F64" s="1171">
        <v>1.9389901460608624E-3</v>
      </c>
      <c r="G64" s="1171"/>
      <c r="H64" s="362">
        <v>414248.64552156394</v>
      </c>
      <c r="I64" s="1171"/>
      <c r="J64" s="1176">
        <v>412750.78542877664</v>
      </c>
      <c r="K64" s="115"/>
      <c r="L64" s="1173">
        <v>3.6289696971291948E-3</v>
      </c>
      <c r="M64" s="364"/>
      <c r="N64" s="156">
        <v>63880.109381475195</v>
      </c>
      <c r="O64" s="1171"/>
      <c r="P64" s="1172">
        <v>64452.676663622748</v>
      </c>
      <c r="Q64" s="115"/>
      <c r="R64" s="1171">
        <v>-8.8835299290325846E-3</v>
      </c>
      <c r="S64" s="1173"/>
      <c r="T64" s="1165"/>
    </row>
    <row r="65" spans="1:20" s="108" customFormat="1" x14ac:dyDescent="0.25">
      <c r="A65" s="1180" t="s">
        <v>324</v>
      </c>
      <c r="B65" s="198">
        <v>77405.951876940599</v>
      </c>
      <c r="C65" s="114"/>
      <c r="D65" s="1172">
        <v>63885.672467198565</v>
      </c>
      <c r="E65" s="1172"/>
      <c r="F65" s="1171">
        <v>0.21163241909496813</v>
      </c>
      <c r="G65" s="1171"/>
      <c r="H65" s="362">
        <v>68428.939035585776</v>
      </c>
      <c r="I65" s="1171"/>
      <c r="J65" s="1176">
        <v>56784.666248024354</v>
      </c>
      <c r="K65" s="115"/>
      <c r="L65" s="1173">
        <v>0.20506016072545902</v>
      </c>
      <c r="M65" s="364"/>
      <c r="N65" s="156">
        <v>8977.012841359483</v>
      </c>
      <c r="O65" s="1171"/>
      <c r="P65" s="1172">
        <v>7101.0062191672596</v>
      </c>
      <c r="Q65" s="115"/>
      <c r="R65" s="1171">
        <v>0.26418884370618451</v>
      </c>
      <c r="S65" s="1173"/>
      <c r="T65" s="1165"/>
    </row>
    <row r="66" spans="1:20" s="108" customFormat="1" x14ac:dyDescent="0.25">
      <c r="A66" s="1180" t="s">
        <v>325</v>
      </c>
      <c r="B66" s="198">
        <v>20853.458003655396</v>
      </c>
      <c r="C66" s="114"/>
      <c r="D66" s="1172">
        <v>16105.187437935097</v>
      </c>
      <c r="E66" s="1172"/>
      <c r="F66" s="1171">
        <v>0.29482864350500793</v>
      </c>
      <c r="G66" s="1173"/>
      <c r="H66" s="362">
        <v>14250.733388836248</v>
      </c>
      <c r="I66" s="116"/>
      <c r="J66" s="1176">
        <v>10045.079199891412</v>
      </c>
      <c r="K66" s="115"/>
      <c r="L66" s="1173">
        <v>0.418678051736048</v>
      </c>
      <c r="M66" s="364"/>
      <c r="N66" s="156">
        <v>6602.7246148185632</v>
      </c>
      <c r="O66" s="116"/>
      <c r="P66" s="1172">
        <v>6060.1082380429489</v>
      </c>
      <c r="Q66" s="115"/>
      <c r="R66" s="1171">
        <v>8.9539056970844938E-2</v>
      </c>
      <c r="S66" s="1173"/>
      <c r="T66" s="1165"/>
    </row>
    <row r="67" spans="1:20" s="108" customFormat="1" x14ac:dyDescent="0.25">
      <c r="A67" s="1180" t="s">
        <v>668</v>
      </c>
      <c r="B67" s="1190">
        <v>78237.092066504076</v>
      </c>
      <c r="C67" s="1172"/>
      <c r="D67" s="1172">
        <v>83195.823156500934</v>
      </c>
      <c r="E67" s="1172"/>
      <c r="F67" s="1171">
        <v>-5.9603125515915782E-2</v>
      </c>
      <c r="G67" s="1173"/>
      <c r="H67" s="1190">
        <v>46336.19297000728</v>
      </c>
      <c r="I67" s="1166"/>
      <c r="J67" s="1190">
        <v>44996.387990700037</v>
      </c>
      <c r="K67" s="1191"/>
      <c r="L67" s="1171">
        <v>2.977583399770125E-2</v>
      </c>
      <c r="M67" s="364"/>
      <c r="N67" s="1190">
        <v>31900.899096514215</v>
      </c>
      <c r="O67" s="1166"/>
      <c r="P67" s="1190">
        <v>38199.435165821633</v>
      </c>
      <c r="Q67" s="1191"/>
      <c r="R67" s="1171">
        <v>-0.16488558121254468</v>
      </c>
      <c r="S67" s="1173"/>
      <c r="T67" s="1165"/>
    </row>
    <row r="68" spans="1:20" s="108" customFormat="1" x14ac:dyDescent="0.25">
      <c r="A68" s="1192" t="s">
        <v>1092</v>
      </c>
      <c r="B68" s="1193">
        <v>43.610592740922165</v>
      </c>
      <c r="C68" s="1194"/>
      <c r="D68" s="1194">
        <v>43.861499135711114</v>
      </c>
      <c r="E68" s="1194"/>
      <c r="F68" s="1195">
        <v>-5.720424511999089E-3</v>
      </c>
      <c r="G68" s="1196"/>
      <c r="H68" s="1193">
        <v>45.67837591216756</v>
      </c>
      <c r="I68" s="1197"/>
      <c r="J68" s="1193">
        <v>45.573077622238166</v>
      </c>
      <c r="K68" s="1198"/>
      <c r="L68" s="1195">
        <v>2.3105371728946306E-3</v>
      </c>
      <c r="M68" s="998"/>
      <c r="N68" s="1193">
        <v>41.900346227369056</v>
      </c>
      <c r="O68" s="1197"/>
      <c r="P68" s="1193">
        <v>42.322070257187519</v>
      </c>
      <c r="Q68" s="1198"/>
      <c r="R68" s="1195">
        <v>-9.9646361167042025E-3</v>
      </c>
      <c r="S68" s="1196"/>
      <c r="T68" s="1165"/>
    </row>
    <row r="69" spans="1:20" s="10" customFormat="1" x14ac:dyDescent="0.25">
      <c r="A69" s="1199"/>
      <c r="B69" s="1190"/>
      <c r="C69" s="1172"/>
      <c r="D69" s="1172"/>
      <c r="E69" s="1172"/>
      <c r="F69" s="1171"/>
      <c r="G69" s="1171"/>
      <c r="H69" s="1190"/>
      <c r="I69" s="1166"/>
      <c r="J69" s="1190"/>
      <c r="K69" s="1191"/>
      <c r="L69" s="1171"/>
      <c r="M69" s="116"/>
      <c r="N69" s="1190"/>
      <c r="O69" s="1166"/>
      <c r="P69" s="1190"/>
      <c r="Q69" s="1191"/>
      <c r="R69" s="1171"/>
      <c r="S69" s="1171"/>
      <c r="T69" s="1200"/>
    </row>
    <row r="70" spans="1:20" s="10" customFormat="1" x14ac:dyDescent="0.25">
      <c r="A70" s="1165" t="s">
        <v>1103</v>
      </c>
      <c r="B70" s="1190"/>
      <c r="C70" s="1172"/>
      <c r="D70" s="1172"/>
      <c r="E70" s="1172"/>
      <c r="F70" s="1171"/>
      <c r="G70" s="1171"/>
      <c r="H70" s="1190"/>
      <c r="I70" s="1166"/>
      <c r="J70" s="1190"/>
      <c r="K70" s="1191"/>
      <c r="L70" s="1171"/>
      <c r="M70" s="116"/>
      <c r="N70" s="1190"/>
      <c r="O70" s="1166"/>
      <c r="P70" s="1190"/>
      <c r="Q70" s="1191"/>
      <c r="R70" s="1171"/>
      <c r="S70" s="1171"/>
      <c r="T70" s="1165"/>
    </row>
    <row r="71" spans="1:20" x14ac:dyDescent="0.25">
      <c r="A71" s="1165" t="s">
        <v>1104</v>
      </c>
      <c r="B71" s="119"/>
      <c r="D71" s="119"/>
      <c r="E71" s="1201"/>
      <c r="F71" s="1202"/>
      <c r="G71" s="1202"/>
      <c r="H71" s="719"/>
      <c r="I71" s="1202"/>
      <c r="J71" s="120"/>
      <c r="K71" s="1201"/>
      <c r="L71" s="1202"/>
      <c r="M71" s="1202"/>
      <c r="N71" s="119"/>
      <c r="O71" s="1202"/>
      <c r="P71" s="353"/>
      <c r="Q71" s="1201"/>
      <c r="R71" s="1202"/>
      <c r="S71" s="1202"/>
    </row>
    <row r="72" spans="1:20" x14ac:dyDescent="0.25">
      <c r="A72" s="1165" t="s">
        <v>724</v>
      </c>
      <c r="B72" s="119"/>
      <c r="D72" s="119"/>
      <c r="E72" s="1201"/>
      <c r="F72" s="1202"/>
      <c r="G72" s="1202"/>
      <c r="H72" s="119"/>
      <c r="I72" s="1202"/>
      <c r="J72" s="120"/>
      <c r="K72" s="1201"/>
      <c r="L72" s="1202"/>
      <c r="M72" s="1202"/>
      <c r="N72" s="40"/>
      <c r="O72" s="1202"/>
      <c r="P72" s="353"/>
      <c r="Q72" s="1201"/>
      <c r="R72" s="1202"/>
      <c r="S72" s="1202"/>
    </row>
    <row r="73" spans="1:20" x14ac:dyDescent="0.25">
      <c r="A73" s="1165"/>
      <c r="D73" s="35"/>
      <c r="F73" s="1165"/>
      <c r="J73" s="35"/>
      <c r="L73" s="1165"/>
      <c r="N73" s="36"/>
      <c r="P73" s="35"/>
    </row>
    <row r="74" spans="1:20" x14ac:dyDescent="0.25">
      <c r="F74" s="36"/>
      <c r="G74" s="36"/>
      <c r="L74" s="36"/>
      <c r="M74" s="36"/>
      <c r="R74" s="36"/>
      <c r="S74" s="36"/>
    </row>
    <row r="75" spans="1:20" x14ac:dyDescent="0.25">
      <c r="B75" s="100"/>
      <c r="D75" s="100"/>
      <c r="F75" s="36"/>
      <c r="G75" s="36"/>
      <c r="L75" s="36"/>
      <c r="M75" s="36"/>
      <c r="R75" s="36"/>
      <c r="S75" s="36"/>
    </row>
    <row r="76" spans="1:20" x14ac:dyDescent="0.25">
      <c r="B76" s="100"/>
      <c r="D76" s="100"/>
      <c r="F76" s="36"/>
      <c r="G76" s="36"/>
      <c r="L76" s="36"/>
      <c r="M76" s="36"/>
      <c r="R76" s="36"/>
      <c r="S76" s="36"/>
    </row>
    <row r="77" spans="1:20" x14ac:dyDescent="0.25">
      <c r="B77" s="354"/>
      <c r="H77" s="82"/>
      <c r="N77" s="82"/>
    </row>
    <row r="78" spans="1:20" x14ac:dyDescent="0.25">
      <c r="B78" s="355"/>
    </row>
    <row r="79" spans="1:20" x14ac:dyDescent="0.25">
      <c r="B79" s="1204"/>
    </row>
    <row r="80" spans="1:20" x14ac:dyDescent="0.25">
      <c r="B80" s="356"/>
    </row>
    <row r="81" spans="2:2" x14ac:dyDescent="0.25">
      <c r="B81" s="356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43" type="noConversion"/>
  <printOptions horizontalCentered="1"/>
  <pageMargins left="0.25" right="0.25" top="0.25" bottom="0.5" header="0.3" footer="0.3"/>
  <pageSetup scale="86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>
    <pageSetUpPr fitToPage="1"/>
  </sheetPr>
  <dimension ref="A1:T81"/>
  <sheetViews>
    <sheetView showGridLines="0" topLeftCell="A16" zoomScaleNormal="100" workbookViewId="0">
      <selection activeCell="AC39" sqref="AC39"/>
    </sheetView>
  </sheetViews>
  <sheetFormatPr defaultColWidth="9.1796875" defaultRowHeight="11.5" x14ac:dyDescent="0.25"/>
  <cols>
    <col min="1" max="1" width="24.7265625" style="996" customWidth="1"/>
    <col min="2" max="2" width="10.26953125" style="962" customWidth="1"/>
    <col min="3" max="3" width="0.54296875" style="914" customWidth="1"/>
    <col min="4" max="4" width="12.7265625" style="892" customWidth="1"/>
    <col min="5" max="5" width="0.7265625" style="892" customWidth="1"/>
    <col min="6" max="6" width="8.54296875" style="914" customWidth="1"/>
    <col min="7" max="7" width="0.54296875" style="914" customWidth="1"/>
    <col min="8" max="8" width="10.26953125" style="894" customWidth="1"/>
    <col min="9" max="9" width="0.54296875" style="914" customWidth="1"/>
    <col min="10" max="10" width="10.26953125" style="956" customWidth="1"/>
    <col min="11" max="11" width="0.54296875" style="892" customWidth="1"/>
    <col min="12" max="12" width="8.453125" style="914" customWidth="1"/>
    <col min="13" max="13" width="1.54296875" style="914" customWidth="1"/>
    <col min="14" max="14" width="10.26953125" style="957" customWidth="1"/>
    <col min="15" max="15" width="0.54296875" style="914" customWidth="1"/>
    <col min="16" max="16" width="10.26953125" style="956" customWidth="1"/>
    <col min="17" max="17" width="0.54296875" style="892" customWidth="1"/>
    <col min="18" max="18" width="8.26953125" style="914" customWidth="1"/>
    <col min="19" max="19" width="0.54296875" style="914" customWidth="1"/>
    <col min="20" max="16384" width="9.1796875" style="892"/>
  </cols>
  <sheetData>
    <row r="1" spans="1:20" ht="15.5" x14ac:dyDescent="0.35">
      <c r="A1" s="1685" t="str">
        <f>CONCATENATE('List of Tables'!A70,":  ",'List of Tables'!C70)</f>
        <v>TABLE 57:  Maui County Visitor Characteristics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963"/>
    </row>
    <row r="2" spans="1:20" ht="15.5" x14ac:dyDescent="0.35">
      <c r="A2" s="1685" t="s">
        <v>696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</row>
    <row r="3" spans="1:20" x14ac:dyDescent="0.25">
      <c r="A3" s="1074"/>
      <c r="B3" s="948"/>
      <c r="C3" s="915"/>
      <c r="D3" s="1075"/>
      <c r="E3" s="915"/>
      <c r="F3" s="915"/>
      <c r="G3" s="915"/>
      <c r="H3" s="896"/>
      <c r="I3" s="915"/>
      <c r="J3" s="1075"/>
      <c r="K3" s="915"/>
      <c r="L3" s="915"/>
      <c r="M3" s="915"/>
      <c r="N3" s="896"/>
      <c r="O3" s="915"/>
      <c r="P3" s="1075"/>
      <c r="Q3" s="915"/>
      <c r="R3" s="896"/>
      <c r="S3" s="915"/>
    </row>
    <row r="4" spans="1:20" x14ac:dyDescent="0.25">
      <c r="A4" s="1759" t="s">
        <v>410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  <c r="T4" s="4"/>
    </row>
    <row r="5" spans="1:20" s="1076" customFormat="1" ht="23" x14ac:dyDescent="0.25">
      <c r="A5" s="1760"/>
      <c r="B5" s="897">
        <v>2014</v>
      </c>
      <c r="C5" s="898"/>
      <c r="D5" s="899">
        <v>2013</v>
      </c>
      <c r="E5" s="964"/>
      <c r="F5" s="900" t="s">
        <v>951</v>
      </c>
      <c r="G5" s="964"/>
      <c r="H5" s="897">
        <v>2014</v>
      </c>
      <c r="I5" s="898"/>
      <c r="J5" s="899">
        <v>2013</v>
      </c>
      <c r="K5" s="964"/>
      <c r="L5" s="1009" t="s">
        <v>951</v>
      </c>
      <c r="M5" s="999"/>
      <c r="N5" s="899">
        <v>2014</v>
      </c>
      <c r="O5" s="898"/>
      <c r="P5" s="899">
        <v>2013</v>
      </c>
      <c r="Q5" s="964"/>
      <c r="R5" s="900" t="s">
        <v>951</v>
      </c>
      <c r="S5" s="965"/>
      <c r="T5" s="892"/>
    </row>
    <row r="6" spans="1:20" s="1076" customFormat="1" x14ac:dyDescent="0.25">
      <c r="A6" s="1170" t="s">
        <v>1101</v>
      </c>
      <c r="B6" s="902">
        <v>20375144.352970112</v>
      </c>
      <c r="C6" s="903"/>
      <c r="D6" s="904">
        <v>19795040.435471222</v>
      </c>
      <c r="E6" s="904"/>
      <c r="F6" s="967">
        <v>2.9305518187241881E-2</v>
      </c>
      <c r="G6" s="967"/>
      <c r="H6" s="905">
        <v>17290017.316037744</v>
      </c>
      <c r="I6" s="967"/>
      <c r="J6" s="968">
        <v>16769610.061144747</v>
      </c>
      <c r="K6" s="906"/>
      <c r="L6" s="969">
        <v>3.1032758245153422E-2</v>
      </c>
      <c r="M6" s="907"/>
      <c r="N6" s="908">
        <v>3085127.036959209</v>
      </c>
      <c r="O6" s="967"/>
      <c r="P6" s="968">
        <v>3025430.3743264745</v>
      </c>
      <c r="Q6" s="906"/>
      <c r="R6" s="967">
        <v>1.9731626660231528E-2</v>
      </c>
      <c r="S6" s="970"/>
      <c r="T6" s="892"/>
    </row>
    <row r="7" spans="1:20" s="1076" customFormat="1" x14ac:dyDescent="0.25">
      <c r="A7" s="1170" t="s">
        <v>272</v>
      </c>
      <c r="B7" s="902">
        <v>2449713.8448780016</v>
      </c>
      <c r="C7" s="904"/>
      <c r="D7" s="904">
        <v>2401732.7245122786</v>
      </c>
      <c r="E7" s="904"/>
      <c r="F7" s="967">
        <v>1.9977710207311511E-2</v>
      </c>
      <c r="G7" s="967"/>
      <c r="H7" s="909">
        <v>2004801.4081962809</v>
      </c>
      <c r="I7" s="967"/>
      <c r="J7" s="968">
        <v>1958890.7113667312</v>
      </c>
      <c r="K7" s="906"/>
      <c r="L7" s="969">
        <v>2.3437089452283701E-2</v>
      </c>
      <c r="M7" s="907"/>
      <c r="N7" s="904">
        <v>444912.43668478023</v>
      </c>
      <c r="O7" s="967"/>
      <c r="P7" s="968">
        <v>442842.01314567291</v>
      </c>
      <c r="Q7" s="906"/>
      <c r="R7" s="967">
        <v>4.6753096536625354E-3</v>
      </c>
      <c r="S7" s="970"/>
      <c r="T7" s="892"/>
    </row>
    <row r="8" spans="1:20" s="1076" customFormat="1" x14ac:dyDescent="0.25">
      <c r="A8" s="505" t="s">
        <v>273</v>
      </c>
      <c r="B8" s="911"/>
      <c r="C8" s="912"/>
      <c r="D8" s="912"/>
      <c r="E8" s="912"/>
      <c r="F8" s="912"/>
      <c r="G8" s="912"/>
      <c r="H8" s="911"/>
      <c r="I8" s="912"/>
      <c r="J8" s="912"/>
      <c r="K8" s="912"/>
      <c r="L8" s="913"/>
      <c r="M8" s="911"/>
      <c r="N8" s="912"/>
      <c r="O8" s="912"/>
      <c r="P8" s="912"/>
      <c r="Q8" s="912"/>
      <c r="R8" s="912"/>
      <c r="S8" s="913"/>
      <c r="T8" s="892"/>
    </row>
    <row r="9" spans="1:20" s="1077" customFormat="1" x14ac:dyDescent="0.25">
      <c r="A9" s="1175" t="s">
        <v>274</v>
      </c>
      <c r="B9" s="902">
        <v>307758.191312487</v>
      </c>
      <c r="C9" s="904"/>
      <c r="D9" s="904">
        <v>306644.38984537194</v>
      </c>
      <c r="E9" s="904">
        <v>0</v>
      </c>
      <c r="F9" s="967">
        <v>3.6322251572145294E-3</v>
      </c>
      <c r="G9" s="967"/>
      <c r="H9" s="909">
        <v>267793.18299908261</v>
      </c>
      <c r="I9" s="967"/>
      <c r="J9" s="972">
        <v>269598.26052449737</v>
      </c>
      <c r="K9" s="906"/>
      <c r="L9" s="969">
        <v>-6.6954346140921739E-3</v>
      </c>
      <c r="M9" s="907"/>
      <c r="N9" s="904">
        <v>39965.008313489081</v>
      </c>
      <c r="O9" s="967"/>
      <c r="P9" s="968">
        <v>37046.129320576554</v>
      </c>
      <c r="Q9" s="906"/>
      <c r="R9" s="967">
        <v>7.8790390425249962E-2</v>
      </c>
      <c r="S9" s="969"/>
      <c r="T9" s="892"/>
    </row>
    <row r="10" spans="1:20" s="1077" customFormat="1" x14ac:dyDescent="0.25">
      <c r="A10" s="1175" t="s">
        <v>275</v>
      </c>
      <c r="B10" s="902">
        <v>1131835.2710979409</v>
      </c>
      <c r="C10" s="904"/>
      <c r="D10" s="904">
        <v>1113556.2190861616</v>
      </c>
      <c r="E10" s="904">
        <v>0</v>
      </c>
      <c r="F10" s="967">
        <v>1.641502395521616E-2</v>
      </c>
      <c r="G10" s="967"/>
      <c r="H10" s="909">
        <v>915314.82637340657</v>
      </c>
      <c r="I10" s="967"/>
      <c r="J10" s="972">
        <v>902683.82870428369</v>
      </c>
      <c r="K10" s="906"/>
      <c r="L10" s="969">
        <v>1.3992715131779274E-2</v>
      </c>
      <c r="M10" s="907"/>
      <c r="N10" s="904">
        <v>216520.44472223692</v>
      </c>
      <c r="O10" s="967"/>
      <c r="P10" s="968">
        <v>210872.39038071889</v>
      </c>
      <c r="Q10" s="906"/>
      <c r="R10" s="967">
        <v>2.6784228752378476E-2</v>
      </c>
      <c r="S10" s="969"/>
      <c r="T10" s="892"/>
    </row>
    <row r="11" spans="1:20" s="1077" customFormat="1" x14ac:dyDescent="0.25">
      <c r="A11" s="1175" t="s">
        <v>276</v>
      </c>
      <c r="B11" s="902">
        <v>1010120.3824711656</v>
      </c>
      <c r="C11" s="904"/>
      <c r="D11" s="904">
        <v>981532.1155811426</v>
      </c>
      <c r="E11" s="904">
        <v>0</v>
      </c>
      <c r="F11" s="967">
        <v>2.9126165548945451E-2</v>
      </c>
      <c r="G11" s="967"/>
      <c r="H11" s="909">
        <v>821693.39882257115</v>
      </c>
      <c r="I11" s="967"/>
      <c r="J11" s="968">
        <v>786608.62213712849</v>
      </c>
      <c r="K11" s="906"/>
      <c r="L11" s="969">
        <v>4.4602583417050791E-2</v>
      </c>
      <c r="M11" s="907"/>
      <c r="N11" s="904">
        <v>188426.98364908359</v>
      </c>
      <c r="O11" s="967"/>
      <c r="P11" s="968">
        <v>194923.4934443215</v>
      </c>
      <c r="Q11" s="906"/>
      <c r="R11" s="967">
        <v>-3.33285109990787E-2</v>
      </c>
      <c r="S11" s="969"/>
      <c r="T11" s="892"/>
    </row>
    <row r="12" spans="1:20" s="1077" customFormat="1" x14ac:dyDescent="0.25">
      <c r="A12" s="1175" t="s">
        <v>277</v>
      </c>
      <c r="B12" s="916">
        <v>2.1789771057385146</v>
      </c>
      <c r="C12" s="917"/>
      <c r="D12" s="918">
        <v>2.1711425758120844</v>
      </c>
      <c r="E12" s="918"/>
      <c r="F12" s="967">
        <v>3.6084824708021751E-3</v>
      </c>
      <c r="G12" s="967"/>
      <c r="H12" s="919">
        <v>2.1556286376270184</v>
      </c>
      <c r="I12" s="967"/>
      <c r="J12" s="973">
        <v>2.1326300484415253</v>
      </c>
      <c r="K12" s="906"/>
      <c r="L12" s="969">
        <v>1.0784143833244754E-2</v>
      </c>
      <c r="M12" s="907"/>
      <c r="N12" s="917">
        <v>2.2907831386077451</v>
      </c>
      <c r="O12" s="967"/>
      <c r="P12" s="974">
        <v>2.3596344414529149</v>
      </c>
      <c r="Q12" s="906"/>
      <c r="R12" s="967">
        <v>-2.9178800595390322E-2</v>
      </c>
      <c r="S12" s="969"/>
      <c r="T12" s="892"/>
    </row>
    <row r="13" spans="1:20" s="1076" customFormat="1" x14ac:dyDescent="0.25">
      <c r="A13" s="505" t="s">
        <v>278</v>
      </c>
      <c r="B13" s="911"/>
      <c r="C13" s="912"/>
      <c r="D13" s="912"/>
      <c r="E13" s="912"/>
      <c r="F13" s="912"/>
      <c r="G13" s="912"/>
      <c r="H13" s="911"/>
      <c r="I13" s="912"/>
      <c r="J13" s="912"/>
      <c r="K13" s="912"/>
      <c r="L13" s="913"/>
      <c r="M13" s="911"/>
      <c r="N13" s="912"/>
      <c r="O13" s="912"/>
      <c r="P13" s="912"/>
      <c r="Q13" s="912"/>
      <c r="R13" s="912"/>
      <c r="S13" s="913"/>
      <c r="T13" s="892"/>
    </row>
    <row r="14" spans="1:20" s="1041" customFormat="1" x14ac:dyDescent="0.25">
      <c r="A14" s="1179" t="s">
        <v>279</v>
      </c>
      <c r="B14" s="902">
        <v>799700.44665279554</v>
      </c>
      <c r="C14" s="904"/>
      <c r="D14" s="904">
        <v>783350.63812185137</v>
      </c>
      <c r="E14" s="904"/>
      <c r="F14" s="967">
        <v>2.0871634917084127E-2</v>
      </c>
      <c r="G14" s="967"/>
      <c r="H14" s="909">
        <v>592939.74545986799</v>
      </c>
      <c r="I14" s="967"/>
      <c r="J14" s="972">
        <v>581195.88596365706</v>
      </c>
      <c r="K14" s="906"/>
      <c r="L14" s="969">
        <v>2.0206370657181998E-2</v>
      </c>
      <c r="M14" s="907"/>
      <c r="N14" s="904">
        <v>206760.70119271235</v>
      </c>
      <c r="O14" s="967"/>
      <c r="P14" s="968">
        <v>202154.75215847208</v>
      </c>
      <c r="Q14" s="906"/>
      <c r="R14" s="967">
        <v>2.2784272865520372E-2</v>
      </c>
      <c r="S14" s="969"/>
      <c r="T14" s="892"/>
    </row>
    <row r="15" spans="1:20" s="1041" customFormat="1" x14ac:dyDescent="0.25">
      <c r="A15" s="1179" t="s">
        <v>280</v>
      </c>
      <c r="B15" s="902">
        <v>1650013.3982260807</v>
      </c>
      <c r="C15" s="904"/>
      <c r="D15" s="904">
        <v>1618382.0863894131</v>
      </c>
      <c r="E15" s="904"/>
      <c r="F15" s="967">
        <v>1.9545020982799303E-2</v>
      </c>
      <c r="G15" s="967"/>
      <c r="H15" s="902">
        <v>1411861.6627357465</v>
      </c>
      <c r="I15" s="967"/>
      <c r="J15" s="972">
        <v>1377694.8254009935</v>
      </c>
      <c r="K15" s="906"/>
      <c r="L15" s="969">
        <v>2.4800004111802026E-2</v>
      </c>
      <c r="M15" s="907"/>
      <c r="N15" s="904">
        <v>238151.73549207035</v>
      </c>
      <c r="O15" s="967"/>
      <c r="P15" s="968">
        <v>240687.26098721803</v>
      </c>
      <c r="Q15" s="906"/>
      <c r="R15" s="967">
        <v>-1.0534523035194346E-2</v>
      </c>
      <c r="S15" s="969"/>
      <c r="T15" s="892"/>
    </row>
    <row r="16" spans="1:20" s="1041" customFormat="1" x14ac:dyDescent="0.25">
      <c r="A16" s="1180" t="s">
        <v>665</v>
      </c>
      <c r="B16" s="916">
        <v>5.2271994513378068</v>
      </c>
      <c r="C16" s="917"/>
      <c r="D16" s="918">
        <v>5.1827949932970743</v>
      </c>
      <c r="E16" s="918"/>
      <c r="F16" s="967">
        <v>8.5676663071105452E-3</v>
      </c>
      <c r="G16" s="967"/>
      <c r="H16" s="919">
        <v>5.666194700618429</v>
      </c>
      <c r="I16" s="967"/>
      <c r="J16" s="973">
        <v>5.6010663181458886</v>
      </c>
      <c r="K16" s="906"/>
      <c r="L16" s="969">
        <v>1.1627854192967264E-2</v>
      </c>
      <c r="M16" s="907"/>
      <c r="N16" s="917">
        <v>3.2490612349561072</v>
      </c>
      <c r="O16" s="967"/>
      <c r="P16" s="974">
        <v>3.3325915601211915</v>
      </c>
      <c r="Q16" s="906"/>
      <c r="R16" s="967">
        <v>-2.5064675240924716E-2</v>
      </c>
      <c r="S16" s="969"/>
      <c r="T16" s="892"/>
    </row>
    <row r="17" spans="1:20" x14ac:dyDescent="0.25">
      <c r="A17" s="706" t="s">
        <v>281</v>
      </c>
      <c r="B17" s="911"/>
      <c r="C17" s="912"/>
      <c r="D17" s="912"/>
      <c r="E17" s="912"/>
      <c r="F17" s="912"/>
      <c r="G17" s="912"/>
      <c r="H17" s="911"/>
      <c r="I17" s="912"/>
      <c r="J17" s="912"/>
      <c r="K17" s="912"/>
      <c r="L17" s="913"/>
      <c r="M17" s="911"/>
      <c r="N17" s="912"/>
      <c r="O17" s="912"/>
      <c r="P17" s="912"/>
      <c r="Q17" s="912"/>
      <c r="R17" s="912"/>
      <c r="S17" s="913"/>
    </row>
    <row r="18" spans="1:20" s="1041" customFormat="1" x14ac:dyDescent="0.25">
      <c r="A18" s="1179" t="s">
        <v>282</v>
      </c>
      <c r="B18" s="902">
        <v>112978.93522820044</v>
      </c>
      <c r="C18" s="904"/>
      <c r="D18" s="904">
        <v>115945.51889023025</v>
      </c>
      <c r="E18" s="904">
        <v>0</v>
      </c>
      <c r="F18" s="967">
        <v>-2.558601393503079E-2</v>
      </c>
      <c r="G18" s="967"/>
      <c r="H18" s="909">
        <v>71522.055375378084</v>
      </c>
      <c r="I18" s="967"/>
      <c r="J18" s="972">
        <v>66708.799036761615</v>
      </c>
      <c r="K18" s="906"/>
      <c r="L18" s="969">
        <v>7.2153245270747554E-2</v>
      </c>
      <c r="M18" s="907"/>
      <c r="N18" s="904">
        <v>41456.879852808903</v>
      </c>
      <c r="O18" s="967"/>
      <c r="P18" s="968">
        <v>49236.719853491239</v>
      </c>
      <c r="Q18" s="906"/>
      <c r="R18" s="967">
        <v>-0.15800890115816049</v>
      </c>
      <c r="S18" s="969"/>
      <c r="T18" s="892"/>
    </row>
    <row r="19" spans="1:20" s="1041" customFormat="1" x14ac:dyDescent="0.25">
      <c r="A19" s="1179" t="s">
        <v>283</v>
      </c>
      <c r="B19" s="902">
        <v>635069.22243673634</v>
      </c>
      <c r="C19" s="904"/>
      <c r="D19" s="904">
        <v>654165.95428184047</v>
      </c>
      <c r="E19" s="904">
        <v>0</v>
      </c>
      <c r="F19" s="967">
        <v>-2.9192488114226305E-2</v>
      </c>
      <c r="G19" s="967"/>
      <c r="H19" s="909">
        <v>471843.29904571589</v>
      </c>
      <c r="I19" s="967"/>
      <c r="J19" s="972">
        <v>470404.14282821387</v>
      </c>
      <c r="K19" s="906"/>
      <c r="L19" s="969">
        <v>3.0594037902161625E-3</v>
      </c>
      <c r="M19" s="907"/>
      <c r="N19" s="904">
        <v>163225.92339093966</v>
      </c>
      <c r="O19" s="967"/>
      <c r="P19" s="968">
        <v>183761.81145336648</v>
      </c>
      <c r="Q19" s="906"/>
      <c r="R19" s="967">
        <v>-0.11175275156469736</v>
      </c>
      <c r="S19" s="969"/>
      <c r="T19" s="892"/>
    </row>
    <row r="20" spans="1:20" s="1041" customFormat="1" x14ac:dyDescent="0.25">
      <c r="A20" s="1179" t="s">
        <v>284</v>
      </c>
      <c r="B20" s="902">
        <v>84085.515320370047</v>
      </c>
      <c r="C20" s="904"/>
      <c r="D20" s="904">
        <v>91273.894305537746</v>
      </c>
      <c r="E20" s="904">
        <v>0</v>
      </c>
      <c r="F20" s="967">
        <v>-7.8756133282806229E-2</v>
      </c>
      <c r="G20" s="967"/>
      <c r="H20" s="909">
        <v>49455.07400748779</v>
      </c>
      <c r="I20" s="967"/>
      <c r="J20" s="972">
        <v>46696.060175755898</v>
      </c>
      <c r="K20" s="906"/>
      <c r="L20" s="969">
        <v>5.9084509942539935E-2</v>
      </c>
      <c r="M20" s="907"/>
      <c r="N20" s="904">
        <v>34630.441312872528</v>
      </c>
      <c r="O20" s="967"/>
      <c r="P20" s="968">
        <v>44577.834129788658</v>
      </c>
      <c r="Q20" s="906"/>
      <c r="R20" s="967">
        <v>-0.22314661560169635</v>
      </c>
      <c r="S20" s="969"/>
      <c r="T20" s="892"/>
    </row>
    <row r="21" spans="1:20" s="1041" customFormat="1" x14ac:dyDescent="0.25">
      <c r="A21" s="1179" t="s">
        <v>285</v>
      </c>
      <c r="B21" s="902">
        <v>1785751.2025350516</v>
      </c>
      <c r="C21" s="904"/>
      <c r="D21" s="904">
        <v>1722895.1456449109</v>
      </c>
      <c r="E21" s="904">
        <v>0</v>
      </c>
      <c r="F21" s="967">
        <v>3.6482810372428433E-2</v>
      </c>
      <c r="G21" s="967"/>
      <c r="H21" s="909">
        <v>1510891.1277801169</v>
      </c>
      <c r="I21" s="967"/>
      <c r="J21" s="972">
        <v>1468473.8296749417</v>
      </c>
      <c r="K21" s="906"/>
      <c r="L21" s="969">
        <v>2.8885293866329608E-2</v>
      </c>
      <c r="M21" s="907"/>
      <c r="N21" s="904">
        <v>274860.07475390879</v>
      </c>
      <c r="O21" s="967"/>
      <c r="P21" s="968">
        <v>254421.315968632</v>
      </c>
      <c r="Q21" s="906"/>
      <c r="R21" s="967">
        <v>8.0334301815327122E-2</v>
      </c>
      <c r="S21" s="969"/>
      <c r="T21" s="892"/>
    </row>
    <row r="22" spans="1:20" x14ac:dyDescent="0.25">
      <c r="A22" s="706" t="s">
        <v>286</v>
      </c>
      <c r="B22" s="911"/>
      <c r="C22" s="912"/>
      <c r="D22" s="912"/>
      <c r="E22" s="912"/>
      <c r="F22" s="912"/>
      <c r="G22" s="912"/>
      <c r="H22" s="911"/>
      <c r="I22" s="912"/>
      <c r="J22" s="912"/>
      <c r="K22" s="912"/>
      <c r="L22" s="913"/>
      <c r="M22" s="911"/>
      <c r="N22" s="912"/>
      <c r="O22" s="912"/>
      <c r="P22" s="912"/>
      <c r="Q22" s="912"/>
      <c r="R22" s="912"/>
      <c r="S22" s="913"/>
    </row>
    <row r="23" spans="1:20" s="1041" customFormat="1" x14ac:dyDescent="0.25">
      <c r="A23" s="1179" t="s">
        <v>583</v>
      </c>
      <c r="B23" s="902">
        <v>741468.61410076369</v>
      </c>
      <c r="C23" s="904"/>
      <c r="D23" s="904">
        <v>735312.24309536244</v>
      </c>
      <c r="E23" s="904"/>
      <c r="F23" s="967">
        <v>8.3724581811469041E-3</v>
      </c>
      <c r="G23" s="967"/>
      <c r="H23" s="909">
        <v>490411.82053416799</v>
      </c>
      <c r="I23" s="967"/>
      <c r="J23" s="972">
        <v>479586.11216291552</v>
      </c>
      <c r="K23" s="906"/>
      <c r="L23" s="969">
        <v>2.25730230644689E-2</v>
      </c>
      <c r="M23" s="907"/>
      <c r="N23" s="904">
        <v>251056.79356630225</v>
      </c>
      <c r="O23" s="967"/>
      <c r="P23" s="968">
        <v>255726.13093233181</v>
      </c>
      <c r="Q23" s="906"/>
      <c r="R23" s="967">
        <v>-1.8259132725333901E-2</v>
      </c>
      <c r="S23" s="969"/>
      <c r="T23" s="892"/>
    </row>
    <row r="24" spans="1:20" s="1041" customFormat="1" x14ac:dyDescent="0.25">
      <c r="A24" s="1179" t="s">
        <v>287</v>
      </c>
      <c r="B24" s="902">
        <v>2449713.8448780016</v>
      </c>
      <c r="C24" s="904"/>
      <c r="D24" s="904">
        <v>2401732.7245122786</v>
      </c>
      <c r="E24" s="904"/>
      <c r="F24" s="967">
        <v>1.9977710207311511E-2</v>
      </c>
      <c r="G24" s="967"/>
      <c r="H24" s="909">
        <v>2004801.4081962809</v>
      </c>
      <c r="I24" s="967"/>
      <c r="J24" s="972">
        <v>1958890.7113667312</v>
      </c>
      <c r="K24" s="906"/>
      <c r="L24" s="969">
        <v>2.3437089452283701E-2</v>
      </c>
      <c r="M24" s="907"/>
      <c r="N24" s="904">
        <v>444912.43668478023</v>
      </c>
      <c r="O24" s="967"/>
      <c r="P24" s="968">
        <v>442842.01314567291</v>
      </c>
      <c r="Q24" s="906"/>
      <c r="R24" s="967">
        <v>4.6753096536625354E-3</v>
      </c>
      <c r="S24" s="969"/>
      <c r="T24" s="892"/>
    </row>
    <row r="25" spans="1:20" s="1041" customFormat="1" x14ac:dyDescent="0.25">
      <c r="A25" s="1179" t="s">
        <v>288</v>
      </c>
      <c r="B25" s="902">
        <v>2410213.8527685949</v>
      </c>
      <c r="C25" s="904"/>
      <c r="D25" s="904">
        <v>2358783.538098319</v>
      </c>
      <c r="E25" s="904"/>
      <c r="F25" s="967">
        <v>2.1803744955647634E-2</v>
      </c>
      <c r="G25" s="967"/>
      <c r="H25" s="909">
        <v>1970675.591295799</v>
      </c>
      <c r="I25" s="967"/>
      <c r="J25" s="972">
        <v>1921362.4762499449</v>
      </c>
      <c r="K25" s="906"/>
      <c r="L25" s="969">
        <v>2.5665701113358849E-2</v>
      </c>
      <c r="M25" s="907"/>
      <c r="N25" s="904">
        <v>439538.2614762322</v>
      </c>
      <c r="O25" s="967"/>
      <c r="P25" s="968">
        <v>437421.06184927537</v>
      </c>
      <c r="Q25" s="906"/>
      <c r="R25" s="967">
        <v>4.8401867482237718E-3</v>
      </c>
      <c r="S25" s="969"/>
      <c r="T25" s="892"/>
    </row>
    <row r="26" spans="1:20" s="1041" customFormat="1" x14ac:dyDescent="0.25">
      <c r="A26" s="1179" t="s">
        <v>584</v>
      </c>
      <c r="B26" s="902">
        <v>59647.038010072982</v>
      </c>
      <c r="C26" s="904"/>
      <c r="D26" s="904">
        <v>55157.179352972031</v>
      </c>
      <c r="E26" s="904"/>
      <c r="F26" s="967">
        <v>8.1401164993746625E-2</v>
      </c>
      <c r="G26" s="967"/>
      <c r="H26" s="909">
        <v>47296.31450206726</v>
      </c>
      <c r="I26" s="967"/>
      <c r="J26" s="972">
        <v>42663.234632411892</v>
      </c>
      <c r="K26" s="906"/>
      <c r="L26" s="969">
        <v>0.10859654476680371</v>
      </c>
      <c r="M26" s="907"/>
      <c r="N26" s="904">
        <v>12350.723508005731</v>
      </c>
      <c r="O26" s="967"/>
      <c r="P26" s="968">
        <v>12493.944720560248</v>
      </c>
      <c r="Q26" s="906"/>
      <c r="R26" s="967">
        <v>-1.1463250058952976E-2</v>
      </c>
      <c r="S26" s="969"/>
      <c r="T26" s="892"/>
    </row>
    <row r="27" spans="1:20" s="1041" customFormat="1" x14ac:dyDescent="0.25">
      <c r="A27" s="1179" t="s">
        <v>585</v>
      </c>
      <c r="B27" s="902">
        <v>67948.310675890243</v>
      </c>
      <c r="C27" s="904"/>
      <c r="D27" s="968">
        <v>74309.896044642403</v>
      </c>
      <c r="E27" s="968"/>
      <c r="F27" s="967">
        <v>-8.5608858407369787E-2</v>
      </c>
      <c r="G27" s="967"/>
      <c r="H27" s="909">
        <v>54612.165514282606</v>
      </c>
      <c r="I27" s="967"/>
      <c r="J27" s="972">
        <v>58334.40458317368</v>
      </c>
      <c r="K27" s="906"/>
      <c r="L27" s="969">
        <v>-6.3808640809625047E-2</v>
      </c>
      <c r="M27" s="907"/>
      <c r="N27" s="904">
        <v>13336.145161610812</v>
      </c>
      <c r="O27" s="967"/>
      <c r="P27" s="968">
        <v>15975.49146147534</v>
      </c>
      <c r="Q27" s="906"/>
      <c r="R27" s="967">
        <v>-0.16521221310964188</v>
      </c>
      <c r="S27" s="969"/>
      <c r="T27" s="892"/>
    </row>
    <row r="28" spans="1:20" s="1041" customFormat="1" x14ac:dyDescent="0.25">
      <c r="A28" s="1179" t="s">
        <v>253</v>
      </c>
      <c r="B28" s="902">
        <v>300076.31174378889</v>
      </c>
      <c r="C28" s="904"/>
      <c r="D28" s="968">
        <v>285143.61940132501</v>
      </c>
      <c r="E28" s="968"/>
      <c r="F28" s="967">
        <v>5.2369021526120434E-2</v>
      </c>
      <c r="G28" s="967"/>
      <c r="H28" s="909">
        <v>241050.0321715466</v>
      </c>
      <c r="I28" s="967"/>
      <c r="J28" s="972">
        <v>228225.87981790933</v>
      </c>
      <c r="K28" s="906"/>
      <c r="L28" s="969">
        <v>5.6190614157645292E-2</v>
      </c>
      <c r="M28" s="907"/>
      <c r="N28" s="904">
        <v>59026.27957221894</v>
      </c>
      <c r="O28" s="967"/>
      <c r="P28" s="968">
        <v>56917.739583355054</v>
      </c>
      <c r="Q28" s="906"/>
      <c r="R28" s="967">
        <v>3.704539225026611E-2</v>
      </c>
      <c r="S28" s="969"/>
      <c r="T28" s="892"/>
    </row>
    <row r="29" spans="1:20" s="1041" customFormat="1" x14ac:dyDescent="0.25">
      <c r="A29" s="1179" t="s">
        <v>0</v>
      </c>
      <c r="B29" s="902">
        <v>349296.9980351596</v>
      </c>
      <c r="C29" s="904"/>
      <c r="D29" s="968">
        <v>338204.81915708457</v>
      </c>
      <c r="E29" s="968"/>
      <c r="F29" s="967">
        <v>3.2797223013321691E-2</v>
      </c>
      <c r="G29" s="967"/>
      <c r="H29" s="909">
        <v>259013.36432312446</v>
      </c>
      <c r="I29" s="967"/>
      <c r="J29" s="972">
        <v>246835.00392205472</v>
      </c>
      <c r="K29" s="906"/>
      <c r="L29" s="969">
        <v>4.9338060678441757E-2</v>
      </c>
      <c r="M29" s="907"/>
      <c r="N29" s="904">
        <v>90283.633712132883</v>
      </c>
      <c r="O29" s="967"/>
      <c r="P29" s="968">
        <v>91369.815234929876</v>
      </c>
      <c r="Q29" s="906"/>
      <c r="R29" s="967">
        <v>-1.1887750019021108E-2</v>
      </c>
      <c r="S29" s="969"/>
      <c r="T29" s="892"/>
    </row>
    <row r="30" spans="1:20" s="1041" customFormat="1" x14ac:dyDescent="0.25">
      <c r="A30" s="1179" t="s">
        <v>260</v>
      </c>
      <c r="B30" s="902">
        <v>204056.73032347049</v>
      </c>
      <c r="C30" s="904"/>
      <c r="D30" s="968">
        <v>198268.90598841314</v>
      </c>
      <c r="E30" s="968"/>
      <c r="F30" s="967">
        <v>2.9191790342534031E-2</v>
      </c>
      <c r="G30" s="967"/>
      <c r="H30" s="909">
        <v>146750.55556836224</v>
      </c>
      <c r="I30" s="967"/>
      <c r="J30" s="972">
        <v>137110.42098633651</v>
      </c>
      <c r="K30" s="906"/>
      <c r="L30" s="969">
        <v>7.0309277097080736E-2</v>
      </c>
      <c r="M30" s="907"/>
      <c r="N30" s="904">
        <v>57306.174755076376</v>
      </c>
      <c r="O30" s="967"/>
      <c r="P30" s="968">
        <v>61158.485002173067</v>
      </c>
      <c r="Q30" s="906"/>
      <c r="R30" s="967">
        <v>-6.298897441556657E-2</v>
      </c>
      <c r="S30" s="969"/>
      <c r="T30" s="892"/>
    </row>
    <row r="31" spans="1:20" s="1041" customFormat="1" x14ac:dyDescent="0.25">
      <c r="A31" s="1179" t="s">
        <v>269</v>
      </c>
      <c r="B31" s="902">
        <v>293758.78259833169</v>
      </c>
      <c r="C31" s="904"/>
      <c r="D31" s="968">
        <v>281094.81823904772</v>
      </c>
      <c r="E31" s="968"/>
      <c r="F31" s="967">
        <v>4.5052286764369752E-2</v>
      </c>
      <c r="G31" s="967"/>
      <c r="H31" s="909">
        <v>220075.13801285034</v>
      </c>
      <c r="I31" s="967"/>
      <c r="J31" s="972">
        <v>209388.64672288389</v>
      </c>
      <c r="K31" s="906"/>
      <c r="L31" s="969">
        <v>5.103663191495536E-2</v>
      </c>
      <c r="M31" s="907"/>
      <c r="N31" s="904">
        <v>73683.644585490678</v>
      </c>
      <c r="O31" s="967"/>
      <c r="P31" s="968">
        <v>71706.171516089307</v>
      </c>
      <c r="Q31" s="906"/>
      <c r="R31" s="967">
        <v>2.757744595188252E-2</v>
      </c>
      <c r="S31" s="969"/>
      <c r="T31" s="892"/>
    </row>
    <row r="32" spans="1:20" s="1041" customFormat="1" x14ac:dyDescent="0.25">
      <c r="A32" s="1179" t="s">
        <v>268</v>
      </c>
      <c r="B32" s="902">
        <v>1528455.2674672457</v>
      </c>
      <c r="C32" s="904"/>
      <c r="D32" s="968">
        <v>1495324.4974450499</v>
      </c>
      <c r="E32" s="968"/>
      <c r="F32" s="967">
        <v>2.2156241055907164E-2</v>
      </c>
      <c r="G32" s="967"/>
      <c r="H32" s="909">
        <v>1354233.352524461</v>
      </c>
      <c r="I32" s="967"/>
      <c r="J32" s="972">
        <v>1326053.0416892692</v>
      </c>
      <c r="K32" s="906"/>
      <c r="L32" s="969">
        <v>2.1251269707350945E-2</v>
      </c>
      <c r="M32" s="907"/>
      <c r="N32" s="904">
        <v>174221.91494448678</v>
      </c>
      <c r="O32" s="967"/>
      <c r="P32" s="968">
        <v>169271.45575533449</v>
      </c>
      <c r="Q32" s="906"/>
      <c r="R32" s="967">
        <v>2.9245682132654997E-2</v>
      </c>
      <c r="S32" s="969"/>
      <c r="T32" s="892"/>
    </row>
    <row r="33" spans="1:20" x14ac:dyDescent="0.25">
      <c r="A33" s="1158" t="s">
        <v>143</v>
      </c>
      <c r="B33" s="1206"/>
      <c r="C33" s="1207"/>
      <c r="D33" s="1207"/>
      <c r="E33" s="1207"/>
      <c r="F33" s="1208"/>
      <c r="G33" s="1208"/>
      <c r="H33" s="1209"/>
      <c r="I33" s="1208"/>
      <c r="J33" s="1207"/>
      <c r="K33" s="927"/>
      <c r="L33" s="1210"/>
      <c r="M33" s="1211"/>
      <c r="N33" s="1207"/>
      <c r="O33" s="1208"/>
      <c r="P33" s="1207"/>
      <c r="Q33" s="927"/>
      <c r="R33" s="1208"/>
      <c r="S33" s="1210"/>
    </row>
    <row r="34" spans="1:20" s="1041" customFormat="1" x14ac:dyDescent="0.25">
      <c r="A34" s="1181" t="s">
        <v>586</v>
      </c>
      <c r="B34" s="922">
        <v>4.2710063283484345</v>
      </c>
      <c r="C34" s="918"/>
      <c r="D34" s="974">
        <v>4.6276066072847604</v>
      </c>
      <c r="E34" s="974"/>
      <c r="F34" s="967">
        <v>-7.7059333084832038E-2</v>
      </c>
      <c r="G34" s="967"/>
      <c r="H34" s="919">
        <v>3.5464633243126022</v>
      </c>
      <c r="I34" s="967"/>
      <c r="J34" s="974">
        <v>4.0956684717592262</v>
      </c>
      <c r="K34" s="978"/>
      <c r="L34" s="969">
        <v>-0.1340941414651958</v>
      </c>
      <c r="M34" s="907"/>
      <c r="N34" s="918">
        <v>5.6863213597277253</v>
      </c>
      <c r="O34" s="967"/>
      <c r="P34" s="974">
        <v>5.6251978248816581</v>
      </c>
      <c r="Q34" s="923"/>
      <c r="R34" s="967">
        <v>1.086602404909256E-2</v>
      </c>
      <c r="S34" s="970"/>
      <c r="T34" s="892"/>
    </row>
    <row r="35" spans="1:20" s="1041" customFormat="1" x14ac:dyDescent="0.25">
      <c r="A35" s="1181" t="s">
        <v>800</v>
      </c>
      <c r="B35" s="922">
        <v>8.3173569009178774</v>
      </c>
      <c r="C35" s="918" t="e">
        <v>#DIV/0!</v>
      </c>
      <c r="D35" s="974">
        <v>8.2419830622456178</v>
      </c>
      <c r="E35" s="974"/>
      <c r="F35" s="967">
        <v>9.1451096299296607E-3</v>
      </c>
      <c r="G35" s="967"/>
      <c r="H35" s="919">
        <v>8.6243042554492053</v>
      </c>
      <c r="I35" s="967" t="e">
        <v>#DIV/0!</v>
      </c>
      <c r="J35" s="974">
        <v>8.5607685838912762</v>
      </c>
      <c r="K35" s="978"/>
      <c r="L35" s="969">
        <v>7.4217251564869637E-3</v>
      </c>
      <c r="M35" s="907"/>
      <c r="N35" s="918">
        <v>6.9342342056062076</v>
      </c>
      <c r="O35" s="967" t="e">
        <v>#DIV/0!</v>
      </c>
      <c r="P35" s="974">
        <v>6.8318503766968899</v>
      </c>
      <c r="Q35" s="923"/>
      <c r="R35" s="967">
        <v>1.4986251639606162E-2</v>
      </c>
      <c r="S35" s="970"/>
      <c r="T35" s="892"/>
    </row>
    <row r="36" spans="1:20" s="1041" customFormat="1" x14ac:dyDescent="0.25">
      <c r="A36" s="1181" t="s">
        <v>292</v>
      </c>
      <c r="B36" s="922">
        <v>8.2452750527999807</v>
      </c>
      <c r="C36" s="918"/>
      <c r="D36" s="974">
        <v>8.1700638333114277</v>
      </c>
      <c r="E36" s="974"/>
      <c r="F36" s="967">
        <v>9.2057076937266703E-3</v>
      </c>
      <c r="G36" s="967"/>
      <c r="H36" s="919">
        <v>8.5455280549601174</v>
      </c>
      <c r="I36" s="967"/>
      <c r="J36" s="974">
        <v>8.4868192554958863</v>
      </c>
      <c r="K36" s="978"/>
      <c r="L36" s="969">
        <v>6.9176446082803555E-3</v>
      </c>
      <c r="M36" s="907"/>
      <c r="N36" s="918">
        <v>6.8990867583338984</v>
      </c>
      <c r="O36" s="967"/>
      <c r="P36" s="974">
        <v>6.7787225481890729</v>
      </c>
      <c r="Q36" s="923"/>
      <c r="R36" s="967">
        <v>1.7756178880190428E-2</v>
      </c>
      <c r="S36" s="970"/>
      <c r="T36" s="892"/>
    </row>
    <row r="37" spans="1:20" s="1041" customFormat="1" x14ac:dyDescent="0.25">
      <c r="A37" s="1183" t="s">
        <v>587</v>
      </c>
      <c r="B37" s="922">
        <v>4.6387018398512252</v>
      </c>
      <c r="C37" s="918"/>
      <c r="D37" s="974">
        <v>4.7947176490974277</v>
      </c>
      <c r="E37" s="974"/>
      <c r="F37" s="967">
        <v>-3.2539102542476384E-2</v>
      </c>
      <c r="G37" s="967"/>
      <c r="H37" s="919">
        <v>5.286087914716135</v>
      </c>
      <c r="I37" s="967"/>
      <c r="J37" s="974">
        <v>5.4557812635653722</v>
      </c>
      <c r="K37" s="978"/>
      <c r="L37" s="969">
        <v>-3.1103400347531885E-2</v>
      </c>
      <c r="M37" s="907"/>
      <c r="N37" s="918">
        <v>2.15957781272669</v>
      </c>
      <c r="O37" s="967"/>
      <c r="P37" s="974">
        <v>2.5373751746599349</v>
      </c>
      <c r="Q37" s="923"/>
      <c r="R37" s="967">
        <v>-0.14889298425640907</v>
      </c>
      <c r="S37" s="970"/>
      <c r="T37" s="892"/>
    </row>
    <row r="38" spans="1:20" s="1041" customFormat="1" x14ac:dyDescent="0.25">
      <c r="A38" s="1183" t="s">
        <v>588</v>
      </c>
      <c r="B38" s="922">
        <v>3.3199261853000333</v>
      </c>
      <c r="C38" s="918"/>
      <c r="D38" s="974">
        <v>3.4876277953826538</v>
      </c>
      <c r="E38" s="974"/>
      <c r="F38" s="967">
        <v>-4.8084721169112235E-2</v>
      </c>
      <c r="G38" s="967"/>
      <c r="H38" s="919">
        <v>3.6537882175601508</v>
      </c>
      <c r="I38" s="967"/>
      <c r="J38" s="974">
        <v>3.9529455458839906</v>
      </c>
      <c r="K38" s="978"/>
      <c r="L38" s="969">
        <v>-7.5679597619384795E-2</v>
      </c>
      <c r="M38" s="907"/>
      <c r="N38" s="918">
        <v>1.9527448638784128</v>
      </c>
      <c r="O38" s="967"/>
      <c r="P38" s="974">
        <v>1.7885230146041857</v>
      </c>
      <c r="Q38" s="923"/>
      <c r="R38" s="967">
        <v>9.1819813294698197E-2</v>
      </c>
      <c r="S38" s="970"/>
      <c r="T38" s="892"/>
    </row>
    <row r="39" spans="1:20" s="1041" customFormat="1" x14ac:dyDescent="0.25">
      <c r="A39" s="1181" t="s">
        <v>1100</v>
      </c>
      <c r="B39" s="922">
        <v>3.8871730732529017</v>
      </c>
      <c r="C39" s="918"/>
      <c r="D39" s="974">
        <v>3.85340253055735</v>
      </c>
      <c r="E39" s="974"/>
      <c r="F39" s="967">
        <v>8.7638242897679231E-3</v>
      </c>
      <c r="G39" s="967"/>
      <c r="H39" s="919">
        <v>4.1008129543199887</v>
      </c>
      <c r="I39" s="967"/>
      <c r="J39" s="974">
        <v>4.1084620885300573</v>
      </c>
      <c r="K39" s="978"/>
      <c r="L39" s="969">
        <v>-1.861799876752756E-3</v>
      </c>
      <c r="M39" s="907"/>
      <c r="N39" s="918">
        <v>3.0147159138723518</v>
      </c>
      <c r="O39" s="967"/>
      <c r="P39" s="974">
        <v>2.8306775866220932</v>
      </c>
      <c r="Q39" s="923"/>
      <c r="R39" s="967">
        <v>6.5015644353151283E-2</v>
      </c>
      <c r="S39" s="970"/>
      <c r="T39" s="892"/>
    </row>
    <row r="40" spans="1:20" s="1041" customFormat="1" x14ac:dyDescent="0.25">
      <c r="A40" s="1181" t="s">
        <v>1</v>
      </c>
      <c r="B40" s="922">
        <v>4.2529127581590211</v>
      </c>
      <c r="C40" s="918"/>
      <c r="D40" s="974">
        <v>4.1633749148124473</v>
      </c>
      <c r="E40" s="974"/>
      <c r="F40" s="967">
        <v>2.1506072640255461E-2</v>
      </c>
      <c r="G40" s="967"/>
      <c r="H40" s="919">
        <v>4.5405823657111597</v>
      </c>
      <c r="I40" s="967"/>
      <c r="J40" s="974">
        <v>4.4906283237723228</v>
      </c>
      <c r="K40" s="978"/>
      <c r="L40" s="969">
        <v>1.1124065127900262E-2</v>
      </c>
      <c r="M40" s="907"/>
      <c r="N40" s="918">
        <v>3.4276217302946681</v>
      </c>
      <c r="O40" s="967"/>
      <c r="P40" s="974">
        <v>3.2793018073374891</v>
      </c>
      <c r="Q40" s="923"/>
      <c r="R40" s="967">
        <v>4.5229116339737578E-2</v>
      </c>
      <c r="S40" s="970"/>
      <c r="T40" s="892"/>
    </row>
    <row r="41" spans="1:20" s="1041" customFormat="1" x14ac:dyDescent="0.25">
      <c r="A41" s="1181" t="s">
        <v>144</v>
      </c>
      <c r="B41" s="922">
        <v>2.2351190148686815</v>
      </c>
      <c r="C41" s="918"/>
      <c r="D41" s="974">
        <v>2.2180009873474633</v>
      </c>
      <c r="E41" s="974"/>
      <c r="F41" s="967">
        <v>7.7177727236676461E-3</v>
      </c>
      <c r="G41" s="967"/>
      <c r="H41" s="919">
        <v>2.4476301904872604</v>
      </c>
      <c r="I41" s="967"/>
      <c r="J41" s="974">
        <v>2.4241195823575454</v>
      </c>
      <c r="K41" s="978"/>
      <c r="L41" s="969">
        <v>9.6986173045349594E-3</v>
      </c>
      <c r="M41" s="907"/>
      <c r="N41" s="918">
        <v>1.6909170467596839</v>
      </c>
      <c r="O41" s="967"/>
      <c r="P41" s="974">
        <v>1.755906360020433</v>
      </c>
      <c r="Q41" s="923"/>
      <c r="R41" s="967">
        <v>-3.7011833170871831E-2</v>
      </c>
      <c r="S41" s="970"/>
      <c r="T41" s="892"/>
    </row>
    <row r="42" spans="1:20" s="1041" customFormat="1" x14ac:dyDescent="0.25">
      <c r="A42" s="1181" t="s">
        <v>145</v>
      </c>
      <c r="B42" s="922">
        <v>3.5043669917449338</v>
      </c>
      <c r="C42" s="918"/>
      <c r="D42" s="974">
        <v>3.4447907541326224</v>
      </c>
      <c r="E42" s="974"/>
      <c r="F42" s="967">
        <v>1.7294588224506656E-2</v>
      </c>
      <c r="G42" s="967"/>
      <c r="H42" s="919">
        <v>3.7118251140270941</v>
      </c>
      <c r="I42" s="967"/>
      <c r="J42" s="974">
        <v>3.7063719337172003</v>
      </c>
      <c r="K42" s="978"/>
      <c r="L42" s="969">
        <v>1.4712987275469472E-3</v>
      </c>
      <c r="M42" s="907"/>
      <c r="N42" s="918">
        <v>2.8847400019295066</v>
      </c>
      <c r="O42" s="967"/>
      <c r="P42" s="974">
        <v>2.6809495387483651</v>
      </c>
      <c r="Q42" s="923"/>
      <c r="R42" s="967">
        <v>7.6014285325296985E-2</v>
      </c>
      <c r="S42" s="970"/>
      <c r="T42" s="892"/>
    </row>
    <row r="43" spans="1:20" s="1041" customFormat="1" x14ac:dyDescent="0.25">
      <c r="A43" s="1188" t="s">
        <v>308</v>
      </c>
      <c r="B43" s="922">
        <v>10.692652845591272</v>
      </c>
      <c r="C43" s="918"/>
      <c r="D43" s="974">
        <v>10.702532622558225</v>
      </c>
      <c r="E43" s="968"/>
      <c r="F43" s="967">
        <v>-9.2312514386816088E-4</v>
      </c>
      <c r="G43" s="967"/>
      <c r="H43" s="919">
        <v>10.571529615762815</v>
      </c>
      <c r="I43" s="973"/>
      <c r="J43" s="973">
        <v>10.608012634096159</v>
      </c>
      <c r="K43" s="906"/>
      <c r="L43" s="969">
        <v>-3.4391944647653321E-3</v>
      </c>
      <c r="M43" s="907"/>
      <c r="N43" s="918">
        <v>11.238441188883453</v>
      </c>
      <c r="O43" s="974"/>
      <c r="P43" s="974">
        <v>11.12063732342501</v>
      </c>
      <c r="Q43" s="906"/>
      <c r="R43" s="967">
        <v>1.0593265658461469E-2</v>
      </c>
      <c r="S43" s="969"/>
      <c r="T43" s="892"/>
    </row>
    <row r="44" spans="1:20" x14ac:dyDescent="0.25">
      <c r="A44" s="707" t="s">
        <v>1102</v>
      </c>
      <c r="B44" s="1212"/>
      <c r="C44" s="1213"/>
      <c r="D44" s="1213"/>
      <c r="E44" s="1213"/>
      <c r="F44" s="1208"/>
      <c r="G44" s="1208"/>
      <c r="H44" s="1214"/>
      <c r="I44" s="1208"/>
      <c r="J44" s="1215"/>
      <c r="K44" s="1216"/>
      <c r="L44" s="1210"/>
      <c r="M44" s="1211"/>
      <c r="N44" s="1213"/>
      <c r="O44" s="1208"/>
      <c r="P44" s="1213"/>
      <c r="Q44" s="1216"/>
      <c r="R44" s="1208"/>
      <c r="S44" s="1210"/>
    </row>
    <row r="45" spans="1:20" s="1041" customFormat="1" x14ac:dyDescent="0.25">
      <c r="A45" s="1188" t="s">
        <v>310</v>
      </c>
      <c r="B45" s="902">
        <v>1363645.981047228</v>
      </c>
      <c r="C45" s="904"/>
      <c r="D45" s="968">
        <v>1333711.0746398813</v>
      </c>
      <c r="E45" s="968"/>
      <c r="F45" s="967">
        <v>2.2444821053487551E-2</v>
      </c>
      <c r="G45" s="967"/>
      <c r="H45" s="909">
        <v>1075974.61727911</v>
      </c>
      <c r="I45" s="967"/>
      <c r="J45" s="972">
        <v>1037740.1089190202</v>
      </c>
      <c r="K45" s="906"/>
      <c r="L45" s="969">
        <v>3.6844011358409846E-2</v>
      </c>
      <c r="M45" s="907"/>
      <c r="N45" s="904">
        <v>287671.36376987415</v>
      </c>
      <c r="O45" s="967"/>
      <c r="P45" s="968">
        <v>295970.96572246501</v>
      </c>
      <c r="Q45" s="906"/>
      <c r="R45" s="967">
        <v>-2.8041946385962347E-2</v>
      </c>
      <c r="S45" s="969"/>
      <c r="T45" s="892"/>
    </row>
    <row r="46" spans="1:20" s="1041" customFormat="1" x14ac:dyDescent="0.25">
      <c r="A46" s="1188" t="s">
        <v>327</v>
      </c>
      <c r="B46" s="981">
        <v>1055336.7277230483</v>
      </c>
      <c r="C46" s="904"/>
      <c r="D46" s="968">
        <v>1032733.9766186782</v>
      </c>
      <c r="E46" s="968"/>
      <c r="F46" s="967">
        <v>2.1886324664532501E-2</v>
      </c>
      <c r="G46" s="967"/>
      <c r="H46" s="909">
        <v>832003.84603866562</v>
      </c>
      <c r="I46" s="967"/>
      <c r="J46" s="972">
        <v>802782.8931787191</v>
      </c>
      <c r="K46" s="906"/>
      <c r="L46" s="969">
        <v>3.6399570927878787E-2</v>
      </c>
      <c r="M46" s="907"/>
      <c r="N46" s="904">
        <v>223332.88168434854</v>
      </c>
      <c r="O46" s="967"/>
      <c r="P46" s="968">
        <v>229951.08344045113</v>
      </c>
      <c r="Q46" s="906"/>
      <c r="R46" s="967">
        <v>-2.8780911388123366E-2</v>
      </c>
      <c r="S46" s="969"/>
      <c r="T46" s="892"/>
    </row>
    <row r="47" spans="1:20" s="1041" customFormat="1" x14ac:dyDescent="0.25">
      <c r="A47" s="1188" t="s">
        <v>312</v>
      </c>
      <c r="B47" s="902">
        <v>726104.42155221594</v>
      </c>
      <c r="C47" s="904"/>
      <c r="D47" s="968">
        <v>730772.96679529292</v>
      </c>
      <c r="E47" s="968"/>
      <c r="F47" s="967">
        <v>-6.3885029348448134E-3</v>
      </c>
      <c r="G47" s="967"/>
      <c r="H47" s="909">
        <v>587841.54553589574</v>
      </c>
      <c r="I47" s="967"/>
      <c r="J47" s="972">
        <v>592694.75090949202</v>
      </c>
      <c r="K47" s="906"/>
      <c r="L47" s="969">
        <v>-8.1883724567309302E-3</v>
      </c>
      <c r="M47" s="907"/>
      <c r="N47" s="904">
        <v>138262.87601634688</v>
      </c>
      <c r="O47" s="967"/>
      <c r="P47" s="968">
        <v>138078.21588599443</v>
      </c>
      <c r="Q47" s="906"/>
      <c r="R47" s="967">
        <v>1.3373588959529835E-3</v>
      </c>
      <c r="S47" s="969"/>
      <c r="T47" s="892"/>
    </row>
    <row r="48" spans="1:20" s="1041" customFormat="1" x14ac:dyDescent="0.25">
      <c r="A48" s="1180" t="s">
        <v>313</v>
      </c>
      <c r="B48" s="902">
        <v>561467.38349764398</v>
      </c>
      <c r="C48" s="904"/>
      <c r="D48" s="968">
        <v>564190.75764236844</v>
      </c>
      <c r="E48" s="968"/>
      <c r="F48" s="967">
        <v>-4.8270449450551929E-3</v>
      </c>
      <c r="G48" s="967"/>
      <c r="H48" s="909">
        <v>460701.20949941286</v>
      </c>
      <c r="I48" s="967"/>
      <c r="J48" s="972">
        <v>467293.38676527381</v>
      </c>
      <c r="K48" s="906"/>
      <c r="L48" s="969">
        <v>-1.4107148640586846E-2</v>
      </c>
      <c r="M48" s="907"/>
      <c r="N48" s="904">
        <v>100766.17399778124</v>
      </c>
      <c r="O48" s="967"/>
      <c r="P48" s="968">
        <v>96897.370876789224</v>
      </c>
      <c r="Q48" s="906"/>
      <c r="R48" s="967">
        <v>3.9926812110427937E-2</v>
      </c>
      <c r="S48" s="969"/>
      <c r="T48" s="892"/>
    </row>
    <row r="49" spans="1:20" s="1041" customFormat="1" x14ac:dyDescent="0.25">
      <c r="A49" s="1188" t="s">
        <v>643</v>
      </c>
      <c r="B49" s="902">
        <v>287736.60643402801</v>
      </c>
      <c r="C49" s="904"/>
      <c r="D49" s="968">
        <v>278436.77408462489</v>
      </c>
      <c r="E49" s="968"/>
      <c r="F49" s="967">
        <v>3.3400158366210048E-2</v>
      </c>
      <c r="G49" s="967"/>
      <c r="H49" s="909">
        <v>263217.3077737292</v>
      </c>
      <c r="I49" s="967"/>
      <c r="J49" s="972">
        <v>257057.39950344391</v>
      </c>
      <c r="K49" s="906"/>
      <c r="L49" s="969">
        <v>2.3963162632876331E-2</v>
      </c>
      <c r="M49" s="907"/>
      <c r="N49" s="904">
        <v>24519.298660280194</v>
      </c>
      <c r="O49" s="967"/>
      <c r="P49" s="968">
        <v>21379.374581078893</v>
      </c>
      <c r="Q49" s="906"/>
      <c r="R49" s="967">
        <v>0.14686697533145737</v>
      </c>
      <c r="S49" s="969"/>
      <c r="T49" s="892"/>
    </row>
    <row r="50" spans="1:20" s="1041" customFormat="1" x14ac:dyDescent="0.25">
      <c r="A50" s="1188" t="s">
        <v>198</v>
      </c>
      <c r="B50" s="902">
        <v>212332.09948653739</v>
      </c>
      <c r="C50" s="904"/>
      <c r="D50" s="968">
        <v>206461.83128743886</v>
      </c>
      <c r="E50" s="968"/>
      <c r="F50" s="967">
        <v>2.8432704304195894E-2</v>
      </c>
      <c r="G50" s="967"/>
      <c r="H50" s="909">
        <v>195739.7437596308</v>
      </c>
      <c r="I50" s="967"/>
      <c r="J50" s="972">
        <v>192071.4111736014</v>
      </c>
      <c r="K50" s="906"/>
      <c r="L50" s="969">
        <v>1.9098795409556404E-2</v>
      </c>
      <c r="M50" s="907"/>
      <c r="N50" s="904">
        <v>16592.355726881666</v>
      </c>
      <c r="O50" s="967"/>
      <c r="P50" s="968">
        <v>14390.420113824537</v>
      </c>
      <c r="Q50" s="906"/>
      <c r="R50" s="967">
        <v>0.15301399094956103</v>
      </c>
      <c r="S50" s="969"/>
      <c r="T50" s="892"/>
    </row>
    <row r="51" spans="1:20" s="1041" customFormat="1" x14ac:dyDescent="0.25">
      <c r="A51" s="1188" t="s">
        <v>187</v>
      </c>
      <c r="B51" s="902">
        <v>149001.89130456027</v>
      </c>
      <c r="C51" s="904"/>
      <c r="D51" s="968">
        <v>127496.16925453475</v>
      </c>
      <c r="E51" s="968"/>
      <c r="F51" s="967">
        <v>0.16867739772707416</v>
      </c>
      <c r="G51" s="967"/>
      <c r="H51" s="909">
        <v>122921.60319998057</v>
      </c>
      <c r="I51" s="967"/>
      <c r="J51" s="972">
        <v>107452.23921953747</v>
      </c>
      <c r="K51" s="906"/>
      <c r="L51" s="969">
        <v>0.14396502197443634</v>
      </c>
      <c r="M51" s="907"/>
      <c r="N51" s="904">
        <v>26080.288104590192</v>
      </c>
      <c r="O51" s="967"/>
      <c r="P51" s="968">
        <v>20043.930034996636</v>
      </c>
      <c r="Q51" s="906"/>
      <c r="R51" s="967">
        <v>0.30115641289178791</v>
      </c>
      <c r="S51" s="969"/>
      <c r="T51" s="892"/>
    </row>
    <row r="52" spans="1:20" s="1041" customFormat="1" x14ac:dyDescent="0.25">
      <c r="A52" s="1188" t="s">
        <v>316</v>
      </c>
      <c r="B52" s="902">
        <v>34356.322546839227</v>
      </c>
      <c r="C52" s="904"/>
      <c r="D52" s="968">
        <v>32867.998056538912</v>
      </c>
      <c r="E52" s="968"/>
      <c r="F52" s="967">
        <v>4.5281872286231928E-2</v>
      </c>
      <c r="G52" s="967"/>
      <c r="H52" s="909">
        <v>27478.062347475454</v>
      </c>
      <c r="I52" s="967"/>
      <c r="J52" s="972">
        <v>26275.045636176928</v>
      </c>
      <c r="K52" s="906"/>
      <c r="L52" s="969">
        <v>4.578552319019176E-2</v>
      </c>
      <c r="M52" s="907"/>
      <c r="N52" s="904">
        <v>6878.2601993618864</v>
      </c>
      <c r="O52" s="967"/>
      <c r="P52" s="968">
        <v>6592.9524203622022</v>
      </c>
      <c r="Q52" s="906"/>
      <c r="R52" s="967">
        <v>4.3274660699585327E-2</v>
      </c>
      <c r="S52" s="969"/>
      <c r="T52" s="892"/>
    </row>
    <row r="53" spans="1:20" s="1041" customFormat="1" x14ac:dyDescent="0.25">
      <c r="A53" s="1188" t="s">
        <v>317</v>
      </c>
      <c r="B53" s="902">
        <v>109846.86082329761</v>
      </c>
      <c r="C53" s="904"/>
      <c r="D53" s="968">
        <v>101856.38842485232</v>
      </c>
      <c r="E53" s="968"/>
      <c r="F53" s="967">
        <v>7.844841665813139E-2</v>
      </c>
      <c r="G53" s="967"/>
      <c r="H53" s="909">
        <v>88185.767826957832</v>
      </c>
      <c r="I53" s="967"/>
      <c r="J53" s="972">
        <v>81333.411806041142</v>
      </c>
      <c r="K53" s="906"/>
      <c r="L53" s="969">
        <v>8.4250197658715734E-2</v>
      </c>
      <c r="M53" s="907"/>
      <c r="N53" s="904">
        <v>21661.09299634464</v>
      </c>
      <c r="O53" s="967"/>
      <c r="P53" s="968">
        <v>20522.976618819317</v>
      </c>
      <c r="Q53" s="906"/>
      <c r="R53" s="967">
        <v>5.5455716715171029E-2</v>
      </c>
      <c r="S53" s="969"/>
      <c r="T53" s="892"/>
    </row>
    <row r="54" spans="1:20" s="1041" customFormat="1" x14ac:dyDescent="0.25">
      <c r="A54" s="1180" t="s">
        <v>318</v>
      </c>
      <c r="B54" s="902">
        <v>148574.82665271231</v>
      </c>
      <c r="C54" s="904"/>
      <c r="D54" s="968">
        <v>143651.11109935088</v>
      </c>
      <c r="E54" s="968"/>
      <c r="F54" s="967">
        <v>3.4275513190817758E-2</v>
      </c>
      <c r="G54" s="967"/>
      <c r="H54" s="909">
        <v>134112.07209262386</v>
      </c>
      <c r="I54" s="967"/>
      <c r="J54" s="972">
        <v>130954.08282070582</v>
      </c>
      <c r="K54" s="906"/>
      <c r="L54" s="969">
        <v>2.4115241036369653E-2</v>
      </c>
      <c r="M54" s="907"/>
      <c r="N54" s="931">
        <v>14462.754560091607</v>
      </c>
      <c r="O54" s="967"/>
      <c r="P54" s="968">
        <v>12697.028278596736</v>
      </c>
      <c r="Q54" s="906"/>
      <c r="R54" s="967">
        <v>0.13906610608021883</v>
      </c>
      <c r="S54" s="969"/>
      <c r="T54" s="892"/>
    </row>
    <row r="55" spans="1:20" x14ac:dyDescent="0.25">
      <c r="A55" s="1158" t="s">
        <v>319</v>
      </c>
      <c r="B55" s="1212"/>
      <c r="C55" s="1213"/>
      <c r="D55" s="1213"/>
      <c r="E55" s="1213"/>
      <c r="F55" s="1208"/>
      <c r="G55" s="1208"/>
      <c r="H55" s="1214"/>
      <c r="I55" s="1208"/>
      <c r="J55" s="1215"/>
      <c r="K55" s="1216"/>
      <c r="L55" s="1210"/>
      <c r="M55" s="1211"/>
      <c r="N55" s="1215"/>
      <c r="O55" s="1208"/>
      <c r="P55" s="1213"/>
      <c r="Q55" s="1216"/>
      <c r="R55" s="1208"/>
      <c r="S55" s="1210"/>
    </row>
    <row r="56" spans="1:20" s="1041" customFormat="1" x14ac:dyDescent="0.25">
      <c r="A56" s="1180" t="s">
        <v>320</v>
      </c>
      <c r="B56" s="902">
        <v>2202475.8905403968</v>
      </c>
      <c r="C56" s="904"/>
      <c r="D56" s="968">
        <v>2156369.5539732981</v>
      </c>
      <c r="E56" s="968">
        <v>0</v>
      </c>
      <c r="F56" s="967">
        <v>2.1381463340615161E-2</v>
      </c>
      <c r="G56" s="967"/>
      <c r="H56" s="909">
        <v>1794794.0056051908</v>
      </c>
      <c r="I56" s="967"/>
      <c r="J56" s="972">
        <v>1753031.4196492222</v>
      </c>
      <c r="K56" s="906"/>
      <c r="L56" s="969">
        <v>2.3823067566196388E-2</v>
      </c>
      <c r="M56" s="907"/>
      <c r="N56" s="931">
        <v>407681.88493848022</v>
      </c>
      <c r="O56" s="967"/>
      <c r="P56" s="968">
        <v>403338.13432543218</v>
      </c>
      <c r="Q56" s="906"/>
      <c r="R56" s="967">
        <v>1.0769501426669688E-2</v>
      </c>
      <c r="S56" s="969"/>
      <c r="T56" s="892"/>
    </row>
    <row r="57" spans="1:20" s="1041" customFormat="1" x14ac:dyDescent="0.25">
      <c r="A57" s="1180" t="s">
        <v>196</v>
      </c>
      <c r="B57" s="902">
        <v>2044135.7152544814</v>
      </c>
      <c r="C57" s="904"/>
      <c r="D57" s="968">
        <v>2001989.4733692245</v>
      </c>
      <c r="E57" s="968">
        <v>0</v>
      </c>
      <c r="F57" s="967">
        <v>2.1052179567321819E-2</v>
      </c>
      <c r="G57" s="967"/>
      <c r="H57" s="909">
        <v>1684015.8011306939</v>
      </c>
      <c r="I57" s="967"/>
      <c r="J57" s="972">
        <v>1646981.6771548393</v>
      </c>
      <c r="K57" s="906"/>
      <c r="L57" s="969">
        <v>2.2486057063992992E-2</v>
      </c>
      <c r="M57" s="907"/>
      <c r="N57" s="931">
        <v>360119.914126296</v>
      </c>
      <c r="O57" s="967"/>
      <c r="P57" s="968">
        <v>355007.79621483298</v>
      </c>
      <c r="Q57" s="906"/>
      <c r="R57" s="967">
        <v>1.4400015903789963E-2</v>
      </c>
      <c r="S57" s="969"/>
      <c r="T57" s="892"/>
    </row>
    <row r="58" spans="1:20" s="1041" customFormat="1" x14ac:dyDescent="0.25">
      <c r="A58" s="1180" t="s">
        <v>197</v>
      </c>
      <c r="B58" s="902">
        <v>163235.44421628473</v>
      </c>
      <c r="C58" s="904"/>
      <c r="D58" s="968">
        <v>156398.85293511447</v>
      </c>
      <c r="E58" s="968">
        <v>0</v>
      </c>
      <c r="F58" s="967">
        <v>4.3712541063242773E-2</v>
      </c>
      <c r="G58" s="967"/>
      <c r="H58" s="909">
        <v>116258.59731633772</v>
      </c>
      <c r="I58" s="967"/>
      <c r="J58" s="972">
        <v>108437.71959580529</v>
      </c>
      <c r="K58" s="906"/>
      <c r="L58" s="969">
        <v>7.212322197187708E-2</v>
      </c>
      <c r="M58" s="907"/>
      <c r="N58" s="931">
        <v>46976.846899992212</v>
      </c>
      <c r="O58" s="967"/>
      <c r="P58" s="968">
        <v>47961.133339337823</v>
      </c>
      <c r="Q58" s="906"/>
      <c r="R58" s="967">
        <v>-2.0522585076993945E-2</v>
      </c>
      <c r="S58" s="969"/>
      <c r="T58" s="892"/>
    </row>
    <row r="59" spans="1:20" s="1041" customFormat="1" x14ac:dyDescent="0.25">
      <c r="A59" s="1180" t="s">
        <v>667</v>
      </c>
      <c r="B59" s="902">
        <v>32480.90052573178</v>
      </c>
      <c r="C59" s="904"/>
      <c r="D59" s="968">
        <v>27812.685055109345</v>
      </c>
      <c r="E59" s="968">
        <v>0</v>
      </c>
      <c r="F59" s="967">
        <v>0.16784483272192588</v>
      </c>
      <c r="G59" s="967"/>
      <c r="H59" s="909">
        <v>27957.796163218278</v>
      </c>
      <c r="I59" s="967"/>
      <c r="J59" s="972">
        <v>23312.113262380299</v>
      </c>
      <c r="K59" s="906"/>
      <c r="L59" s="969">
        <v>0.19928192903621936</v>
      </c>
      <c r="M59" s="907"/>
      <c r="N59" s="931">
        <v>4523.1043625126113</v>
      </c>
      <c r="O59" s="967"/>
      <c r="P59" s="968">
        <v>4500.5717927289443</v>
      </c>
      <c r="Q59" s="906"/>
      <c r="R59" s="967">
        <v>5.0066015656211205E-3</v>
      </c>
      <c r="S59" s="969"/>
      <c r="T59" s="892"/>
    </row>
    <row r="60" spans="1:20" s="1041" customFormat="1" x14ac:dyDescent="0.25">
      <c r="A60" s="1180" t="s">
        <v>250</v>
      </c>
      <c r="B60" s="902">
        <v>131517.24552119552</v>
      </c>
      <c r="C60" s="904"/>
      <c r="D60" s="968">
        <v>126247.62201283064</v>
      </c>
      <c r="E60" s="968">
        <v>0</v>
      </c>
      <c r="F60" s="967">
        <v>4.1740378348111166E-2</v>
      </c>
      <c r="G60" s="967"/>
      <c r="H60" s="909">
        <v>112397.55358576955</v>
      </c>
      <c r="I60" s="967"/>
      <c r="J60" s="972">
        <v>107283.88260205027</v>
      </c>
      <c r="K60" s="906"/>
      <c r="L60" s="969">
        <v>4.7664857569402967E-2</v>
      </c>
      <c r="M60" s="907"/>
      <c r="N60" s="931">
        <v>19119.691935422514</v>
      </c>
      <c r="O60" s="967"/>
      <c r="P60" s="968">
        <v>18963.739410787206</v>
      </c>
      <c r="Q60" s="906"/>
      <c r="R60" s="967">
        <v>8.2237221919742691E-3</v>
      </c>
      <c r="S60" s="969"/>
      <c r="T60" s="892"/>
    </row>
    <row r="61" spans="1:20" s="1041" customFormat="1" x14ac:dyDescent="0.25">
      <c r="A61" s="1180" t="s">
        <v>321</v>
      </c>
      <c r="B61" s="902">
        <v>69691.838157383565</v>
      </c>
      <c r="C61" s="904"/>
      <c r="D61" s="968">
        <v>69194.906865805897</v>
      </c>
      <c r="E61" s="968">
        <v>0</v>
      </c>
      <c r="F61" s="967">
        <v>7.1816165970336335E-3</v>
      </c>
      <c r="G61" s="967"/>
      <c r="H61" s="909">
        <v>60018.609233869953</v>
      </c>
      <c r="I61" s="967"/>
      <c r="J61" s="972">
        <v>59122.218607532377</v>
      </c>
      <c r="K61" s="906"/>
      <c r="L61" s="969">
        <v>1.5161654069310795E-2</v>
      </c>
      <c r="M61" s="907"/>
      <c r="N61" s="931">
        <v>9673.2289235207172</v>
      </c>
      <c r="O61" s="967"/>
      <c r="P61" s="968">
        <v>10072.688258274613</v>
      </c>
      <c r="Q61" s="906"/>
      <c r="R61" s="967">
        <v>-3.9657668788244678E-2</v>
      </c>
      <c r="S61" s="969"/>
      <c r="T61" s="892"/>
    </row>
    <row r="62" spans="1:20" s="1041" customFormat="1" x14ac:dyDescent="0.25">
      <c r="A62" s="1180" t="s">
        <v>322</v>
      </c>
      <c r="B62" s="902">
        <v>31894.438656950504</v>
      </c>
      <c r="C62" s="904"/>
      <c r="D62" s="968">
        <v>26159.697643625608</v>
      </c>
      <c r="E62" s="968">
        <v>0</v>
      </c>
      <c r="F62" s="967">
        <v>0.21922046238643331</v>
      </c>
      <c r="G62" s="967"/>
      <c r="H62" s="909">
        <v>28829.69619513808</v>
      </c>
      <c r="I62" s="967"/>
      <c r="J62" s="972">
        <v>24383.005057036433</v>
      </c>
      <c r="K62" s="906"/>
      <c r="L62" s="969">
        <v>0.18236846228346346</v>
      </c>
      <c r="M62" s="907"/>
      <c r="N62" s="931">
        <v>3064.7424618125733</v>
      </c>
      <c r="O62" s="967"/>
      <c r="P62" s="968">
        <v>1776.6925865899054</v>
      </c>
      <c r="Q62" s="906"/>
      <c r="R62" s="967">
        <v>0.72497059139245135</v>
      </c>
      <c r="S62" s="969"/>
      <c r="T62" s="892"/>
    </row>
    <row r="63" spans="1:20" s="1041" customFormat="1" x14ac:dyDescent="0.25">
      <c r="A63" s="1180" t="s">
        <v>323</v>
      </c>
      <c r="B63" s="902">
        <v>39545.775476863804</v>
      </c>
      <c r="C63" s="904"/>
      <c r="D63" s="968">
        <v>37137.896255859552</v>
      </c>
      <c r="E63" s="968">
        <v>0</v>
      </c>
      <c r="F63" s="967">
        <v>6.4836177160259606E-2</v>
      </c>
      <c r="G63" s="967"/>
      <c r="H63" s="909">
        <v>32354.276604872877</v>
      </c>
      <c r="I63" s="967"/>
      <c r="J63" s="972">
        <v>29336.2963133255</v>
      </c>
      <c r="K63" s="906"/>
      <c r="L63" s="969">
        <v>0.10287530025310361</v>
      </c>
      <c r="M63" s="907"/>
      <c r="N63" s="931">
        <v>7191.4988719900994</v>
      </c>
      <c r="O63" s="967"/>
      <c r="P63" s="968">
        <v>7801.5999425340424</v>
      </c>
      <c r="Q63" s="906"/>
      <c r="R63" s="967">
        <v>-7.8202045098171968E-2</v>
      </c>
      <c r="S63" s="969"/>
      <c r="T63" s="892"/>
    </row>
    <row r="64" spans="1:20" s="1041" customFormat="1" x14ac:dyDescent="0.25">
      <c r="A64" s="1180" t="s">
        <v>243</v>
      </c>
      <c r="B64" s="902">
        <v>64920.416559476464</v>
      </c>
      <c r="C64" s="904"/>
      <c r="D64" s="968">
        <v>53578.003420861285</v>
      </c>
      <c r="E64" s="968">
        <v>0</v>
      </c>
      <c r="F64" s="967">
        <v>0.21169906331744465</v>
      </c>
      <c r="G64" s="967"/>
      <c r="H64" s="909">
        <v>61441.328645831796</v>
      </c>
      <c r="I64" s="967"/>
      <c r="J64" s="972">
        <v>50704.600697951311</v>
      </c>
      <c r="K64" s="906"/>
      <c r="L64" s="969">
        <v>0.21175056701145259</v>
      </c>
      <c r="M64" s="907"/>
      <c r="N64" s="932">
        <v>3479.0879136495296</v>
      </c>
      <c r="O64" s="967"/>
      <c r="P64" s="968">
        <v>2873.4027229084936</v>
      </c>
      <c r="Q64" s="906"/>
      <c r="R64" s="967">
        <v>0.21079021952340671</v>
      </c>
      <c r="S64" s="969"/>
      <c r="T64" s="892"/>
    </row>
    <row r="65" spans="1:20" s="1041" customFormat="1" x14ac:dyDescent="0.25">
      <c r="A65" s="1180" t="s">
        <v>267</v>
      </c>
      <c r="B65" s="902">
        <v>138986.71927447035</v>
      </c>
      <c r="C65" s="904"/>
      <c r="D65" s="968">
        <v>136163.24000863321</v>
      </c>
      <c r="E65" s="968">
        <v>0</v>
      </c>
      <c r="F65" s="967">
        <v>2.0735987669345458E-2</v>
      </c>
      <c r="G65" s="967"/>
      <c r="H65" s="909">
        <v>125237.00183439627</v>
      </c>
      <c r="I65" s="967"/>
      <c r="J65" s="972">
        <v>121196.79678851076</v>
      </c>
      <c r="K65" s="906"/>
      <c r="L65" s="969">
        <v>3.3335906170323081E-2</v>
      </c>
      <c r="M65" s="907"/>
      <c r="N65" s="932">
        <v>13749.717440074968</v>
      </c>
      <c r="O65" s="967"/>
      <c r="P65" s="968">
        <v>14966.443220093983</v>
      </c>
      <c r="Q65" s="906"/>
      <c r="R65" s="967">
        <v>-8.1296922864440874E-2</v>
      </c>
      <c r="S65" s="969"/>
      <c r="T65" s="892"/>
    </row>
    <row r="66" spans="1:20" s="1041" customFormat="1" x14ac:dyDescent="0.25">
      <c r="A66" s="1180" t="s">
        <v>324</v>
      </c>
      <c r="B66" s="902">
        <v>7523.8951154683255</v>
      </c>
      <c r="C66" s="904"/>
      <c r="D66" s="968">
        <v>4488.8644042579535</v>
      </c>
      <c r="E66" s="968">
        <v>0</v>
      </c>
      <c r="F66" s="967">
        <v>0.67612439091086507</v>
      </c>
      <c r="G66" s="969"/>
      <c r="H66" s="909">
        <v>6959.7803317867865</v>
      </c>
      <c r="I66" s="933"/>
      <c r="J66" s="972">
        <v>4333.6823107098498</v>
      </c>
      <c r="K66" s="906"/>
      <c r="L66" s="969">
        <v>0.60597381921306226</v>
      </c>
      <c r="M66" s="907"/>
      <c r="N66" s="932">
        <v>564.11478368158225</v>
      </c>
      <c r="O66" s="933"/>
      <c r="P66" s="968">
        <v>155.18209354806407</v>
      </c>
      <c r="Q66" s="906"/>
      <c r="R66" s="967">
        <v>2.6351796188834165</v>
      </c>
      <c r="S66" s="969"/>
      <c r="T66" s="892"/>
    </row>
    <row r="67" spans="1:20" s="1041" customFormat="1" x14ac:dyDescent="0.25">
      <c r="A67" s="1180" t="s">
        <v>325</v>
      </c>
      <c r="B67" s="1217">
        <v>5972.0817109491145</v>
      </c>
      <c r="C67" s="968"/>
      <c r="D67" s="968">
        <v>2464.2236934126954</v>
      </c>
      <c r="E67" s="968">
        <v>0</v>
      </c>
      <c r="F67" s="967">
        <v>1.423514442667499</v>
      </c>
      <c r="G67" s="969"/>
      <c r="H67" s="1217">
        <v>5036.7706761857307</v>
      </c>
      <c r="I67" s="915"/>
      <c r="J67" s="1217">
        <v>1990.8310684232049</v>
      </c>
      <c r="K67" s="993"/>
      <c r="L67" s="967">
        <v>1.5299839630165091</v>
      </c>
      <c r="M67" s="907"/>
      <c r="N67" s="1217">
        <v>935.31103476347073</v>
      </c>
      <c r="O67" s="915"/>
      <c r="P67" s="1217">
        <v>473.39262498950859</v>
      </c>
      <c r="Q67" s="993"/>
      <c r="R67" s="967">
        <v>0.9757617364322041</v>
      </c>
      <c r="S67" s="969"/>
      <c r="T67" s="892"/>
    </row>
    <row r="68" spans="1:20" s="1041" customFormat="1" x14ac:dyDescent="0.25">
      <c r="A68" s="1180" t="s">
        <v>668</v>
      </c>
      <c r="B68" s="1217">
        <v>18906.145744491558</v>
      </c>
      <c r="C68" s="968"/>
      <c r="D68" s="968">
        <v>18039.346866408039</v>
      </c>
      <c r="E68" s="968">
        <v>0</v>
      </c>
      <c r="F68" s="967">
        <v>4.8050457951868956E-2</v>
      </c>
      <c r="G68" s="969"/>
      <c r="H68" s="1217">
        <v>15804.053539532149</v>
      </c>
      <c r="I68" s="915"/>
      <c r="J68" s="1217">
        <v>12461.076326078115</v>
      </c>
      <c r="K68" s="993"/>
      <c r="L68" s="967">
        <v>0.26827355245854373</v>
      </c>
      <c r="M68" s="907"/>
      <c r="N68" s="1217">
        <v>3102.0922049595451</v>
      </c>
      <c r="O68" s="915"/>
      <c r="P68" s="1217">
        <v>5578.2705403297841</v>
      </c>
      <c r="Q68" s="993"/>
      <c r="R68" s="967">
        <v>-0.44389713934954628</v>
      </c>
      <c r="S68" s="969"/>
      <c r="T68" s="892"/>
    </row>
    <row r="69" spans="1:20" s="1041" customFormat="1" x14ac:dyDescent="0.25">
      <c r="A69" s="1192" t="s">
        <v>1092</v>
      </c>
      <c r="B69" s="1218">
        <v>47.09714445120683</v>
      </c>
      <c r="C69" s="983"/>
      <c r="D69" s="983">
        <v>46.960265538099776</v>
      </c>
      <c r="E69" s="983"/>
      <c r="F69" s="985">
        <v>2.9147814974768769E-3</v>
      </c>
      <c r="G69" s="988"/>
      <c r="H69" s="1218">
        <v>47.405963555803673</v>
      </c>
      <c r="I69" s="1219"/>
      <c r="J69" s="1218">
        <v>47.207157823999978</v>
      </c>
      <c r="K69" s="984"/>
      <c r="L69" s="985">
        <v>4.211347197492641E-3</v>
      </c>
      <c r="M69" s="999"/>
      <c r="N69" s="1218">
        <v>45.620514752001107</v>
      </c>
      <c r="O69" s="1219"/>
      <c r="P69" s="1218">
        <v>45.748137722667437</v>
      </c>
      <c r="Q69" s="984"/>
      <c r="R69" s="985">
        <v>-2.7896866849531901E-3</v>
      </c>
      <c r="S69" s="988"/>
      <c r="T69" s="892"/>
    </row>
    <row r="70" spans="1:20" s="914" customFormat="1" x14ac:dyDescent="0.25">
      <c r="A70" s="1165"/>
      <c r="B70" s="1001"/>
      <c r="D70" s="1001"/>
      <c r="E70" s="1011"/>
      <c r="F70" s="1012"/>
      <c r="G70" s="1012"/>
      <c r="H70" s="943"/>
      <c r="I70" s="1012"/>
      <c r="J70" s="1002"/>
      <c r="K70" s="1011"/>
      <c r="L70" s="1012"/>
      <c r="M70" s="1012"/>
      <c r="N70" s="1001"/>
      <c r="O70" s="1012"/>
      <c r="P70" s="1003"/>
      <c r="Q70" s="1011"/>
      <c r="R70" s="1012"/>
      <c r="S70" s="1012"/>
      <c r="T70" s="892"/>
    </row>
    <row r="71" spans="1:20" s="914" customFormat="1" x14ac:dyDescent="0.25">
      <c r="A71" s="1165" t="s">
        <v>1105</v>
      </c>
      <c r="B71" s="1001"/>
      <c r="D71" s="1001"/>
      <c r="E71" s="1011"/>
      <c r="F71" s="1012"/>
      <c r="G71" s="1012"/>
      <c r="H71" s="943"/>
      <c r="I71" s="1012"/>
      <c r="J71" s="1002"/>
      <c r="K71" s="1011"/>
      <c r="L71" s="1012"/>
      <c r="M71" s="1012"/>
      <c r="N71" s="1001"/>
      <c r="O71" s="1012"/>
      <c r="P71" s="1003"/>
      <c r="Q71" s="1011"/>
      <c r="R71" s="1012"/>
      <c r="S71" s="1012"/>
      <c r="T71" s="892"/>
    </row>
    <row r="72" spans="1:20" x14ac:dyDescent="0.25">
      <c r="A72" s="1165" t="s">
        <v>1106</v>
      </c>
      <c r="B72" s="1001"/>
      <c r="D72" s="1001"/>
      <c r="E72" s="1011"/>
      <c r="F72" s="1012"/>
      <c r="G72" s="1012"/>
      <c r="H72" s="1001"/>
      <c r="I72" s="1012"/>
      <c r="J72" s="1002"/>
      <c r="K72" s="1011"/>
      <c r="L72" s="1012"/>
      <c r="M72" s="1012"/>
      <c r="N72" s="1008"/>
      <c r="O72" s="1012"/>
      <c r="P72" s="1003"/>
      <c r="Q72" s="1011"/>
      <c r="R72" s="1012"/>
      <c r="S72" s="1012"/>
    </row>
    <row r="73" spans="1:20" x14ac:dyDescent="0.25">
      <c r="A73" s="1165" t="s">
        <v>724</v>
      </c>
      <c r="D73" s="962"/>
      <c r="F73" s="892"/>
      <c r="J73" s="962"/>
      <c r="L73" s="892"/>
      <c r="N73" s="894"/>
      <c r="P73" s="962"/>
    </row>
    <row r="74" spans="1:20" x14ac:dyDescent="0.25">
      <c r="F74" s="894"/>
      <c r="G74" s="894"/>
      <c r="L74" s="894"/>
      <c r="M74" s="894"/>
      <c r="R74" s="894"/>
      <c r="S74" s="894"/>
    </row>
    <row r="75" spans="1:20" x14ac:dyDescent="0.25">
      <c r="B75" s="955"/>
      <c r="D75" s="955"/>
      <c r="F75" s="894"/>
      <c r="G75" s="894"/>
      <c r="L75" s="894"/>
      <c r="M75" s="894"/>
      <c r="R75" s="894"/>
      <c r="S75" s="894"/>
    </row>
    <row r="76" spans="1:20" x14ac:dyDescent="0.25">
      <c r="B76" s="955"/>
      <c r="D76" s="955"/>
      <c r="F76" s="894"/>
      <c r="G76" s="894"/>
      <c r="L76" s="894"/>
      <c r="M76" s="894"/>
      <c r="R76" s="894"/>
      <c r="S76" s="894"/>
    </row>
    <row r="77" spans="1:20" x14ac:dyDescent="0.25">
      <c r="B77" s="958"/>
      <c r="H77" s="959"/>
      <c r="N77" s="959"/>
    </row>
    <row r="78" spans="1:20" x14ac:dyDescent="0.25">
      <c r="B78" s="960"/>
    </row>
    <row r="79" spans="1:20" x14ac:dyDescent="0.25">
      <c r="B79" s="997"/>
    </row>
    <row r="80" spans="1:20" x14ac:dyDescent="0.25">
      <c r="B80" s="961"/>
    </row>
    <row r="81" spans="2:2" x14ac:dyDescent="0.25">
      <c r="B81" s="961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43" type="noConversion"/>
  <printOptions horizontalCentered="1"/>
  <pageMargins left="0.25" right="0.25" top="0.25" bottom="0.5" header="0.3" footer="0.3"/>
  <pageSetup scale="85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EK81"/>
  <sheetViews>
    <sheetView showGridLines="0" zoomScaleNormal="100" workbookViewId="0">
      <selection sqref="A1:S1"/>
    </sheetView>
  </sheetViews>
  <sheetFormatPr defaultColWidth="9.1796875" defaultRowHeight="11.5" x14ac:dyDescent="0.25"/>
  <cols>
    <col min="1" max="1" width="24.54296875" style="25" customWidth="1"/>
    <col min="2" max="2" width="10.453125" style="35" customWidth="1"/>
    <col min="3" max="3" width="0.54296875" style="10" customWidth="1"/>
    <col min="4" max="4" width="10.453125" style="4" customWidth="1"/>
    <col min="5" max="5" width="0.54296875" style="4" customWidth="1"/>
    <col min="6" max="6" width="8.453125" style="35" customWidth="1"/>
    <col min="7" max="7" width="0.54296875" style="10" customWidth="1"/>
    <col min="8" max="8" width="10.453125" style="36" customWidth="1"/>
    <col min="9" max="9" width="0.54296875" style="10" customWidth="1"/>
    <col min="10" max="10" width="10.453125" style="77" customWidth="1"/>
    <col min="11" max="11" width="0.54296875" style="4" customWidth="1"/>
    <col min="12" max="12" width="8.453125" style="35" customWidth="1"/>
    <col min="13" max="13" width="0.54296875" style="10" customWidth="1"/>
    <col min="14" max="14" width="10.453125" style="76" customWidth="1"/>
    <col min="15" max="15" width="0.54296875" style="10" customWidth="1"/>
    <col min="16" max="16" width="10.453125" style="77" customWidth="1"/>
    <col min="17" max="17" width="0.54296875" style="4" customWidth="1"/>
    <col min="18" max="18" width="8.453125" style="4" customWidth="1"/>
    <col min="19" max="19" width="0.54296875" style="26" customWidth="1"/>
    <col min="20" max="20" width="9.1796875" style="10"/>
    <col min="21" max="16384" width="9.1796875" style="4"/>
  </cols>
  <sheetData>
    <row r="1" spans="1:141" s="55" customFormat="1" ht="15.5" x14ac:dyDescent="0.35">
      <c r="A1" s="1693" t="str">
        <f>CONCATENATE('List of Tables'!A5,":  ",'List of Tables'!C5)</f>
        <v>TABLE 2:  Summary of Visitor Characteristics: 2014 vs. 2013</v>
      </c>
      <c r="B1" s="1693"/>
      <c r="C1" s="1693"/>
      <c r="D1" s="1693"/>
      <c r="E1" s="1693"/>
      <c r="F1" s="1693"/>
      <c r="G1" s="1693"/>
      <c r="H1" s="1693"/>
      <c r="I1" s="1693"/>
      <c r="J1" s="1693"/>
      <c r="K1" s="1693"/>
      <c r="L1" s="1693"/>
      <c r="M1" s="1693"/>
      <c r="N1" s="1693"/>
      <c r="O1" s="1693"/>
      <c r="P1" s="1693"/>
      <c r="Q1" s="1693"/>
      <c r="R1" s="1693"/>
      <c r="S1" s="1693"/>
      <c r="T1" s="551"/>
    </row>
    <row r="2" spans="1:141" s="2" customFormat="1" ht="15.5" x14ac:dyDescent="0.35">
      <c r="A2" s="1694" t="s">
        <v>1077</v>
      </c>
      <c r="B2" s="1694"/>
      <c r="C2" s="1694"/>
      <c r="D2" s="1694"/>
      <c r="E2" s="1694"/>
      <c r="F2" s="1694"/>
      <c r="G2" s="1694"/>
      <c r="H2" s="1694"/>
      <c r="I2" s="1694"/>
      <c r="J2" s="1694"/>
      <c r="K2" s="1694"/>
      <c r="L2" s="1694"/>
      <c r="M2" s="1694"/>
      <c r="N2" s="1694"/>
      <c r="O2" s="1694"/>
      <c r="P2" s="1694"/>
      <c r="Q2" s="1694"/>
      <c r="R2" s="1694"/>
      <c r="S2" s="1694"/>
      <c r="T2" s="552"/>
    </row>
    <row r="3" spans="1:141" s="17" customFormat="1" ht="14" x14ac:dyDescent="0.3">
      <c r="A3" s="421"/>
      <c r="B3" s="36"/>
      <c r="C3" s="456"/>
      <c r="D3" s="703"/>
      <c r="E3" s="456"/>
      <c r="F3" s="456"/>
      <c r="G3" s="456"/>
      <c r="H3" s="704"/>
      <c r="I3" s="456"/>
      <c r="J3" s="703"/>
      <c r="K3" s="456"/>
      <c r="L3" s="456"/>
      <c r="M3" s="456"/>
      <c r="N3" s="704"/>
      <c r="O3" s="456"/>
      <c r="P3" s="703"/>
      <c r="Q3" s="456"/>
      <c r="R3" s="704"/>
      <c r="S3" s="456"/>
      <c r="T3" s="481"/>
    </row>
    <row r="4" spans="1:141" x14ac:dyDescent="0.25">
      <c r="A4" s="1691" t="s">
        <v>387</v>
      </c>
      <c r="B4" s="460" t="s">
        <v>271</v>
      </c>
      <c r="C4" s="461"/>
      <c r="D4" s="461"/>
      <c r="E4" s="461"/>
      <c r="F4" s="461"/>
      <c r="G4" s="461"/>
      <c r="H4" s="461" t="s">
        <v>257</v>
      </c>
      <c r="I4" s="461"/>
      <c r="J4" s="461"/>
      <c r="K4" s="461"/>
      <c r="L4" s="462"/>
      <c r="M4" s="460"/>
      <c r="N4" s="461" t="s">
        <v>258</v>
      </c>
      <c r="O4" s="461"/>
      <c r="P4" s="461"/>
      <c r="Q4" s="461"/>
      <c r="R4" s="461"/>
      <c r="S4" s="462"/>
      <c r="T4" s="108"/>
    </row>
    <row r="5" spans="1:141" s="14" customFormat="1" ht="23" x14ac:dyDescent="0.25">
      <c r="A5" s="1692"/>
      <c r="B5" s="71">
        <v>2014</v>
      </c>
      <c r="C5" s="72"/>
      <c r="D5" s="73">
        <v>2013</v>
      </c>
      <c r="E5" s="70"/>
      <c r="F5" s="45" t="s">
        <v>637</v>
      </c>
      <c r="G5" s="70"/>
      <c r="H5" s="71">
        <v>2014</v>
      </c>
      <c r="I5" s="72"/>
      <c r="J5" s="73">
        <v>2013</v>
      </c>
      <c r="K5" s="73"/>
      <c r="L5" s="361" t="s">
        <v>637</v>
      </c>
      <c r="M5" s="71"/>
      <c r="N5" s="73">
        <v>2014</v>
      </c>
      <c r="O5" s="72"/>
      <c r="P5" s="73">
        <v>2013</v>
      </c>
      <c r="Q5" s="70"/>
      <c r="R5" s="45" t="s">
        <v>637</v>
      </c>
      <c r="S5" s="5"/>
      <c r="T5" s="220"/>
    </row>
    <row r="6" spans="1:141" s="23" customFormat="1" x14ac:dyDescent="0.25">
      <c r="A6" s="31" t="s">
        <v>517</v>
      </c>
      <c r="B6" s="198">
        <v>74982914.501573443</v>
      </c>
      <c r="C6" s="133"/>
      <c r="D6" s="114">
        <v>74049771.936094388</v>
      </c>
      <c r="E6" s="114"/>
      <c r="F6" s="58">
        <v>1.2601558939092553E-2</v>
      </c>
      <c r="G6" s="58"/>
      <c r="H6" s="417">
        <v>54854993.033496395</v>
      </c>
      <c r="I6" s="58"/>
      <c r="J6" s="20">
        <v>54462717.480855994</v>
      </c>
      <c r="K6" s="115"/>
      <c r="L6" s="60">
        <v>7.2026437677901083E-3</v>
      </c>
      <c r="M6" s="364"/>
      <c r="N6" s="705">
        <v>20127921.468077052</v>
      </c>
      <c r="O6" s="58"/>
      <c r="P6" s="20">
        <v>19587054.455238394</v>
      </c>
      <c r="Q6" s="115"/>
      <c r="R6" s="58">
        <v>2.7613494110341211E-2</v>
      </c>
      <c r="S6" s="7"/>
      <c r="T6" s="219"/>
      <c r="EK6" s="735"/>
    </row>
    <row r="7" spans="1:141" s="23" customFormat="1" x14ac:dyDescent="0.25">
      <c r="A7" s="31" t="s">
        <v>272</v>
      </c>
      <c r="B7" s="198">
        <v>8183671.3303616326</v>
      </c>
      <c r="C7" s="114"/>
      <c r="D7" s="114">
        <v>8003473.5489947228</v>
      </c>
      <c r="E7" s="114"/>
      <c r="F7" s="58">
        <v>2.251494682450017E-2</v>
      </c>
      <c r="G7" s="58"/>
      <c r="H7" s="362">
        <v>5473388.3303610059</v>
      </c>
      <c r="I7" s="58"/>
      <c r="J7" s="20">
        <v>5405299.5489943447</v>
      </c>
      <c r="K7" s="115"/>
      <c r="L7" s="60">
        <v>1.2596671238937924E-2</v>
      </c>
      <c r="M7" s="364"/>
      <c r="N7" s="114">
        <v>2710283.0000006268</v>
      </c>
      <c r="O7" s="58"/>
      <c r="P7" s="20">
        <v>2598174.0000003781</v>
      </c>
      <c r="Q7" s="115"/>
      <c r="R7" s="58">
        <v>4.3149150133991163E-2</v>
      </c>
      <c r="S7" s="7"/>
      <c r="T7" s="219"/>
      <c r="EK7" s="735"/>
    </row>
    <row r="8" spans="1:141" s="23" customFormat="1" x14ac:dyDescent="0.25">
      <c r="A8" s="505" t="s">
        <v>273</v>
      </c>
      <c r="B8" s="458"/>
      <c r="C8" s="474"/>
      <c r="D8" s="474"/>
      <c r="E8" s="474"/>
      <c r="F8" s="474"/>
      <c r="G8" s="474"/>
      <c r="H8" s="458"/>
      <c r="I8" s="474"/>
      <c r="J8" s="474"/>
      <c r="K8" s="474"/>
      <c r="L8" s="475"/>
      <c r="M8" s="458"/>
      <c r="N8" s="474"/>
      <c r="O8" s="474"/>
      <c r="P8" s="474"/>
      <c r="Q8" s="474"/>
      <c r="R8" s="474"/>
      <c r="S8" s="475"/>
      <c r="T8" s="219"/>
    </row>
    <row r="9" spans="1:141" s="219" customFormat="1" x14ac:dyDescent="0.25">
      <c r="A9" s="218" t="s">
        <v>274</v>
      </c>
      <c r="B9" s="198">
        <v>1189835.8261631296</v>
      </c>
      <c r="C9" s="114"/>
      <c r="D9" s="114">
        <v>1179407.0441576038</v>
      </c>
      <c r="E9" s="114"/>
      <c r="F9" s="58">
        <v>8.842394199005902E-3</v>
      </c>
      <c r="G9" s="58"/>
      <c r="H9" s="362">
        <v>995019.08890550269</v>
      </c>
      <c r="I9" s="58"/>
      <c r="J9" s="130">
        <v>995225.85099686682</v>
      </c>
      <c r="K9" s="115"/>
      <c r="L9" s="60">
        <v>-2.0775393962790099E-4</v>
      </c>
      <c r="M9" s="364"/>
      <c r="N9" s="114">
        <v>194816.7372576269</v>
      </c>
      <c r="O9" s="58"/>
      <c r="P9" s="20">
        <v>184181.19316073702</v>
      </c>
      <c r="Q9" s="115">
        <v>730</v>
      </c>
      <c r="R9" s="58">
        <v>5.7745005960560349E-2</v>
      </c>
      <c r="S9" s="60"/>
    </row>
    <row r="10" spans="1:141" s="220" customFormat="1" x14ac:dyDescent="0.25">
      <c r="A10" s="218" t="s">
        <v>275</v>
      </c>
      <c r="B10" s="198">
        <v>3486157.4104377031</v>
      </c>
      <c r="C10" s="114"/>
      <c r="D10" s="114">
        <v>3397423.923863519</v>
      </c>
      <c r="E10" s="114"/>
      <c r="F10" s="58">
        <v>2.6117873001046409E-2</v>
      </c>
      <c r="G10" s="58"/>
      <c r="H10" s="362">
        <v>2261013.8745978023</v>
      </c>
      <c r="I10" s="58"/>
      <c r="J10" s="130">
        <v>2274169.4629540886</v>
      </c>
      <c r="K10" s="115"/>
      <c r="L10" s="60">
        <v>-5.7847880602518997E-3</v>
      </c>
      <c r="M10" s="364"/>
      <c r="N10" s="114">
        <v>1225143.5358399006</v>
      </c>
      <c r="O10" s="58"/>
      <c r="P10" s="20">
        <v>1123254.4609094304</v>
      </c>
      <c r="Q10" s="115"/>
      <c r="R10" s="58">
        <v>9.0708809514076491E-2</v>
      </c>
      <c r="S10" s="60"/>
    </row>
    <row r="11" spans="1:141" s="219" customFormat="1" x14ac:dyDescent="0.25">
      <c r="A11" s="218" t="s">
        <v>276</v>
      </c>
      <c r="B11" s="198">
        <v>3507678.0938001582</v>
      </c>
      <c r="C11" s="114"/>
      <c r="D11" s="114">
        <v>3426642.5809304789</v>
      </c>
      <c r="E11" s="114"/>
      <c r="F11" s="58">
        <v>2.3648662197991711E-2</v>
      </c>
      <c r="G11" s="58"/>
      <c r="H11" s="362">
        <v>2217355.3668974498</v>
      </c>
      <c r="I11" s="58"/>
      <c r="J11" s="20">
        <v>2135904.2350010085</v>
      </c>
      <c r="K11" s="115"/>
      <c r="L11" s="60">
        <v>3.813426208989322E-2</v>
      </c>
      <c r="M11" s="364"/>
      <c r="N11" s="114">
        <v>1290322.7269027084</v>
      </c>
      <c r="O11" s="58"/>
      <c r="P11" s="20">
        <v>1290738.3459294704</v>
      </c>
      <c r="Q11" s="115"/>
      <c r="R11" s="58">
        <v>-3.2200099119444485E-4</v>
      </c>
      <c r="S11" s="60"/>
    </row>
    <row r="12" spans="1:141" s="219" customFormat="1" x14ac:dyDescent="0.25">
      <c r="A12" s="218" t="s">
        <v>277</v>
      </c>
      <c r="B12" s="199">
        <v>2.1642379744464142</v>
      </c>
      <c r="C12" s="155"/>
      <c r="D12" s="157">
        <v>2.1603543926832729</v>
      </c>
      <c r="E12" s="157"/>
      <c r="F12" s="58">
        <v>1.7976595767316148E-3</v>
      </c>
      <c r="G12" s="58"/>
      <c r="H12" s="363">
        <v>2.0462660539055224</v>
      </c>
      <c r="I12" s="58"/>
      <c r="J12" s="131">
        <v>2.0244209253428456</v>
      </c>
      <c r="K12" s="115"/>
      <c r="L12" s="60">
        <v>1.0790803577066001E-2</v>
      </c>
      <c r="M12" s="364"/>
      <c r="N12" s="155">
        <v>2.4494194657512165</v>
      </c>
      <c r="O12" s="58"/>
      <c r="P12" s="97">
        <v>2.5111458878448443</v>
      </c>
      <c r="Q12" s="115"/>
      <c r="R12" s="58">
        <v>-2.4580978107410403E-2</v>
      </c>
      <c r="S12" s="60"/>
    </row>
    <row r="13" spans="1:141" s="23" customFormat="1" x14ac:dyDescent="0.25">
      <c r="A13" s="505" t="s">
        <v>278</v>
      </c>
      <c r="B13" s="458"/>
      <c r="C13" s="474"/>
      <c r="D13" s="474"/>
      <c r="E13" s="474"/>
      <c r="F13" s="474"/>
      <c r="G13" s="474"/>
      <c r="H13" s="458"/>
      <c r="I13" s="474"/>
      <c r="J13" s="474"/>
      <c r="K13" s="474"/>
      <c r="L13" s="475"/>
      <c r="M13" s="458"/>
      <c r="N13" s="474"/>
      <c r="O13" s="474"/>
      <c r="P13" s="474"/>
      <c r="Q13" s="474"/>
      <c r="R13" s="474"/>
      <c r="S13" s="475"/>
      <c r="T13" s="219"/>
    </row>
    <row r="14" spans="1:141" s="26" customFormat="1" x14ac:dyDescent="0.25">
      <c r="A14" s="9" t="s">
        <v>279</v>
      </c>
      <c r="B14" s="198">
        <v>2857179.3905851012</v>
      </c>
      <c r="C14" s="114"/>
      <c r="D14" s="114">
        <v>2775393.6016779854</v>
      </c>
      <c r="E14" s="114"/>
      <c r="F14" s="58">
        <v>2.94681766426458E-2</v>
      </c>
      <c r="G14" s="58"/>
      <c r="H14" s="362">
        <v>1576439.006750368</v>
      </c>
      <c r="I14" s="58"/>
      <c r="J14" s="130">
        <v>1569316.7945600604</v>
      </c>
      <c r="K14" s="115"/>
      <c r="L14" s="60">
        <v>4.5384158348374176E-3</v>
      </c>
      <c r="M14" s="364"/>
      <c r="N14" s="114">
        <v>1280740.3838347329</v>
      </c>
      <c r="O14" s="58"/>
      <c r="P14" s="20">
        <v>1206076.807117925</v>
      </c>
      <c r="Q14" s="115"/>
      <c r="R14" s="58">
        <v>6.190615413227793E-2</v>
      </c>
      <c r="S14" s="60"/>
    </row>
    <row r="15" spans="1:141" s="26" customFormat="1" x14ac:dyDescent="0.25">
      <c r="A15" s="9" t="s">
        <v>280</v>
      </c>
      <c r="B15" s="198">
        <v>5326491.9397765314</v>
      </c>
      <c r="C15" s="114"/>
      <c r="D15" s="114">
        <v>5228079.9473167378</v>
      </c>
      <c r="E15" s="114"/>
      <c r="F15" s="58">
        <v>1.8823735186050967E-2</v>
      </c>
      <c r="G15" s="58"/>
      <c r="H15" s="198">
        <v>3896949.3236106378</v>
      </c>
      <c r="I15" s="58"/>
      <c r="J15" s="130">
        <v>3835982.7544342843</v>
      </c>
      <c r="K15" s="115"/>
      <c r="L15" s="60">
        <v>1.5893337660571581E-2</v>
      </c>
      <c r="M15" s="364"/>
      <c r="N15" s="114">
        <v>1429542.6161658939</v>
      </c>
      <c r="O15" s="58"/>
      <c r="P15" s="20">
        <v>1392097.1928824531</v>
      </c>
      <c r="Q15" s="115">
        <v>0</v>
      </c>
      <c r="R15" s="58">
        <v>2.6898569636439603E-2</v>
      </c>
      <c r="S15" s="60"/>
    </row>
    <row r="16" spans="1:141" s="26" customFormat="1" x14ac:dyDescent="0.25">
      <c r="A16" s="34" t="s">
        <v>665</v>
      </c>
      <c r="B16" s="199">
        <v>5.0063731678653198</v>
      </c>
      <c r="C16" s="155"/>
      <c r="D16" s="157">
        <v>5.0250399155704546</v>
      </c>
      <c r="E16" s="157"/>
      <c r="F16" s="58">
        <v>-3.7147461550095318E-3</v>
      </c>
      <c r="G16" s="58"/>
      <c r="H16" s="363">
        <v>5.8073995082273129</v>
      </c>
      <c r="I16" s="58"/>
      <c r="J16" s="131">
        <v>5.7488364738693498</v>
      </c>
      <c r="K16" s="115"/>
      <c r="L16" s="60">
        <v>1.01869368913439E-2</v>
      </c>
      <c r="M16" s="364"/>
      <c r="N16" s="155">
        <v>3.3887088045320066</v>
      </c>
      <c r="O16" s="58"/>
      <c r="P16" s="97">
        <v>3.5192372979874489</v>
      </c>
      <c r="Q16" s="115"/>
      <c r="R16" s="58">
        <v>-3.7089994906023466E-2</v>
      </c>
      <c r="S16" s="60"/>
    </row>
    <row r="17" spans="1:20" s="10" customFormat="1" x14ac:dyDescent="0.25">
      <c r="A17" s="706" t="s">
        <v>281</v>
      </c>
      <c r="B17" s="458"/>
      <c r="C17" s="474"/>
      <c r="D17" s="474"/>
      <c r="E17" s="474"/>
      <c r="F17" s="474"/>
      <c r="G17" s="474"/>
      <c r="H17" s="458"/>
      <c r="I17" s="474"/>
      <c r="J17" s="474"/>
      <c r="K17" s="474"/>
      <c r="L17" s="475"/>
      <c r="M17" s="458"/>
      <c r="N17" s="474"/>
      <c r="O17" s="474"/>
      <c r="P17" s="474"/>
      <c r="Q17" s="474"/>
      <c r="R17" s="474"/>
      <c r="S17" s="475"/>
      <c r="T17" s="26"/>
    </row>
    <row r="18" spans="1:20" s="26" customFormat="1" x14ac:dyDescent="0.25">
      <c r="A18" s="9" t="s">
        <v>282</v>
      </c>
      <c r="B18" s="198">
        <v>678349.36799325072</v>
      </c>
      <c r="C18" s="114">
        <v>0</v>
      </c>
      <c r="D18" s="114">
        <v>681445.63927954086</v>
      </c>
      <c r="E18" s="114"/>
      <c r="F18" s="58">
        <v>-4.5436805341709649E-3</v>
      </c>
      <c r="G18" s="58"/>
      <c r="H18" s="362">
        <v>190804.29292848578</v>
      </c>
      <c r="I18" s="58"/>
      <c r="J18" s="130">
        <v>172573.61408702901</v>
      </c>
      <c r="K18" s="115"/>
      <c r="L18" s="60">
        <v>0.10564001303387564</v>
      </c>
      <c r="M18" s="364"/>
      <c r="N18" s="114">
        <v>487545.075064765</v>
      </c>
      <c r="O18" s="58"/>
      <c r="P18" s="20">
        <v>508872.02519251191</v>
      </c>
      <c r="Q18" s="115"/>
      <c r="R18" s="58">
        <v>-4.1910242795678718E-2</v>
      </c>
      <c r="S18" s="60"/>
    </row>
    <row r="19" spans="1:20" s="26" customFormat="1" x14ac:dyDescent="0.25">
      <c r="A19" s="9" t="s">
        <v>283</v>
      </c>
      <c r="B19" s="198">
        <v>2748000.0697403671</v>
      </c>
      <c r="C19" s="114"/>
      <c r="D19" s="114">
        <v>2733088.9914354221</v>
      </c>
      <c r="E19" s="114"/>
      <c r="F19" s="58">
        <v>5.4557602594248883E-3</v>
      </c>
      <c r="G19" s="58"/>
      <c r="H19" s="362">
        <v>1157873.8814178552</v>
      </c>
      <c r="I19" s="58"/>
      <c r="J19" s="130">
        <v>1168562.6401016572</v>
      </c>
      <c r="K19" s="115"/>
      <c r="L19" s="60">
        <v>-9.146928300627721E-3</v>
      </c>
      <c r="M19" s="364"/>
      <c r="N19" s="114">
        <v>1590126.188322512</v>
      </c>
      <c r="O19" s="58"/>
      <c r="P19" s="20">
        <v>1564526.3513337648</v>
      </c>
      <c r="Q19" s="115"/>
      <c r="R19" s="58">
        <v>1.6362675494038921E-2</v>
      </c>
      <c r="S19" s="60"/>
    </row>
    <row r="20" spans="1:20" s="26" customFormat="1" x14ac:dyDescent="0.25">
      <c r="A20" s="9" t="s">
        <v>284</v>
      </c>
      <c r="B20" s="198">
        <v>560461.17597368429</v>
      </c>
      <c r="C20" s="114"/>
      <c r="D20" s="114">
        <v>571795.35126308049</v>
      </c>
      <c r="E20" s="114"/>
      <c r="F20" s="58">
        <v>-1.9822083660455282E-2</v>
      </c>
      <c r="G20" s="58"/>
      <c r="H20" s="362">
        <v>128209.056600561</v>
      </c>
      <c r="I20" s="58"/>
      <c r="J20" s="130">
        <v>117335.68395786174</v>
      </c>
      <c r="K20" s="115"/>
      <c r="L20" s="60">
        <v>9.2668933063910663E-2</v>
      </c>
      <c r="M20" s="364"/>
      <c r="N20" s="114">
        <v>432252.11937312334</v>
      </c>
      <c r="O20" s="58"/>
      <c r="P20" s="20">
        <v>454459.66730521875</v>
      </c>
      <c r="Q20" s="115"/>
      <c r="R20" s="58">
        <v>-4.8865827992565621E-2</v>
      </c>
      <c r="S20" s="60"/>
    </row>
    <row r="21" spans="1:20" s="26" customFormat="1" x14ac:dyDescent="0.25">
      <c r="A21" s="9" t="s">
        <v>285</v>
      </c>
      <c r="B21" s="198">
        <v>5317783.0686422475</v>
      </c>
      <c r="C21" s="114"/>
      <c r="D21" s="114">
        <v>5160734.2695269808</v>
      </c>
      <c r="E21" s="114"/>
      <c r="F21" s="58">
        <v>3.043148337293897E-2</v>
      </c>
      <c r="G21" s="58"/>
      <c r="H21" s="362">
        <v>4252919.2126561645</v>
      </c>
      <c r="I21" s="58"/>
      <c r="J21" s="130">
        <v>4181498.9787481576</v>
      </c>
      <c r="K21" s="115"/>
      <c r="L21" s="60">
        <v>1.7080055327285636E-2</v>
      </c>
      <c r="M21" s="364"/>
      <c r="N21" s="114">
        <v>1064863.8559860825</v>
      </c>
      <c r="O21" s="58"/>
      <c r="P21" s="20">
        <v>979235.29077882343</v>
      </c>
      <c r="Q21" s="115"/>
      <c r="R21" s="58">
        <v>8.7444321108112177E-2</v>
      </c>
      <c r="S21" s="60"/>
    </row>
    <row r="22" spans="1:20" s="10" customFormat="1" x14ac:dyDescent="0.25">
      <c r="A22" s="706" t="s">
        <v>286</v>
      </c>
      <c r="B22" s="458"/>
      <c r="C22" s="474"/>
      <c r="D22" s="474"/>
      <c r="E22" s="474"/>
      <c r="F22" s="474"/>
      <c r="G22" s="474"/>
      <c r="H22" s="458"/>
      <c r="I22" s="474"/>
      <c r="J22" s="474"/>
      <c r="K22" s="474"/>
      <c r="L22" s="475"/>
      <c r="M22" s="458"/>
      <c r="N22" s="474"/>
      <c r="O22" s="474"/>
      <c r="P22" s="474"/>
      <c r="Q22" s="474"/>
      <c r="R22" s="474"/>
      <c r="S22" s="475"/>
      <c r="T22" s="26"/>
    </row>
    <row r="23" spans="1:20" s="26" customFormat="1" x14ac:dyDescent="0.25">
      <c r="A23" s="9" t="s">
        <v>583</v>
      </c>
      <c r="B23" s="198">
        <v>5176857.9792465866</v>
      </c>
      <c r="C23" s="114"/>
      <c r="D23" s="114">
        <v>5044275.7725077607</v>
      </c>
      <c r="E23" s="114"/>
      <c r="F23" s="58">
        <v>2.6283695166196806E-2</v>
      </c>
      <c r="G23" s="58"/>
      <c r="H23" s="362">
        <v>2763831.6339199459</v>
      </c>
      <c r="I23" s="58"/>
      <c r="J23" s="130">
        <v>2732455.8084686799</v>
      </c>
      <c r="K23" s="115"/>
      <c r="L23" s="60">
        <v>1.1482646985185693E-2</v>
      </c>
      <c r="M23" s="364"/>
      <c r="N23" s="114">
        <v>2413026.3453266411</v>
      </c>
      <c r="O23" s="58"/>
      <c r="P23" s="20">
        <v>2311819.9640390803</v>
      </c>
      <c r="Q23" s="115"/>
      <c r="R23" s="58">
        <v>4.3777795356840316E-2</v>
      </c>
      <c r="S23" s="60"/>
    </row>
    <row r="24" spans="1:20" s="108" customFormat="1" x14ac:dyDescent="0.25">
      <c r="A24" s="9" t="s">
        <v>287</v>
      </c>
      <c r="B24" s="198">
        <v>2449713.844881061</v>
      </c>
      <c r="C24" s="114"/>
      <c r="D24" s="114">
        <v>2401732.7245124043</v>
      </c>
      <c r="E24" s="114"/>
      <c r="F24" s="58">
        <v>1.9977710208531944E-2</v>
      </c>
      <c r="G24" s="58"/>
      <c r="H24" s="362">
        <v>2004801.4081962809</v>
      </c>
      <c r="I24" s="58"/>
      <c r="J24" s="130">
        <v>1958890.7113667312</v>
      </c>
      <c r="K24" s="115"/>
      <c r="L24" s="60">
        <v>2.3437089452283701E-2</v>
      </c>
      <c r="M24" s="364"/>
      <c r="N24" s="114">
        <v>444912.43668478023</v>
      </c>
      <c r="O24" s="58"/>
      <c r="P24" s="20">
        <v>442842.01314567291</v>
      </c>
      <c r="Q24" s="115"/>
      <c r="R24" s="58">
        <v>4.6753096536625354E-3</v>
      </c>
      <c r="S24" s="60"/>
    </row>
    <row r="25" spans="1:20" s="108" customFormat="1" x14ac:dyDescent="0.25">
      <c r="A25" s="9" t="s">
        <v>288</v>
      </c>
      <c r="B25" s="198">
        <v>2410213.852772031</v>
      </c>
      <c r="C25" s="114"/>
      <c r="D25" s="114">
        <v>2358783.53809922</v>
      </c>
      <c r="E25" s="114"/>
      <c r="F25" s="58">
        <v>2.1803744956714034E-2</v>
      </c>
      <c r="G25" s="58"/>
      <c r="H25" s="362">
        <v>1970675.591295799</v>
      </c>
      <c r="I25" s="58"/>
      <c r="J25" s="130">
        <v>1921362.4762499449</v>
      </c>
      <c r="K25" s="115"/>
      <c r="L25" s="60">
        <v>2.5665701113358849E-2</v>
      </c>
      <c r="M25" s="364"/>
      <c r="N25" s="114">
        <v>439538.2614762322</v>
      </c>
      <c r="O25" s="58"/>
      <c r="P25" s="20">
        <v>437421.06184927537</v>
      </c>
      <c r="Q25" s="115"/>
      <c r="R25" s="58">
        <v>4.8401867482237718E-3</v>
      </c>
      <c r="S25" s="60"/>
    </row>
    <row r="26" spans="1:20" s="108" customFormat="1" x14ac:dyDescent="0.25">
      <c r="A26" s="9" t="s">
        <v>584</v>
      </c>
      <c r="B26" s="198">
        <v>59647.038010072989</v>
      </c>
      <c r="C26" s="114"/>
      <c r="D26" s="114">
        <v>55157.17935297214</v>
      </c>
      <c r="E26" s="114"/>
      <c r="F26" s="58">
        <v>8.1401164993744612E-2</v>
      </c>
      <c r="G26" s="58"/>
      <c r="H26" s="362">
        <v>47296.31450206726</v>
      </c>
      <c r="I26" s="58"/>
      <c r="J26" s="130">
        <v>42663.234632411892</v>
      </c>
      <c r="K26" s="115"/>
      <c r="L26" s="60">
        <v>0.10859654476680371</v>
      </c>
      <c r="M26" s="364"/>
      <c r="N26" s="114">
        <v>12350.723508005731</v>
      </c>
      <c r="O26" s="58"/>
      <c r="P26" s="20">
        <v>12493.944720560248</v>
      </c>
      <c r="Q26" s="115"/>
      <c r="R26" s="58">
        <v>-1.1463250058952976E-2</v>
      </c>
      <c r="S26" s="60"/>
    </row>
    <row r="27" spans="1:20" s="108" customFormat="1" x14ac:dyDescent="0.25">
      <c r="A27" s="9" t="s">
        <v>585</v>
      </c>
      <c r="B27" s="198">
        <v>67948.310675893415</v>
      </c>
      <c r="C27" s="114"/>
      <c r="D27" s="20">
        <v>74309.896044649024</v>
      </c>
      <c r="E27" s="20"/>
      <c r="F27" s="58">
        <v>-8.5608858407408561E-2</v>
      </c>
      <c r="G27" s="58"/>
      <c r="H27" s="362">
        <v>54612.165514282606</v>
      </c>
      <c r="I27" s="58"/>
      <c r="J27" s="130">
        <v>58334.40458317368</v>
      </c>
      <c r="K27" s="115"/>
      <c r="L27" s="60">
        <v>-6.3808640809625047E-2</v>
      </c>
      <c r="M27" s="364"/>
      <c r="N27" s="114">
        <v>13336.145161610812</v>
      </c>
      <c r="O27" s="58"/>
      <c r="P27" s="20">
        <v>15975.49146147534</v>
      </c>
      <c r="Q27" s="115"/>
      <c r="R27" s="58">
        <v>-0.16521221310964188</v>
      </c>
      <c r="S27" s="60"/>
    </row>
    <row r="28" spans="1:20" s="108" customFormat="1" x14ac:dyDescent="0.25">
      <c r="A28" s="9" t="s">
        <v>253</v>
      </c>
      <c r="B28" s="198">
        <v>1117703.3844369787</v>
      </c>
      <c r="C28" s="114"/>
      <c r="D28" s="20">
        <v>1114354.2457910392</v>
      </c>
      <c r="E28" s="20"/>
      <c r="F28" s="58">
        <v>3.0054524031198878E-3</v>
      </c>
      <c r="G28" s="58"/>
      <c r="H28" s="362">
        <v>986197.71035749943</v>
      </c>
      <c r="I28" s="58"/>
      <c r="J28" s="130">
        <v>987817.57540362608</v>
      </c>
      <c r="K28" s="115"/>
      <c r="L28" s="60">
        <v>-1.6398423013123335E-3</v>
      </c>
      <c r="M28" s="364"/>
      <c r="N28" s="114">
        <v>131505.67407947936</v>
      </c>
      <c r="O28" s="58"/>
      <c r="P28" s="20">
        <v>126536.67038741321</v>
      </c>
      <c r="Q28" s="115"/>
      <c r="R28" s="58">
        <v>3.9269278042900251E-2</v>
      </c>
      <c r="S28" s="60"/>
    </row>
    <row r="29" spans="1:20" s="108" customFormat="1" x14ac:dyDescent="0.25">
      <c r="A29" s="9" t="s">
        <v>0</v>
      </c>
      <c r="B29" s="198">
        <v>1449069.6323593818</v>
      </c>
      <c r="C29" s="114"/>
      <c r="D29" s="20">
        <v>1435245.1273206116</v>
      </c>
      <c r="E29" s="20"/>
      <c r="F29" s="58">
        <v>9.6321560516832664E-3</v>
      </c>
      <c r="G29" s="58"/>
      <c r="H29" s="362">
        <v>1078952.845589434</v>
      </c>
      <c r="I29" s="58"/>
      <c r="J29" s="130">
        <v>1055382.6965332942</v>
      </c>
      <c r="K29" s="115"/>
      <c r="L29" s="60">
        <v>2.2333272218279448E-2</v>
      </c>
      <c r="M29" s="364"/>
      <c r="N29" s="114">
        <v>370116.78676994774</v>
      </c>
      <c r="O29" s="58"/>
      <c r="P29" s="20">
        <v>379862.43078731745</v>
      </c>
      <c r="Q29" s="115"/>
      <c r="R29" s="58">
        <v>-2.5655719617153305E-2</v>
      </c>
      <c r="S29" s="60"/>
    </row>
    <row r="30" spans="1:20" s="26" customFormat="1" x14ac:dyDescent="0.25">
      <c r="A30" s="9" t="s">
        <v>290</v>
      </c>
      <c r="B30" s="198">
        <v>532260.57580616535</v>
      </c>
      <c r="C30" s="114"/>
      <c r="D30" s="20">
        <v>524704.75942559633</v>
      </c>
      <c r="E30" s="20"/>
      <c r="F30" s="58">
        <v>1.4400129300981565E-2</v>
      </c>
      <c r="G30" s="58"/>
      <c r="H30" s="362">
        <v>371318.27457903256</v>
      </c>
      <c r="I30" s="58"/>
      <c r="J30" s="130">
        <v>357281.82662018167</v>
      </c>
      <c r="K30" s="115"/>
      <c r="L30" s="60">
        <v>3.9286767232559854E-2</v>
      </c>
      <c r="M30" s="364"/>
      <c r="N30" s="114">
        <v>160942.30122713282</v>
      </c>
      <c r="O30" s="58"/>
      <c r="P30" s="20">
        <v>167422.93280541463</v>
      </c>
      <c r="Q30" s="115"/>
      <c r="R30" s="58">
        <v>-3.8708147502193452E-2</v>
      </c>
      <c r="S30" s="60"/>
    </row>
    <row r="31" spans="1:20" s="108" customFormat="1" x14ac:dyDescent="0.25">
      <c r="A31" s="9" t="s">
        <v>269</v>
      </c>
      <c r="B31" s="198">
        <v>1218692.644760615</v>
      </c>
      <c r="C31" s="114"/>
      <c r="D31" s="20">
        <v>1201253.0636929038</v>
      </c>
      <c r="E31" s="20"/>
      <c r="F31" s="58">
        <v>1.4517824424187677E-2</v>
      </c>
      <c r="G31" s="58"/>
      <c r="H31" s="362">
        <v>935094.57780987234</v>
      </c>
      <c r="I31" s="58"/>
      <c r="J31" s="130">
        <v>913854.11833456717</v>
      </c>
      <c r="K31" s="115"/>
      <c r="L31" s="60">
        <v>2.3242724466804789E-2</v>
      </c>
      <c r="M31" s="364"/>
      <c r="N31" s="114">
        <v>283598.06695074256</v>
      </c>
      <c r="O31" s="58"/>
      <c r="P31" s="20">
        <v>287398.94535833673</v>
      </c>
      <c r="Q31" s="115"/>
      <c r="R31" s="58">
        <v>-1.3225095182082622E-2</v>
      </c>
      <c r="S31" s="60"/>
    </row>
    <row r="32" spans="1:20" s="10" customFormat="1" x14ac:dyDescent="0.25">
      <c r="A32" s="472" t="s">
        <v>143</v>
      </c>
      <c r="B32" s="458"/>
      <c r="C32" s="474"/>
      <c r="D32" s="474"/>
      <c r="E32" s="474"/>
      <c r="F32" s="474"/>
      <c r="G32" s="474"/>
      <c r="H32" s="458"/>
      <c r="I32" s="474"/>
      <c r="J32" s="474"/>
      <c r="K32" s="474"/>
      <c r="L32" s="475"/>
      <c r="M32" s="458"/>
      <c r="N32" s="474"/>
      <c r="O32" s="474"/>
      <c r="P32" s="474"/>
      <c r="Q32" s="474"/>
      <c r="R32" s="474"/>
      <c r="S32" s="475"/>
      <c r="T32" s="26"/>
    </row>
    <row r="33" spans="1:20" s="10" customFormat="1" x14ac:dyDescent="0.25">
      <c r="A33" s="33" t="s">
        <v>586</v>
      </c>
      <c r="B33" s="200">
        <v>6.7694858592620166</v>
      </c>
      <c r="C33" s="157"/>
      <c r="D33" s="97">
        <v>6.9503779355618569</v>
      </c>
      <c r="E33" s="97"/>
      <c r="F33" s="58">
        <v>-2.6026221592109332E-2</v>
      </c>
      <c r="G33" s="58"/>
      <c r="H33" s="363">
        <v>7.3868523047679338</v>
      </c>
      <c r="I33" s="58"/>
      <c r="J33" s="97">
        <v>7.624640377037224</v>
      </c>
      <c r="K33" s="54"/>
      <c r="L33" s="60">
        <v>-3.1186791836822301E-2</v>
      </c>
      <c r="M33" s="364"/>
      <c r="N33" s="157">
        <v>6.062366803096471</v>
      </c>
      <c r="O33" s="58"/>
      <c r="P33" s="97">
        <v>6.1534333839529527</v>
      </c>
      <c r="Q33" s="91"/>
      <c r="R33" s="58">
        <v>-1.479931205462741E-2</v>
      </c>
      <c r="S33" s="7"/>
      <c r="T33" s="26"/>
    </row>
    <row r="34" spans="1:20" s="10" customFormat="1" x14ac:dyDescent="0.25">
      <c r="A34" s="33" t="s">
        <v>292</v>
      </c>
      <c r="B34" s="200">
        <v>8.2452750528003929</v>
      </c>
      <c r="C34" s="157"/>
      <c r="D34" s="97">
        <v>8.1700638333118416</v>
      </c>
      <c r="E34" s="97"/>
      <c r="F34" s="58">
        <v>9.2057076937259869E-3</v>
      </c>
      <c r="G34" s="58"/>
      <c r="H34" s="363">
        <v>8.5455280549601174</v>
      </c>
      <c r="I34" s="58"/>
      <c r="J34" s="97">
        <v>8.4868192554958863</v>
      </c>
      <c r="K34" s="54"/>
      <c r="L34" s="60">
        <v>6.9176446082803555E-3</v>
      </c>
      <c r="M34" s="364"/>
      <c r="N34" s="157">
        <v>6.8990867583338984</v>
      </c>
      <c r="O34" s="58"/>
      <c r="P34" s="97">
        <v>6.7787225481890729</v>
      </c>
      <c r="Q34" s="91"/>
      <c r="R34" s="58">
        <v>1.7756178880190428E-2</v>
      </c>
      <c r="S34" s="7"/>
      <c r="T34" s="26"/>
    </row>
    <row r="35" spans="1:20" s="10" customFormat="1" x14ac:dyDescent="0.25">
      <c r="A35" s="33" t="s">
        <v>587</v>
      </c>
      <c r="B35" s="200">
        <v>4.6387018398512394</v>
      </c>
      <c r="C35" s="157"/>
      <c r="D35" s="97">
        <v>4.7947176490974543</v>
      </c>
      <c r="E35" s="97"/>
      <c r="F35" s="58">
        <v>-3.2539102542478798E-2</v>
      </c>
      <c r="G35" s="58"/>
      <c r="H35" s="363">
        <v>5.286087914716135</v>
      </c>
      <c r="I35" s="58"/>
      <c r="J35" s="97">
        <v>5.4557812635653722</v>
      </c>
      <c r="K35" s="54"/>
      <c r="L35" s="60">
        <v>-3.1103400347531885E-2</v>
      </c>
      <c r="M35" s="364"/>
      <c r="N35" s="157">
        <v>2.15957781272669</v>
      </c>
      <c r="O35" s="58"/>
      <c r="P35" s="97">
        <v>2.5373751746599349</v>
      </c>
      <c r="Q35" s="91"/>
      <c r="R35" s="58">
        <v>-0.14889298425640907</v>
      </c>
      <c r="S35" s="7"/>
      <c r="T35" s="26"/>
    </row>
    <row r="36" spans="1:20" s="10" customFormat="1" x14ac:dyDescent="0.25">
      <c r="A36" s="33" t="s">
        <v>588</v>
      </c>
      <c r="B36" s="200">
        <v>3.3199261853000732</v>
      </c>
      <c r="C36" s="157"/>
      <c r="D36" s="97">
        <v>3.4876277953826387</v>
      </c>
      <c r="E36" s="97"/>
      <c r="F36" s="58">
        <v>-4.808472116909665E-2</v>
      </c>
      <c r="G36" s="58"/>
      <c r="H36" s="363">
        <v>3.6537882175601508</v>
      </c>
      <c r="I36" s="58"/>
      <c r="J36" s="97">
        <v>3.9529455458839906</v>
      </c>
      <c r="K36" s="54"/>
      <c r="L36" s="60">
        <v>-7.5679597619384795E-2</v>
      </c>
      <c r="M36" s="364"/>
      <c r="N36" s="157">
        <v>1.9527448638784128</v>
      </c>
      <c r="O36" s="58"/>
      <c r="P36" s="97">
        <v>1.7885230146041857</v>
      </c>
      <c r="Q36" s="91"/>
      <c r="R36" s="58">
        <v>9.1819813294698197E-2</v>
      </c>
      <c r="S36" s="7"/>
      <c r="T36" s="26"/>
    </row>
    <row r="37" spans="1:20" s="10" customFormat="1" x14ac:dyDescent="0.25">
      <c r="A37" s="1512" t="s">
        <v>589</v>
      </c>
      <c r="B37" s="200">
        <v>7.7034263653295119</v>
      </c>
      <c r="C37" s="157"/>
      <c r="D37" s="97">
        <v>7.6429355344542991</v>
      </c>
      <c r="E37" s="97"/>
      <c r="F37" s="58">
        <v>7.9146069730040968E-3</v>
      </c>
      <c r="G37" s="58"/>
      <c r="H37" s="363">
        <v>8.0305109786058022</v>
      </c>
      <c r="I37" s="58"/>
      <c r="J37" s="97">
        <v>8.0142132789633926</v>
      </c>
      <c r="K37" s="54"/>
      <c r="L37" s="60">
        <v>2.0335994407822415E-3</v>
      </c>
      <c r="M37" s="364"/>
      <c r="N37" s="157">
        <v>5.2505276675038068</v>
      </c>
      <c r="O37" s="58"/>
      <c r="P37" s="97">
        <v>4.7445292443297058</v>
      </c>
      <c r="Q37" s="91"/>
      <c r="R37" s="58">
        <v>0.10664881532321277</v>
      </c>
      <c r="S37" s="7"/>
      <c r="T37" s="26"/>
    </row>
    <row r="38" spans="1:20" s="10" customFormat="1" x14ac:dyDescent="0.25">
      <c r="A38" s="1512" t="s">
        <v>1</v>
      </c>
      <c r="B38" s="200">
        <v>7.5586136775454866</v>
      </c>
      <c r="C38" s="157"/>
      <c r="D38" s="97">
        <v>7.4399631143089096</v>
      </c>
      <c r="E38" s="97"/>
      <c r="F38" s="58">
        <v>1.5947735413954188E-2</v>
      </c>
      <c r="G38" s="58"/>
      <c r="H38" s="363">
        <v>8.5539309160494206</v>
      </c>
      <c r="I38" s="58"/>
      <c r="J38" s="97">
        <v>8.4732617213278481</v>
      </c>
      <c r="K38" s="54"/>
      <c r="L38" s="60">
        <v>9.5204417583988916E-3</v>
      </c>
      <c r="M38" s="364"/>
      <c r="N38" s="157">
        <v>4.6570960886782258</v>
      </c>
      <c r="O38" s="58"/>
      <c r="P38" s="97">
        <v>4.5691199305292454</v>
      </c>
      <c r="Q38" s="91"/>
      <c r="R38" s="58">
        <v>1.9254508414444278E-2</v>
      </c>
      <c r="S38" s="7"/>
      <c r="T38" s="26"/>
    </row>
    <row r="39" spans="1:20" s="10" customFormat="1" x14ac:dyDescent="0.25">
      <c r="A39" s="33" t="s">
        <v>144</v>
      </c>
      <c r="B39" s="200">
        <v>4.131822463646583</v>
      </c>
      <c r="C39" s="157"/>
      <c r="D39" s="97">
        <v>4.0793261447465152</v>
      </c>
      <c r="E39" s="97"/>
      <c r="F39" s="58">
        <v>1.2868870258798551E-2</v>
      </c>
      <c r="G39" s="58"/>
      <c r="H39" s="363">
        <v>4.9692489438403857</v>
      </c>
      <c r="I39" s="58"/>
      <c r="J39" s="97">
        <v>4.9472496235808094</v>
      </c>
      <c r="K39" s="54"/>
      <c r="L39" s="60">
        <v>4.4467778934617879E-3</v>
      </c>
      <c r="M39" s="364"/>
      <c r="N39" s="157">
        <v>2.199752688693394</v>
      </c>
      <c r="O39" s="58"/>
      <c r="P39" s="97">
        <v>2.2271707638294842</v>
      </c>
      <c r="Q39" s="91"/>
      <c r="R39" s="58">
        <v>-1.2310719762209196E-2</v>
      </c>
      <c r="S39" s="7"/>
      <c r="T39" s="26"/>
    </row>
    <row r="40" spans="1:20" s="10" customFormat="1" x14ac:dyDescent="0.25">
      <c r="A40" s="33" t="s">
        <v>145</v>
      </c>
      <c r="B40" s="200">
        <v>7.1829032339482124</v>
      </c>
      <c r="C40" s="157"/>
      <c r="D40" s="97">
        <v>7.1073524987406342</v>
      </c>
      <c r="E40" s="97"/>
      <c r="F40" s="58">
        <v>1.0629940645404198E-2</v>
      </c>
      <c r="G40" s="58"/>
      <c r="H40" s="363">
        <v>7.8966506001596235</v>
      </c>
      <c r="I40" s="58"/>
      <c r="J40" s="97">
        <v>7.8513312767059791</v>
      </c>
      <c r="K40" s="54"/>
      <c r="L40" s="60">
        <v>5.772183322349648E-3</v>
      </c>
      <c r="M40" s="364"/>
      <c r="N40" s="157">
        <v>4.8294975875469239</v>
      </c>
      <c r="O40" s="58"/>
      <c r="P40" s="97">
        <v>4.7416929123790839</v>
      </c>
      <c r="Q40" s="91"/>
      <c r="R40" s="58">
        <v>1.8517579436367421E-2</v>
      </c>
      <c r="S40" s="7"/>
      <c r="T40" s="26"/>
    </row>
    <row r="41" spans="1:20" s="10" customFormat="1" x14ac:dyDescent="0.25">
      <c r="A41" s="33" t="s">
        <v>308</v>
      </c>
      <c r="B41" s="200">
        <v>9.1625031693764249</v>
      </c>
      <c r="C41" s="157"/>
      <c r="D41" s="97">
        <v>9.2522042439179941</v>
      </c>
      <c r="E41" s="97"/>
      <c r="F41" s="58">
        <v>-9.6951031534496055E-3</v>
      </c>
      <c r="G41" s="58"/>
      <c r="H41" s="363">
        <v>10.022127012113234</v>
      </c>
      <c r="I41" s="58"/>
      <c r="J41" s="97">
        <v>10.075800052744306</v>
      </c>
      <c r="K41" s="54"/>
      <c r="L41" s="60">
        <v>-5.3269259364126607E-3</v>
      </c>
      <c r="M41" s="364"/>
      <c r="N41" s="157">
        <v>7.4265017594370759</v>
      </c>
      <c r="O41" s="58"/>
      <c r="P41" s="97">
        <v>7.5387770238773628</v>
      </c>
      <c r="Q41" s="91"/>
      <c r="R41" s="58">
        <v>-1.4893034252728331E-2</v>
      </c>
      <c r="S41" s="7"/>
      <c r="T41" s="26"/>
    </row>
    <row r="42" spans="1:20" s="10" customFormat="1" x14ac:dyDescent="0.25">
      <c r="A42" s="707" t="s">
        <v>309</v>
      </c>
      <c r="B42" s="458"/>
      <c r="C42" s="474"/>
      <c r="D42" s="708"/>
      <c r="E42" s="708"/>
      <c r="F42" s="709"/>
      <c r="G42" s="709"/>
      <c r="H42" s="458"/>
      <c r="I42" s="709"/>
      <c r="J42" s="710"/>
      <c r="K42" s="710"/>
      <c r="L42" s="711"/>
      <c r="M42" s="712"/>
      <c r="N42" s="474"/>
      <c r="O42" s="709"/>
      <c r="P42" s="710"/>
      <c r="Q42" s="710"/>
      <c r="R42" s="709"/>
      <c r="S42" s="711"/>
      <c r="T42" s="26"/>
    </row>
    <row r="43" spans="1:20" s="26" customFormat="1" x14ac:dyDescent="0.25">
      <c r="A43" s="12" t="s">
        <v>310</v>
      </c>
      <c r="B43" s="198">
        <v>5197998.734462427</v>
      </c>
      <c r="C43" s="114"/>
      <c r="D43" s="20">
        <v>5041993.3064299151</v>
      </c>
      <c r="E43" s="20"/>
      <c r="F43" s="58">
        <v>3.0941220773451329E-2</v>
      </c>
      <c r="G43" s="58"/>
      <c r="H43" s="362">
        <v>2995796.0370251215</v>
      </c>
      <c r="I43" s="58"/>
      <c r="J43" s="130">
        <v>2929039.2890392779</v>
      </c>
      <c r="K43" s="115"/>
      <c r="L43" s="60">
        <v>2.279134603474019E-2</v>
      </c>
      <c r="M43" s="364"/>
      <c r="N43" s="114">
        <v>2202202.6974373055</v>
      </c>
      <c r="O43" s="58"/>
      <c r="P43" s="20">
        <v>2112954.0173906372</v>
      </c>
      <c r="Q43" s="115"/>
      <c r="R43" s="58">
        <v>4.2238817935510341E-2</v>
      </c>
      <c r="S43" s="60"/>
    </row>
    <row r="44" spans="1:20" s="26" customFormat="1" x14ac:dyDescent="0.25">
      <c r="A44" s="12" t="s">
        <v>311</v>
      </c>
      <c r="B44" s="198">
        <v>4559262.7086582091</v>
      </c>
      <c r="C44" s="114"/>
      <c r="D44" s="20">
        <v>4424747.486337414</v>
      </c>
      <c r="E44" s="20"/>
      <c r="F44" s="58">
        <v>3.0400655118997554E-2</v>
      </c>
      <c r="G44" s="58"/>
      <c r="H44" s="362">
        <v>2496876.4329579528</v>
      </c>
      <c r="I44" s="58"/>
      <c r="J44" s="130">
        <v>2441119.1405943218</v>
      </c>
      <c r="K44" s="115"/>
      <c r="L44" s="60">
        <v>2.28408730390997E-2</v>
      </c>
      <c r="M44" s="364"/>
      <c r="N44" s="114">
        <v>2062386.2757002558</v>
      </c>
      <c r="O44" s="58"/>
      <c r="P44" s="20">
        <v>1983628.3457430918</v>
      </c>
      <c r="Q44" s="115"/>
      <c r="R44" s="58">
        <v>3.9703974853041481E-2</v>
      </c>
      <c r="S44" s="60"/>
    </row>
    <row r="45" spans="1:20" s="26" customFormat="1" x14ac:dyDescent="0.25">
      <c r="A45" s="12" t="s">
        <v>312</v>
      </c>
      <c r="B45" s="198">
        <v>1439829.0742305892</v>
      </c>
      <c r="C45" s="114"/>
      <c r="D45" s="20">
        <v>1459173.9244611759</v>
      </c>
      <c r="E45" s="20"/>
      <c r="F45" s="58">
        <v>-1.3257398522749864E-2</v>
      </c>
      <c r="G45" s="58"/>
      <c r="H45" s="362">
        <v>1084800.841686202</v>
      </c>
      <c r="I45" s="58"/>
      <c r="J45" s="130">
        <v>1108310.0137496181</v>
      </c>
      <c r="K45" s="115"/>
      <c r="L45" s="60">
        <v>-2.1211729364314067E-2</v>
      </c>
      <c r="M45" s="364"/>
      <c r="N45" s="114">
        <v>355028.23254438728</v>
      </c>
      <c r="O45" s="58"/>
      <c r="P45" s="20">
        <v>350863.91071155778</v>
      </c>
      <c r="Q45" s="115"/>
      <c r="R45" s="58">
        <v>1.186876650945431E-2</v>
      </c>
      <c r="S45" s="60"/>
    </row>
    <row r="46" spans="1:20" s="26" customFormat="1" x14ac:dyDescent="0.25">
      <c r="A46" s="12" t="s">
        <v>313</v>
      </c>
      <c r="B46" s="106">
        <v>1121137.9554449713</v>
      </c>
      <c r="C46" s="114"/>
      <c r="D46" s="20">
        <v>1138756.95604869</v>
      </c>
      <c r="E46" s="20"/>
      <c r="F46" s="58">
        <v>-1.5472134339230632E-2</v>
      </c>
      <c r="G46" s="58"/>
      <c r="H46" s="362">
        <v>847154.2153586857</v>
      </c>
      <c r="I46" s="58"/>
      <c r="J46" s="130">
        <v>870183.97573220404</v>
      </c>
      <c r="K46" s="115"/>
      <c r="L46" s="60">
        <v>-2.646539239491312E-2</v>
      </c>
      <c r="M46" s="364"/>
      <c r="N46" s="114">
        <v>273983.74008628563</v>
      </c>
      <c r="O46" s="58"/>
      <c r="P46" s="20">
        <v>268572.98031648592</v>
      </c>
      <c r="Q46" s="115"/>
      <c r="R46" s="58">
        <v>2.0146329550439816E-2</v>
      </c>
      <c r="S46" s="60"/>
    </row>
    <row r="47" spans="1:20" s="26" customFormat="1" x14ac:dyDescent="0.25">
      <c r="A47" s="12" t="s">
        <v>643</v>
      </c>
      <c r="B47" s="198">
        <v>764842.3048640847</v>
      </c>
      <c r="C47" s="114"/>
      <c r="D47" s="20">
        <v>758692.179403477</v>
      </c>
      <c r="E47" s="20"/>
      <c r="F47" s="58">
        <v>8.1062196600513864E-3</v>
      </c>
      <c r="G47" s="58"/>
      <c r="H47" s="362">
        <v>651508.47127861204</v>
      </c>
      <c r="I47" s="58"/>
      <c r="J47" s="130">
        <v>653479.02130984014</v>
      </c>
      <c r="K47" s="115"/>
      <c r="L47" s="60">
        <v>-3.0154755806518722E-3</v>
      </c>
      <c r="M47" s="364"/>
      <c r="N47" s="114">
        <v>113333.83358547265</v>
      </c>
      <c r="O47" s="58"/>
      <c r="P47" s="20">
        <v>105213.15809363684</v>
      </c>
      <c r="Q47" s="115"/>
      <c r="R47" s="58">
        <v>7.7183078989118692E-2</v>
      </c>
      <c r="S47" s="60"/>
    </row>
    <row r="48" spans="1:20" s="26" customFormat="1" x14ac:dyDescent="0.25">
      <c r="A48" s="34" t="s">
        <v>198</v>
      </c>
      <c r="B48" s="198">
        <v>586065.9734820103</v>
      </c>
      <c r="C48" s="114"/>
      <c r="D48" s="20">
        <v>586479.59466932621</v>
      </c>
      <c r="E48" s="20"/>
      <c r="F48" s="58">
        <v>-7.0526100323936396E-4</v>
      </c>
      <c r="G48" s="58"/>
      <c r="H48" s="362">
        <v>499891.84528116381</v>
      </c>
      <c r="I48" s="58"/>
      <c r="J48" s="130">
        <v>504748.86872108892</v>
      </c>
      <c r="K48" s="115"/>
      <c r="L48" s="60">
        <v>-9.6226534439425773E-3</v>
      </c>
      <c r="M48" s="364"/>
      <c r="N48" s="114">
        <v>86174.128200846506</v>
      </c>
      <c r="O48" s="58"/>
      <c r="P48" s="20">
        <v>81730.725948237348</v>
      </c>
      <c r="Q48" s="115"/>
      <c r="R48" s="58">
        <v>5.4366362234728037E-2</v>
      </c>
      <c r="S48" s="60"/>
    </row>
    <row r="49" spans="1:20" s="26" customFormat="1" x14ac:dyDescent="0.25">
      <c r="A49" s="12" t="s">
        <v>187</v>
      </c>
      <c r="B49" s="198">
        <v>552771.83907272224</v>
      </c>
      <c r="C49" s="114"/>
      <c r="D49" s="20">
        <v>492563.03158173128</v>
      </c>
      <c r="E49" s="20"/>
      <c r="F49" s="58">
        <v>0.1222357416829413</v>
      </c>
      <c r="G49" s="58"/>
      <c r="H49" s="362">
        <v>482784.3780746886</v>
      </c>
      <c r="I49" s="58"/>
      <c r="J49" s="130">
        <v>438965.04967456916</v>
      </c>
      <c r="K49" s="115"/>
      <c r="L49" s="60">
        <v>9.982418516600651E-2</v>
      </c>
      <c r="M49" s="364"/>
      <c r="N49" s="114">
        <v>69987.460998033683</v>
      </c>
      <c r="O49" s="58"/>
      <c r="P49" s="20">
        <v>53597.981907162124</v>
      </c>
      <c r="Q49" s="115"/>
      <c r="R49" s="58">
        <v>0.30578537675653578</v>
      </c>
      <c r="S49" s="60"/>
    </row>
    <row r="50" spans="1:20" s="26" customFormat="1" x14ac:dyDescent="0.25">
      <c r="A50" s="12" t="s">
        <v>316</v>
      </c>
      <c r="B50" s="198">
        <v>81737.373151756561</v>
      </c>
      <c r="C50" s="114"/>
      <c r="D50" s="20">
        <v>79905.703200637945</v>
      </c>
      <c r="E50" s="20"/>
      <c r="F50" s="58">
        <v>2.2922893832989791E-2</v>
      </c>
      <c r="G50" s="58"/>
      <c r="H50" s="362">
        <v>66148.631315466366</v>
      </c>
      <c r="I50" s="58"/>
      <c r="J50" s="130">
        <v>64197.716649837894</v>
      </c>
      <c r="K50" s="115"/>
      <c r="L50" s="60">
        <v>3.0389159730860899E-2</v>
      </c>
      <c r="M50" s="364"/>
      <c r="N50" s="114">
        <v>15588.741836290195</v>
      </c>
      <c r="O50" s="58"/>
      <c r="P50" s="20">
        <v>15707.986550800055</v>
      </c>
      <c r="Q50" s="115"/>
      <c r="R50" s="58">
        <v>-7.5913430485962559E-3</v>
      </c>
      <c r="S50" s="60"/>
    </row>
    <row r="51" spans="1:20" s="26" customFormat="1" x14ac:dyDescent="0.25">
      <c r="A51" s="12" t="s">
        <v>317</v>
      </c>
      <c r="B51" s="198">
        <v>137079.39155264592</v>
      </c>
      <c r="C51" s="114"/>
      <c r="D51" s="20">
        <v>124115.64346504243</v>
      </c>
      <c r="E51" s="20"/>
      <c r="F51" s="58">
        <v>0.10444894556144137</v>
      </c>
      <c r="G51" s="58"/>
      <c r="H51" s="362">
        <v>112686.14689573357</v>
      </c>
      <c r="I51" s="58"/>
      <c r="J51" s="130">
        <v>101642.88656056662</v>
      </c>
      <c r="K51" s="115"/>
      <c r="L51" s="60">
        <v>0.10864764578076531</v>
      </c>
      <c r="M51" s="364"/>
      <c r="N51" s="114">
        <v>24393.244656912331</v>
      </c>
      <c r="O51" s="58"/>
      <c r="P51" s="20">
        <v>22472.756904475806</v>
      </c>
      <c r="Q51" s="115"/>
      <c r="R51" s="58">
        <v>8.5458484715510361E-2</v>
      </c>
      <c r="S51" s="60"/>
    </row>
    <row r="52" spans="1:20" s="26" customFormat="1" x14ac:dyDescent="0.25">
      <c r="A52" s="12" t="s">
        <v>318</v>
      </c>
      <c r="B52" s="198">
        <v>710463.87871116982</v>
      </c>
      <c r="C52" s="114"/>
      <c r="D52" s="20">
        <v>701925.72758944111</v>
      </c>
      <c r="E52" s="20"/>
      <c r="F52" s="58">
        <v>1.2163895389688152E-2</v>
      </c>
      <c r="G52" s="58"/>
      <c r="H52" s="362">
        <v>632143.90454638924</v>
      </c>
      <c r="I52" s="58"/>
      <c r="J52" s="130">
        <v>630220.88187322684</v>
      </c>
      <c r="K52" s="115"/>
      <c r="L52" s="60">
        <v>3.0513471204675628E-3</v>
      </c>
      <c r="M52" s="364"/>
      <c r="N52" s="114">
        <v>78319.97416478052</v>
      </c>
      <c r="O52" s="58"/>
      <c r="P52" s="20">
        <v>71704.845716214259</v>
      </c>
      <c r="Q52" s="115"/>
      <c r="R52" s="58">
        <v>9.2254970811134679E-2</v>
      </c>
      <c r="S52" s="60"/>
    </row>
    <row r="53" spans="1:20" s="10" customFormat="1" x14ac:dyDescent="0.25">
      <c r="A53" s="707" t="s">
        <v>319</v>
      </c>
      <c r="B53" s="458"/>
      <c r="C53" s="474"/>
      <c r="D53" s="708"/>
      <c r="E53" s="708"/>
      <c r="F53" s="474"/>
      <c r="G53" s="474"/>
      <c r="H53" s="458"/>
      <c r="I53" s="474"/>
      <c r="J53" s="710"/>
      <c r="K53" s="474"/>
      <c r="L53" s="475"/>
      <c r="M53" s="458"/>
      <c r="N53" s="474"/>
      <c r="O53" s="713"/>
      <c r="P53" s="710"/>
      <c r="Q53" s="474"/>
      <c r="R53" s="474"/>
      <c r="S53" s="475"/>
      <c r="T53" s="26"/>
    </row>
    <row r="54" spans="1:20" s="26" customFormat="1" x14ac:dyDescent="0.25">
      <c r="A54" s="34" t="s">
        <v>320</v>
      </c>
      <c r="B54" s="198">
        <v>6828118.8273770139</v>
      </c>
      <c r="C54" s="114"/>
      <c r="D54" s="20">
        <v>6697146.1353129223</v>
      </c>
      <c r="E54" s="20"/>
      <c r="F54" s="58">
        <v>1.9556493081955409E-2</v>
      </c>
      <c r="G54" s="58"/>
      <c r="H54" s="362">
        <v>4501209.7409826564</v>
      </c>
      <c r="I54" s="58"/>
      <c r="J54" s="130">
        <v>4462341.9066291815</v>
      </c>
      <c r="K54" s="115"/>
      <c r="L54" s="60">
        <v>8.7101874232750932E-3</v>
      </c>
      <c r="M54" s="364"/>
      <c r="N54" s="132">
        <v>2326909.0863943575</v>
      </c>
      <c r="O54" s="58"/>
      <c r="P54" s="20">
        <v>2234804.2286837408</v>
      </c>
      <c r="Q54" s="115"/>
      <c r="R54" s="58">
        <v>4.121383722495673E-2</v>
      </c>
      <c r="S54" s="60"/>
    </row>
    <row r="55" spans="1:20" s="26" customFormat="1" x14ac:dyDescent="0.25">
      <c r="A55" s="34" t="s">
        <v>196</v>
      </c>
      <c r="B55" s="198">
        <v>6208464.3772361148</v>
      </c>
      <c r="C55" s="114"/>
      <c r="D55" s="20">
        <v>6124850.0234599402</v>
      </c>
      <c r="E55" s="20"/>
      <c r="F55" s="58">
        <v>1.3651657339511585E-2</v>
      </c>
      <c r="G55" s="58"/>
      <c r="H55" s="362">
        <v>4267560.5198447425</v>
      </c>
      <c r="I55" s="58"/>
      <c r="J55" s="130">
        <v>4244351.7197058834</v>
      </c>
      <c r="K55" s="115"/>
      <c r="L55" s="60">
        <v>5.4681613757653798E-3</v>
      </c>
      <c r="M55" s="364"/>
      <c r="N55" s="132">
        <v>1940903.8573913726</v>
      </c>
      <c r="O55" s="58"/>
      <c r="P55" s="20">
        <v>1880498.303754057</v>
      </c>
      <c r="Q55" s="115"/>
      <c r="R55" s="58">
        <v>3.2122099507735438E-2</v>
      </c>
      <c r="S55" s="60"/>
    </row>
    <row r="56" spans="1:20" s="26" customFormat="1" x14ac:dyDescent="0.25">
      <c r="A56" s="34" t="s">
        <v>197</v>
      </c>
      <c r="B56" s="198">
        <v>629422.67622209911</v>
      </c>
      <c r="C56" s="114"/>
      <c r="D56" s="20">
        <v>570810.85142031068</v>
      </c>
      <c r="E56" s="20"/>
      <c r="F56" s="58">
        <v>0.10268169334193372</v>
      </c>
      <c r="G56" s="58"/>
      <c r="H56" s="362">
        <v>247213.46094710514</v>
      </c>
      <c r="I56" s="58"/>
      <c r="J56" s="130">
        <v>222612.05502141317</v>
      </c>
      <c r="K56" s="115"/>
      <c r="L56" s="60">
        <v>0.11051246044750609</v>
      </c>
      <c r="M56" s="364"/>
      <c r="N56" s="132">
        <v>382209.21527499397</v>
      </c>
      <c r="O56" s="58"/>
      <c r="P56" s="20">
        <v>348198.79639889748</v>
      </c>
      <c r="Q56" s="115"/>
      <c r="R56" s="58">
        <v>9.7675291321610611E-2</v>
      </c>
      <c r="S56" s="60"/>
    </row>
    <row r="57" spans="1:20" s="26" customFormat="1" x14ac:dyDescent="0.25">
      <c r="A57" s="34" t="s">
        <v>270</v>
      </c>
      <c r="B57" s="198">
        <v>119013.66996576192</v>
      </c>
      <c r="C57" s="114"/>
      <c r="D57" s="20">
        <v>119173.26687853481</v>
      </c>
      <c r="E57" s="20"/>
      <c r="F57" s="58">
        <v>-1.3392006190075811E-3</v>
      </c>
      <c r="G57" s="58"/>
      <c r="H57" s="362">
        <v>66800.388206494172</v>
      </c>
      <c r="I57" s="58"/>
      <c r="J57" s="130">
        <v>53767.129123689396</v>
      </c>
      <c r="K57" s="115"/>
      <c r="L57" s="60">
        <v>0.24240198975143754</v>
      </c>
      <c r="M57" s="364"/>
      <c r="N57" s="132">
        <v>52213.281759267753</v>
      </c>
      <c r="O57" s="58"/>
      <c r="P57" s="20">
        <v>65406.137754845418</v>
      </c>
      <c r="Q57" s="115"/>
      <c r="R57" s="58">
        <v>-0.20170669677862629</v>
      </c>
      <c r="S57" s="60"/>
    </row>
    <row r="58" spans="1:20" s="26" customFormat="1" x14ac:dyDescent="0.25">
      <c r="A58" s="34" t="s">
        <v>250</v>
      </c>
      <c r="B58" s="198">
        <v>457015.68779339961</v>
      </c>
      <c r="C58" s="114"/>
      <c r="D58" s="20">
        <v>415779.20168669475</v>
      </c>
      <c r="E58" s="20"/>
      <c r="F58" s="58">
        <v>9.9178809183866068E-2</v>
      </c>
      <c r="G58" s="58"/>
      <c r="H58" s="362">
        <v>324335.66870815575</v>
      </c>
      <c r="I58" s="58"/>
      <c r="J58" s="130">
        <v>294487.641193269</v>
      </c>
      <c r="K58" s="115"/>
      <c r="L58" s="60">
        <v>0.10135578998813678</v>
      </c>
      <c r="M58" s="364"/>
      <c r="N58" s="132">
        <v>132680.01908524387</v>
      </c>
      <c r="O58" s="58"/>
      <c r="P58" s="20">
        <v>121291.56049342577</v>
      </c>
      <c r="Q58" s="115"/>
      <c r="R58" s="58">
        <v>9.3893248182220987E-2</v>
      </c>
      <c r="S58" s="60"/>
    </row>
    <row r="59" spans="1:20" s="26" customFormat="1" x14ac:dyDescent="0.25">
      <c r="A59" s="34" t="s">
        <v>321</v>
      </c>
      <c r="B59" s="198">
        <v>246896.51060073855</v>
      </c>
      <c r="C59" s="114"/>
      <c r="D59" s="20">
        <v>220425.02512259857</v>
      </c>
      <c r="E59" s="20"/>
      <c r="F59" s="58">
        <v>0.12009292258633862</v>
      </c>
      <c r="G59" s="58"/>
      <c r="H59" s="362">
        <v>198946.49292702135</v>
      </c>
      <c r="I59" s="58"/>
      <c r="J59" s="130">
        <v>177610.21687531029</v>
      </c>
      <c r="K59" s="115"/>
      <c r="L59" s="60">
        <v>0.12012977872038749</v>
      </c>
      <c r="M59" s="364"/>
      <c r="N59" s="132">
        <v>47950.017673717201</v>
      </c>
      <c r="O59" s="58"/>
      <c r="P59" s="20">
        <v>42814.808247288267</v>
      </c>
      <c r="Q59" s="115"/>
      <c r="R59" s="58">
        <v>0.1199400309530565</v>
      </c>
      <c r="S59" s="60"/>
    </row>
    <row r="60" spans="1:20" s="26" customFormat="1" x14ac:dyDescent="0.25">
      <c r="A60" s="34" t="s">
        <v>322</v>
      </c>
      <c r="B60" s="198">
        <v>88275.777809372114</v>
      </c>
      <c r="C60" s="114"/>
      <c r="D60" s="20">
        <v>74003.52285065013</v>
      </c>
      <c r="E60" s="20"/>
      <c r="F60" s="58">
        <v>0.19285912898397378</v>
      </c>
      <c r="G60" s="58"/>
      <c r="H60" s="362">
        <v>76692.228082282803</v>
      </c>
      <c r="I60" s="58"/>
      <c r="J60" s="130">
        <v>65898.539914746201</v>
      </c>
      <c r="K60" s="115"/>
      <c r="L60" s="60">
        <v>0.16379252380250817</v>
      </c>
      <c r="M60" s="364"/>
      <c r="N60" s="132">
        <v>11583.549727089312</v>
      </c>
      <c r="O60" s="58"/>
      <c r="P60" s="20">
        <v>8104.982935903924</v>
      </c>
      <c r="Q60" s="115"/>
      <c r="R60" s="58">
        <v>0.42918866315878729</v>
      </c>
      <c r="S60" s="60"/>
    </row>
    <row r="61" spans="1:20" s="26" customFormat="1" x14ac:dyDescent="0.25">
      <c r="A61" s="34" t="s">
        <v>323</v>
      </c>
      <c r="B61" s="198">
        <v>143469.68252018435</v>
      </c>
      <c r="C61" s="114"/>
      <c r="D61" s="20">
        <v>135791.741518544</v>
      </c>
      <c r="E61" s="20"/>
      <c r="F61" s="58">
        <v>5.6542032054223458E-2</v>
      </c>
      <c r="G61" s="58"/>
      <c r="H61" s="362">
        <v>68694.969055773428</v>
      </c>
      <c r="I61" s="58"/>
      <c r="J61" s="130">
        <v>62944.109685636766</v>
      </c>
      <c r="K61" s="115"/>
      <c r="L61" s="60">
        <v>9.1364535916995462E-2</v>
      </c>
      <c r="M61" s="364"/>
      <c r="N61" s="132">
        <v>74774.713464410917</v>
      </c>
      <c r="O61" s="58"/>
      <c r="P61" s="20">
        <v>72847.631832907238</v>
      </c>
      <c r="Q61" s="115"/>
      <c r="R61" s="58">
        <v>2.645359338411828E-2</v>
      </c>
      <c r="S61" s="60"/>
    </row>
    <row r="62" spans="1:20" s="26" customFormat="1" x14ac:dyDescent="0.25">
      <c r="A62" s="34" t="s">
        <v>243</v>
      </c>
      <c r="B62" s="198">
        <v>270711.08223512373</v>
      </c>
      <c r="C62" s="114"/>
      <c r="D62" s="20">
        <v>239604.14867488461</v>
      </c>
      <c r="E62" s="20"/>
      <c r="F62" s="58">
        <v>0.12982635623078326</v>
      </c>
      <c r="G62" s="58"/>
      <c r="H62" s="362">
        <v>249457.86379698064</v>
      </c>
      <c r="I62" s="58"/>
      <c r="J62" s="130">
        <v>216706.68373281063</v>
      </c>
      <c r="K62" s="115"/>
      <c r="L62" s="60">
        <v>0.15113137952196576</v>
      </c>
      <c r="M62" s="364"/>
      <c r="N62" s="132">
        <v>21253.218438143067</v>
      </c>
      <c r="O62" s="58"/>
      <c r="P62" s="20">
        <v>22897.464942073973</v>
      </c>
      <c r="Q62" s="115"/>
      <c r="R62" s="58">
        <v>-7.1809106732580327E-2</v>
      </c>
      <c r="S62" s="60"/>
    </row>
    <row r="63" spans="1:20" s="26" customFormat="1" x14ac:dyDescent="0.25">
      <c r="A63" s="34" t="s">
        <v>267</v>
      </c>
      <c r="B63" s="198">
        <v>678695.08636494365</v>
      </c>
      <c r="C63" s="114"/>
      <c r="D63" s="20">
        <v>671718.13967054209</v>
      </c>
      <c r="E63" s="20"/>
      <c r="F63" s="58">
        <v>1.038671770547025E-2</v>
      </c>
      <c r="G63" s="58"/>
      <c r="H63" s="362">
        <v>603375.05415022129</v>
      </c>
      <c r="I63" s="58"/>
      <c r="J63" s="130">
        <v>596182.29013181233</v>
      </c>
      <c r="K63" s="115"/>
      <c r="L63" s="60">
        <v>1.2064705942235682E-2</v>
      </c>
      <c r="M63" s="364"/>
      <c r="N63" s="132">
        <v>75320.032214722392</v>
      </c>
      <c r="O63" s="58"/>
      <c r="P63" s="20">
        <v>75535.849538729803</v>
      </c>
      <c r="Q63" s="115"/>
      <c r="R63" s="58">
        <v>-2.857150946541659E-3</v>
      </c>
      <c r="S63" s="60"/>
    </row>
    <row r="64" spans="1:20" s="26" customFormat="1" x14ac:dyDescent="0.25">
      <c r="A64" s="34" t="s">
        <v>324</v>
      </c>
      <c r="B64" s="198">
        <v>87418.758605388284</v>
      </c>
      <c r="C64" s="114"/>
      <c r="D64" s="20">
        <v>69346.957086152717</v>
      </c>
      <c r="E64" s="20"/>
      <c r="F64" s="58">
        <v>0.2605997765234917</v>
      </c>
      <c r="G64" s="58"/>
      <c r="H64" s="362">
        <v>78112.965121556525</v>
      </c>
      <c r="I64" s="58"/>
      <c r="J64" s="130">
        <v>62050.733267497781</v>
      </c>
      <c r="K64" s="115"/>
      <c r="L64" s="60">
        <v>0.25885643904988553</v>
      </c>
      <c r="M64" s="364"/>
      <c r="N64" s="156">
        <v>9305.7934838317578</v>
      </c>
      <c r="O64" s="58"/>
      <c r="P64" s="20">
        <v>7296.2238186549321</v>
      </c>
      <c r="Q64" s="115"/>
      <c r="R64" s="58">
        <v>0.27542598954253195</v>
      </c>
      <c r="S64" s="60"/>
    </row>
    <row r="65" spans="1:20" s="26" customFormat="1" x14ac:dyDescent="0.25">
      <c r="A65" s="34" t="s">
        <v>325</v>
      </c>
      <c r="B65" s="198">
        <v>29483.453456136696</v>
      </c>
      <c r="C65" s="114"/>
      <c r="D65" s="20">
        <v>20182.469664686996</v>
      </c>
      <c r="E65" s="20"/>
      <c r="F65" s="58">
        <v>0.46084468085308261</v>
      </c>
      <c r="G65" s="58"/>
      <c r="H65" s="362">
        <v>22116.653255795045</v>
      </c>
      <c r="I65" s="58"/>
      <c r="J65" s="130">
        <v>13687.855958892278</v>
      </c>
      <c r="K65" s="115"/>
      <c r="L65" s="60">
        <v>0.61578652801551592</v>
      </c>
      <c r="M65" s="364"/>
      <c r="N65" s="156">
        <v>7366.8002003416505</v>
      </c>
      <c r="O65" s="58"/>
      <c r="P65" s="20">
        <v>6494.6137057947171</v>
      </c>
      <c r="Q65" s="115"/>
      <c r="R65" s="58">
        <v>0.13429382162771877</v>
      </c>
      <c r="S65" s="60"/>
    </row>
    <row r="66" spans="1:20" s="26" customFormat="1" x14ac:dyDescent="0.25">
      <c r="A66" s="34" t="s">
        <v>668</v>
      </c>
      <c r="B66" s="198">
        <v>105839.47728303357</v>
      </c>
      <c r="C66" s="114"/>
      <c r="D66" s="20">
        <v>106083.51028875328</v>
      </c>
      <c r="E66" s="20"/>
      <c r="F66" s="58">
        <v>-2.3003858474843963E-3</v>
      </c>
      <c r="G66" s="60"/>
      <c r="H66" s="362">
        <v>71094.360391362366</v>
      </c>
      <c r="I66" s="116"/>
      <c r="J66" s="130">
        <v>64941.890209024561</v>
      </c>
      <c r="K66" s="115"/>
      <c r="L66" s="60">
        <v>9.4738082962094558E-2</v>
      </c>
      <c r="M66" s="364"/>
      <c r="N66" s="714">
        <v>34745.116891671205</v>
      </c>
      <c r="O66" s="116"/>
      <c r="P66" s="20">
        <v>41141.620079728724</v>
      </c>
      <c r="Q66" s="115"/>
      <c r="R66" s="58">
        <v>-0.1554752383513745</v>
      </c>
      <c r="S66" s="60"/>
    </row>
    <row r="67" spans="1:20" s="26" customFormat="1" x14ac:dyDescent="0.25">
      <c r="A67" s="34" t="s">
        <v>823</v>
      </c>
      <c r="B67" s="198">
        <v>44.920430040653407</v>
      </c>
      <c r="C67" s="20"/>
      <c r="D67" s="20">
        <v>45.066887978388209</v>
      </c>
      <c r="E67" s="59"/>
      <c r="F67" s="58">
        <v>-3.2497903517330826E-3</v>
      </c>
      <c r="G67" s="58"/>
      <c r="H67" s="217">
        <v>46.608434977597035</v>
      </c>
      <c r="I67" s="116"/>
      <c r="J67" s="130">
        <v>46.466133275592519</v>
      </c>
      <c r="K67" s="115"/>
      <c r="L67" s="60">
        <v>3.0624821127361594E-3</v>
      </c>
      <c r="M67" s="116"/>
      <c r="N67" s="130">
        <v>42.258276593775761</v>
      </c>
      <c r="O67" s="116"/>
      <c r="P67" s="20">
        <v>42.663934329208431</v>
      </c>
      <c r="Q67" s="115"/>
      <c r="R67" s="58">
        <v>-9.5082120721095616E-3</v>
      </c>
      <c r="S67" s="60"/>
    </row>
    <row r="68" spans="1:20" s="10" customFormat="1" x14ac:dyDescent="0.25">
      <c r="A68" s="707" t="s">
        <v>498</v>
      </c>
      <c r="B68" s="715"/>
      <c r="C68" s="708"/>
      <c r="D68" s="708"/>
      <c r="E68" s="708"/>
      <c r="F68" s="474"/>
      <c r="G68" s="474"/>
      <c r="H68" s="716"/>
      <c r="I68" s="474"/>
      <c r="J68" s="710"/>
      <c r="K68" s="474"/>
      <c r="L68" s="475"/>
      <c r="M68" s="458"/>
      <c r="N68" s="474"/>
      <c r="O68" s="713"/>
      <c r="P68" s="710"/>
      <c r="Q68" s="474"/>
      <c r="R68" s="474"/>
      <c r="S68" s="475"/>
      <c r="T68" s="26"/>
    </row>
    <row r="69" spans="1:20" s="392" customFormat="1" x14ac:dyDescent="0.25">
      <c r="A69" s="34" t="s">
        <v>634</v>
      </c>
      <c r="B69" s="1527">
        <v>14778.472630851184</v>
      </c>
      <c r="C69" s="1528"/>
      <c r="D69" s="1529">
        <v>14352.44057649163</v>
      </c>
      <c r="E69" s="1530"/>
      <c r="F69" s="1531">
        <f>IF(D69=0, "na",(B69-D69)/D69)</f>
        <v>2.9683596464936179E-2</v>
      </c>
      <c r="G69" s="58"/>
      <c r="H69" s="736"/>
      <c r="I69" s="738"/>
      <c r="J69" s="737"/>
      <c r="K69" s="738"/>
      <c r="L69" s="60"/>
      <c r="M69" s="739"/>
      <c r="N69" s="117"/>
      <c r="O69" s="351"/>
      <c r="P69" s="117"/>
      <c r="Q69" s="115"/>
      <c r="R69" s="58"/>
      <c r="S69" s="60"/>
      <c r="T69" s="26"/>
    </row>
    <row r="70" spans="1:20" s="392" customFormat="1" x14ac:dyDescent="0.25">
      <c r="A70" s="34" t="s">
        <v>632</v>
      </c>
      <c r="B70" s="1527">
        <v>197.0912004285793</v>
      </c>
      <c r="C70" s="1527"/>
      <c r="D70" s="1527">
        <v>193.82153653369596</v>
      </c>
      <c r="E70" s="1530"/>
      <c r="F70" s="1531">
        <f>IF(D70=0, "na",(B70-D70)/D70)</f>
        <v>1.6869456064367256E-2</v>
      </c>
      <c r="G70" s="58"/>
      <c r="H70" s="736"/>
      <c r="I70" s="737"/>
      <c r="J70" s="737"/>
      <c r="K70" s="737"/>
      <c r="L70" s="60"/>
      <c r="M70" s="739"/>
      <c r="N70" s="117"/>
      <c r="O70" s="351"/>
      <c r="P70" s="117"/>
      <c r="Q70" s="115"/>
      <c r="R70" s="58"/>
      <c r="S70" s="60"/>
      <c r="T70" s="26"/>
    </row>
    <row r="71" spans="1:20" s="209" customFormat="1" x14ac:dyDescent="0.25">
      <c r="A71" s="230" t="s">
        <v>633</v>
      </c>
      <c r="B71" s="1532">
        <v>1805.8487485906785</v>
      </c>
      <c r="C71" s="1532"/>
      <c r="D71" s="1532">
        <v>1793.27644287982</v>
      </c>
      <c r="E71" s="1533"/>
      <c r="F71" s="1534">
        <f>IF(D71=0, "na",(B71-D71)/D71)</f>
        <v>7.0108017984492257E-3</v>
      </c>
      <c r="G71" s="22"/>
      <c r="H71" s="741"/>
      <c r="I71" s="740"/>
      <c r="J71" s="740"/>
      <c r="K71" s="740"/>
      <c r="L71" s="98"/>
      <c r="M71" s="742"/>
      <c r="N71" s="118"/>
      <c r="O71" s="352"/>
      <c r="P71" s="118"/>
      <c r="Q71" s="174"/>
      <c r="R71" s="22"/>
      <c r="S71" s="98"/>
      <c r="T71" s="108"/>
    </row>
    <row r="72" spans="1:20" x14ac:dyDescent="0.25">
      <c r="A72" s="137"/>
      <c r="B72" s="719"/>
      <c r="C72" s="26"/>
      <c r="D72" s="719"/>
      <c r="E72" s="59"/>
      <c r="F72" s="58"/>
      <c r="G72" s="58"/>
      <c r="H72" s="720"/>
      <c r="I72" s="110"/>
      <c r="J72" s="721"/>
      <c r="K72" s="169"/>
      <c r="L72" s="110"/>
      <c r="M72" s="110"/>
      <c r="N72" s="722"/>
      <c r="O72" s="110"/>
      <c r="P72" s="723"/>
      <c r="Q72" s="169"/>
      <c r="R72" s="110"/>
      <c r="S72" s="58"/>
      <c r="T72" s="108"/>
    </row>
    <row r="73" spans="1:20" x14ac:dyDescent="0.25">
      <c r="A73" s="137" t="s">
        <v>724</v>
      </c>
      <c r="B73" s="724"/>
      <c r="C73" s="26"/>
      <c r="D73" s="719"/>
      <c r="E73" s="59"/>
      <c r="F73" s="58"/>
      <c r="G73" s="58"/>
      <c r="H73" s="719"/>
      <c r="I73" s="58"/>
      <c r="J73" s="725"/>
      <c r="K73" s="59"/>
      <c r="L73" s="58"/>
      <c r="M73" s="58"/>
      <c r="N73" s="482"/>
      <c r="O73" s="58"/>
      <c r="P73" s="726"/>
      <c r="Q73" s="59"/>
      <c r="R73" s="58"/>
      <c r="S73" s="58"/>
      <c r="T73" s="108"/>
    </row>
    <row r="74" spans="1:20" s="481" customFormat="1" ht="12.5" x14ac:dyDescent="0.25">
      <c r="A74" s="479"/>
      <c r="B74" s="480"/>
      <c r="E74" s="470"/>
      <c r="F74" s="469"/>
      <c r="G74" s="469"/>
      <c r="H74" s="480"/>
      <c r="I74" s="469"/>
      <c r="J74" s="482"/>
      <c r="K74" s="470"/>
      <c r="L74" s="469"/>
      <c r="M74" s="469"/>
      <c r="N74" s="480"/>
      <c r="O74" s="469"/>
      <c r="P74" s="482"/>
      <c r="Q74" s="470"/>
      <c r="R74" s="483"/>
    </row>
    <row r="75" spans="1:20" s="481" customFormat="1" ht="12.5" x14ac:dyDescent="0.25">
      <c r="A75" s="479"/>
      <c r="B75" s="484"/>
      <c r="F75" s="485"/>
      <c r="H75" s="485"/>
      <c r="J75" s="486"/>
      <c r="L75" s="485"/>
      <c r="P75" s="486"/>
    </row>
    <row r="76" spans="1:20" s="481" customFormat="1" ht="12.5" x14ac:dyDescent="0.25">
      <c r="A76" s="479"/>
      <c r="B76" s="484"/>
      <c r="F76" s="485"/>
      <c r="G76" s="485"/>
      <c r="H76" s="487"/>
      <c r="J76" s="486"/>
      <c r="L76" s="485"/>
      <c r="M76" s="485"/>
      <c r="P76" s="486"/>
      <c r="R76" s="485"/>
    </row>
    <row r="77" spans="1:20" x14ac:dyDescent="0.25">
      <c r="B77" s="221"/>
      <c r="G77" s="36"/>
      <c r="M77" s="36"/>
      <c r="N77" s="10"/>
      <c r="R77" s="35"/>
    </row>
    <row r="78" spans="1:20" x14ac:dyDescent="0.25">
      <c r="B78" s="228"/>
      <c r="G78" s="36"/>
      <c r="M78" s="36"/>
      <c r="N78" s="10"/>
      <c r="R78" s="35"/>
    </row>
    <row r="79" spans="1:20" x14ac:dyDescent="0.25">
      <c r="B79" s="222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</row>
    <row r="80" spans="1:20" x14ac:dyDescent="0.25">
      <c r="B80" s="225"/>
      <c r="N80" s="10"/>
    </row>
    <row r="81" spans="2:2" x14ac:dyDescent="0.25">
      <c r="B81" s="225"/>
    </row>
  </sheetData>
  <mergeCells count="3">
    <mergeCell ref="A4:A5"/>
    <mergeCell ref="A1:S1"/>
    <mergeCell ref="A2:S2"/>
  </mergeCells>
  <phoneticPr fontId="43" type="noConversion"/>
  <printOptions horizontalCentered="1"/>
  <pageMargins left="0.25" right="0.25" top="0.25" bottom="0.5" header="0.3" footer="0.3"/>
  <pageSetup scale="85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>
    <pageSetUpPr fitToPage="1"/>
  </sheetPr>
  <dimension ref="A1:T81"/>
  <sheetViews>
    <sheetView showGridLines="0" topLeftCell="A19" zoomScaleNormal="100" workbookViewId="0">
      <selection activeCell="AE43" sqref="AE43"/>
    </sheetView>
  </sheetViews>
  <sheetFormatPr defaultColWidth="9.1796875" defaultRowHeight="11.5" x14ac:dyDescent="0.25"/>
  <cols>
    <col min="1" max="1" width="24.7265625" style="1203" customWidth="1"/>
    <col min="2" max="2" width="10.26953125" style="35" customWidth="1"/>
    <col min="3" max="3" width="0.54296875" style="1200" customWidth="1"/>
    <col min="4" max="4" width="12.7265625" style="1165" customWidth="1"/>
    <col min="5" max="5" width="0.7265625" style="1165" customWidth="1"/>
    <col min="6" max="6" width="8.54296875" style="1200" customWidth="1"/>
    <col min="7" max="7" width="0.54296875" style="1200" customWidth="1"/>
    <col min="8" max="8" width="10.26953125" style="36" customWidth="1"/>
    <col min="9" max="9" width="0.54296875" style="1200" customWidth="1"/>
    <col min="10" max="10" width="10.26953125" style="733" customWidth="1"/>
    <col min="11" max="11" width="0.54296875" style="1165" customWidth="1"/>
    <col min="12" max="12" width="8.453125" style="1200" customWidth="1"/>
    <col min="13" max="13" width="1.54296875" style="1200" customWidth="1"/>
    <col min="14" max="14" width="10.26953125" style="76" customWidth="1"/>
    <col min="15" max="15" width="0.54296875" style="1200" customWidth="1"/>
    <col min="16" max="16" width="10.26953125" style="733" customWidth="1"/>
    <col min="17" max="17" width="0.54296875" style="1165" customWidth="1"/>
    <col min="18" max="18" width="8.26953125" style="1200" customWidth="1"/>
    <col min="19" max="19" width="0.54296875" style="1200" customWidth="1"/>
    <col min="20" max="20" width="9.1796875" style="1165"/>
    <col min="21" max="16384" width="9.1796875" style="4"/>
  </cols>
  <sheetData>
    <row r="1" spans="1:20" s="2" customFormat="1" ht="15.5" x14ac:dyDescent="0.35">
      <c r="A1" s="1685" t="str">
        <f>CONCATENATE('List of Tables'!A71,":  ",'List of Tables'!C71)</f>
        <v>TABLE 58:  Maui Island Visitor Characteristics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883"/>
    </row>
    <row r="2" spans="1:20" s="2" customFormat="1" ht="15.5" x14ac:dyDescent="0.35">
      <c r="A2" s="1685" t="s">
        <v>696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  <c r="T2" s="1165"/>
    </row>
    <row r="3" spans="1:20" s="2" customFormat="1" ht="14" x14ac:dyDescent="0.3">
      <c r="A3" s="770"/>
      <c r="B3" s="485"/>
      <c r="C3" s="1166"/>
      <c r="D3" s="1066"/>
      <c r="E3" s="1166"/>
      <c r="F3" s="1166"/>
      <c r="G3" s="1166"/>
      <c r="H3" s="704"/>
      <c r="I3" s="1166"/>
      <c r="J3" s="1066"/>
      <c r="K3" s="1166"/>
      <c r="L3" s="1166"/>
      <c r="M3" s="1166"/>
      <c r="N3" s="704"/>
      <c r="O3" s="1166"/>
      <c r="P3" s="1066"/>
      <c r="Q3" s="1166"/>
      <c r="R3" s="704"/>
      <c r="S3" s="1166"/>
      <c r="T3" s="1165"/>
    </row>
    <row r="4" spans="1:20" x14ac:dyDescent="0.25">
      <c r="A4" s="1757" t="s">
        <v>356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  <c r="T4" s="4"/>
    </row>
    <row r="5" spans="1:20" s="14" customFormat="1" ht="23" x14ac:dyDescent="0.25">
      <c r="A5" s="1765" t="s">
        <v>220</v>
      </c>
      <c r="B5" s="71">
        <v>2014</v>
      </c>
      <c r="C5" s="72"/>
      <c r="D5" s="73">
        <v>2013</v>
      </c>
      <c r="E5" s="1167"/>
      <c r="F5" s="45" t="s">
        <v>951</v>
      </c>
      <c r="G5" s="1167"/>
      <c r="H5" s="71">
        <v>2014</v>
      </c>
      <c r="I5" s="72"/>
      <c r="J5" s="73">
        <v>2013</v>
      </c>
      <c r="K5" s="1167"/>
      <c r="L5" s="1168" t="s">
        <v>951</v>
      </c>
      <c r="M5" s="998"/>
      <c r="N5" s="73">
        <v>2014</v>
      </c>
      <c r="O5" s="72"/>
      <c r="P5" s="73">
        <v>2013</v>
      </c>
      <c r="Q5" s="1167"/>
      <c r="R5" s="45" t="s">
        <v>951</v>
      </c>
      <c r="S5" s="1169"/>
      <c r="T5" s="1165"/>
    </row>
    <row r="6" spans="1:20" s="14" customFormat="1" x14ac:dyDescent="0.25">
      <c r="A6" s="1170" t="s">
        <v>1101</v>
      </c>
      <c r="B6" s="198">
        <v>19872876.152145822</v>
      </c>
      <c r="C6" s="133"/>
      <c r="D6" s="114">
        <v>19271412.07523578</v>
      </c>
      <c r="E6" s="114"/>
      <c r="F6" s="1171">
        <v>3.1210171551618513E-2</v>
      </c>
      <c r="G6" s="1171"/>
      <c r="H6" s="417">
        <v>16840463.55264337</v>
      </c>
      <c r="I6" s="1171"/>
      <c r="J6" s="1172">
        <v>16306256.060225289</v>
      </c>
      <c r="K6" s="115"/>
      <c r="L6" s="1173">
        <v>3.2760891920563882E-2</v>
      </c>
      <c r="M6" s="364"/>
      <c r="N6" s="891">
        <v>3032412.5995317763</v>
      </c>
      <c r="O6" s="1171"/>
      <c r="P6" s="1172">
        <v>2965156.0150104901</v>
      </c>
      <c r="Q6" s="115"/>
      <c r="R6" s="1171">
        <v>2.2682308850129174E-2</v>
      </c>
      <c r="S6" s="1174"/>
      <c r="T6" s="1165"/>
    </row>
    <row r="7" spans="1:20" s="14" customFormat="1" x14ac:dyDescent="0.25">
      <c r="A7" s="1170" t="s">
        <v>272</v>
      </c>
      <c r="B7" s="198">
        <v>2410213.8527685949</v>
      </c>
      <c r="C7" s="114"/>
      <c r="D7" s="114">
        <v>2358783.538098319</v>
      </c>
      <c r="E7" s="114"/>
      <c r="F7" s="1171">
        <v>2.1803744955647634E-2</v>
      </c>
      <c r="G7" s="1171"/>
      <c r="H7" s="362">
        <v>1970675.591295799</v>
      </c>
      <c r="I7" s="1171"/>
      <c r="J7" s="1172">
        <v>1921362.4762499449</v>
      </c>
      <c r="K7" s="115"/>
      <c r="L7" s="1173">
        <v>2.5665701113358849E-2</v>
      </c>
      <c r="M7" s="364"/>
      <c r="N7" s="114">
        <v>439538.2614762322</v>
      </c>
      <c r="O7" s="1171"/>
      <c r="P7" s="1172">
        <v>437421.06184927537</v>
      </c>
      <c r="Q7" s="115"/>
      <c r="R7" s="1171">
        <v>4.8401867482237718E-3</v>
      </c>
      <c r="S7" s="1174"/>
      <c r="T7" s="1165"/>
    </row>
    <row r="8" spans="1:20" s="14" customFormat="1" x14ac:dyDescent="0.25">
      <c r="A8" s="505" t="s">
        <v>273</v>
      </c>
      <c r="B8" s="458"/>
      <c r="C8" s="474"/>
      <c r="D8" s="474"/>
      <c r="E8" s="474"/>
      <c r="F8" s="474"/>
      <c r="G8" s="474"/>
      <c r="H8" s="458"/>
      <c r="I8" s="474"/>
      <c r="J8" s="474"/>
      <c r="K8" s="474"/>
      <c r="L8" s="475"/>
      <c r="M8" s="458"/>
      <c r="N8" s="474"/>
      <c r="O8" s="474"/>
      <c r="P8" s="474"/>
      <c r="Q8" s="474"/>
      <c r="R8" s="474"/>
      <c r="S8" s="475"/>
      <c r="T8" s="1165"/>
    </row>
    <row r="9" spans="1:20" s="220" customFormat="1" x14ac:dyDescent="0.25">
      <c r="A9" s="1175" t="s">
        <v>274</v>
      </c>
      <c r="B9" s="198">
        <v>299469.64863674407</v>
      </c>
      <c r="C9" s="114"/>
      <c r="D9" s="114">
        <v>297091.36082484591</v>
      </c>
      <c r="E9" s="114"/>
      <c r="F9" s="1171">
        <v>8.00524056066481E-3</v>
      </c>
      <c r="G9" s="1171"/>
      <c r="H9" s="362">
        <v>260120.5949998376</v>
      </c>
      <c r="I9" s="1171"/>
      <c r="J9" s="1176">
        <v>261431.30699080238</v>
      </c>
      <c r="K9" s="115"/>
      <c r="L9" s="1173">
        <v>-5.0135999626505588E-3</v>
      </c>
      <c r="M9" s="364"/>
      <c r="N9" s="114">
        <v>39349.053636970413</v>
      </c>
      <c r="O9" s="1171"/>
      <c r="P9" s="1172">
        <v>35660.053833780687</v>
      </c>
      <c r="Q9" s="115"/>
      <c r="R9" s="1171">
        <v>0.1034490811591301</v>
      </c>
      <c r="S9" s="1173"/>
      <c r="T9" s="1165"/>
    </row>
    <row r="10" spans="1:20" s="220" customFormat="1" x14ac:dyDescent="0.25">
      <c r="A10" s="1175" t="s">
        <v>275</v>
      </c>
      <c r="B10" s="198">
        <v>1113817.5278879432</v>
      </c>
      <c r="C10" s="114"/>
      <c r="D10" s="114">
        <v>1093303.7593500779</v>
      </c>
      <c r="E10" s="114"/>
      <c r="F10" s="1171">
        <v>1.8763100705022552E-2</v>
      </c>
      <c r="G10" s="1171"/>
      <c r="H10" s="362">
        <v>899309.4897000076</v>
      </c>
      <c r="I10" s="1171"/>
      <c r="J10" s="1176">
        <v>884543.5760124462</v>
      </c>
      <c r="K10" s="115"/>
      <c r="L10" s="1173">
        <v>1.6693257503634436E-2</v>
      </c>
      <c r="M10" s="364"/>
      <c r="N10" s="114">
        <v>214508.03818496756</v>
      </c>
      <c r="O10" s="1171"/>
      <c r="P10" s="1172">
        <v>208760.18333678602</v>
      </c>
      <c r="Q10" s="115"/>
      <c r="R10" s="1171">
        <v>2.7533290861834082E-2</v>
      </c>
      <c r="S10" s="1173"/>
      <c r="T10" s="1165"/>
    </row>
    <row r="11" spans="1:20" s="220" customFormat="1" x14ac:dyDescent="0.25">
      <c r="A11" s="1175" t="s">
        <v>276</v>
      </c>
      <c r="B11" s="198">
        <v>996926.67624891503</v>
      </c>
      <c r="C11" s="114"/>
      <c r="D11" s="114">
        <v>968388.41792445572</v>
      </c>
      <c r="E11" s="114"/>
      <c r="F11" s="1171">
        <v>2.9469846805505257E-2</v>
      </c>
      <c r="G11" s="1171"/>
      <c r="H11" s="362">
        <v>811245.50659498468</v>
      </c>
      <c r="I11" s="1171"/>
      <c r="J11" s="1172">
        <v>775387.59324610373</v>
      </c>
      <c r="K11" s="115"/>
      <c r="L11" s="1173">
        <v>4.6245147151200088E-2</v>
      </c>
      <c r="M11" s="364"/>
      <c r="N11" s="114">
        <v>185681.16965434002</v>
      </c>
      <c r="O11" s="1171"/>
      <c r="P11" s="1172">
        <v>193000.82467865801</v>
      </c>
      <c r="Q11" s="115"/>
      <c r="R11" s="1171">
        <v>-3.7925511647450498E-2</v>
      </c>
      <c r="S11" s="1173"/>
      <c r="T11" s="1165"/>
    </row>
    <row r="12" spans="1:20" s="220" customFormat="1" x14ac:dyDescent="0.25">
      <c r="A12" s="1175" t="s">
        <v>277</v>
      </c>
      <c r="B12" s="199">
        <v>2.1837412699623973</v>
      </c>
      <c r="C12" s="155"/>
      <c r="D12" s="157">
        <v>2.1776220714682113</v>
      </c>
      <c r="E12" s="157"/>
      <c r="F12" s="1171">
        <v>2.8100369546953728E-3</v>
      </c>
      <c r="G12" s="1171"/>
      <c r="H12" s="363">
        <v>2.1613404104909955</v>
      </c>
      <c r="I12" s="1171"/>
      <c r="J12" s="1177">
        <v>2.1385406226303934</v>
      </c>
      <c r="K12" s="115"/>
      <c r="L12" s="1173">
        <v>1.0661377024748068E-2</v>
      </c>
      <c r="M12" s="364"/>
      <c r="N12" s="155">
        <v>2.2901619819841277</v>
      </c>
      <c r="O12" s="1171"/>
      <c r="P12" s="1178">
        <v>2.3676798951818969</v>
      </c>
      <c r="Q12" s="115"/>
      <c r="R12" s="1171">
        <v>-3.2740031013277632E-2</v>
      </c>
      <c r="S12" s="1173"/>
      <c r="T12" s="1165"/>
    </row>
    <row r="13" spans="1:20" s="14" customFormat="1" x14ac:dyDescent="0.25">
      <c r="A13" s="505" t="s">
        <v>278</v>
      </c>
      <c r="B13" s="458"/>
      <c r="C13" s="474"/>
      <c r="D13" s="474"/>
      <c r="E13" s="474"/>
      <c r="F13" s="474"/>
      <c r="G13" s="474"/>
      <c r="H13" s="458"/>
      <c r="I13" s="474"/>
      <c r="J13" s="474"/>
      <c r="K13" s="474"/>
      <c r="L13" s="475"/>
      <c r="M13" s="458"/>
      <c r="N13" s="474"/>
      <c r="O13" s="474"/>
      <c r="P13" s="474"/>
      <c r="Q13" s="474"/>
      <c r="R13" s="474"/>
      <c r="S13" s="475"/>
      <c r="T13" s="1165"/>
    </row>
    <row r="14" spans="1:20" s="108" customFormat="1" x14ac:dyDescent="0.25">
      <c r="A14" s="1179" t="s">
        <v>279</v>
      </c>
      <c r="B14" s="198">
        <v>790490.69402237469</v>
      </c>
      <c r="C14" s="114"/>
      <c r="D14" s="114">
        <v>773153.30913897255</v>
      </c>
      <c r="E14" s="114"/>
      <c r="F14" s="1171">
        <v>2.2424252316413217E-2</v>
      </c>
      <c r="G14" s="1171"/>
      <c r="H14" s="362">
        <v>585380.81804341474</v>
      </c>
      <c r="I14" s="1171"/>
      <c r="J14" s="1176">
        <v>573121.39485463675</v>
      </c>
      <c r="K14" s="115"/>
      <c r="L14" s="1173">
        <v>2.1390622124458292E-2</v>
      </c>
      <c r="M14" s="364"/>
      <c r="N14" s="114">
        <v>205109.8759788177</v>
      </c>
      <c r="O14" s="1171"/>
      <c r="P14" s="1172">
        <v>200031.91428465588</v>
      </c>
      <c r="Q14" s="115"/>
      <c r="R14" s="1171">
        <v>2.5385757629333136E-2</v>
      </c>
      <c r="S14" s="1173"/>
      <c r="T14" s="1165"/>
    </row>
    <row r="15" spans="1:20" s="108" customFormat="1" x14ac:dyDescent="0.25">
      <c r="A15" s="1179" t="s">
        <v>280</v>
      </c>
      <c r="B15" s="198">
        <v>1619723.1587476118</v>
      </c>
      <c r="C15" s="114"/>
      <c r="D15" s="114">
        <v>1585630.2289592074</v>
      </c>
      <c r="E15" s="114"/>
      <c r="F15" s="1171">
        <v>2.1501185563788508E-2</v>
      </c>
      <c r="G15" s="1171"/>
      <c r="H15" s="198">
        <v>1385294.7732520979</v>
      </c>
      <c r="I15" s="1171"/>
      <c r="J15" s="1176">
        <v>1348241.0813935439</v>
      </c>
      <c r="K15" s="115"/>
      <c r="L15" s="1173">
        <v>2.748298681142046E-2</v>
      </c>
      <c r="M15" s="364"/>
      <c r="N15" s="114">
        <v>234428.38549743837</v>
      </c>
      <c r="O15" s="1171"/>
      <c r="P15" s="1172">
        <v>237389.14756464108</v>
      </c>
      <c r="Q15" s="115"/>
      <c r="R15" s="1171">
        <v>-1.2472187956260703E-2</v>
      </c>
      <c r="S15" s="1173"/>
      <c r="T15" s="1165"/>
    </row>
    <row r="16" spans="1:20" s="108" customFormat="1" x14ac:dyDescent="0.25">
      <c r="A16" s="1180" t="s">
        <v>665</v>
      </c>
      <c r="B16" s="199">
        <v>5.1983832819509024</v>
      </c>
      <c r="C16" s="155"/>
      <c r="D16" s="157">
        <v>5.1521607476198623</v>
      </c>
      <c r="E16" s="157"/>
      <c r="F16" s="1171">
        <v>8.9714852845756872E-3</v>
      </c>
      <c r="G16" s="1171"/>
      <c r="H16" s="363">
        <v>5.6374392080850129</v>
      </c>
      <c r="I16" s="1171"/>
      <c r="J16" s="1177">
        <v>5.5707781784072941</v>
      </c>
      <c r="K16" s="115"/>
      <c r="L16" s="1173">
        <v>1.1966197099015965E-2</v>
      </c>
      <c r="M16" s="364"/>
      <c r="N16" s="155">
        <v>3.2298702475197096</v>
      </c>
      <c r="O16" s="1171"/>
      <c r="P16" s="1178">
        <v>3.3133928107992463</v>
      </c>
      <c r="Q16" s="115"/>
      <c r="R16" s="1171">
        <v>-2.5207564586762536E-2</v>
      </c>
      <c r="S16" s="1173"/>
      <c r="T16" s="1165"/>
    </row>
    <row r="17" spans="1:20" x14ac:dyDescent="0.25">
      <c r="A17" s="706" t="s">
        <v>281</v>
      </c>
      <c r="B17" s="458"/>
      <c r="C17" s="474"/>
      <c r="D17" s="474"/>
      <c r="E17" s="474"/>
      <c r="F17" s="474"/>
      <c r="G17" s="474"/>
      <c r="H17" s="458"/>
      <c r="I17" s="474"/>
      <c r="J17" s="474"/>
      <c r="K17" s="474"/>
      <c r="L17" s="475"/>
      <c r="M17" s="458"/>
      <c r="N17" s="474"/>
      <c r="O17" s="474"/>
      <c r="P17" s="474"/>
      <c r="Q17" s="474"/>
      <c r="R17" s="474"/>
      <c r="S17" s="475"/>
    </row>
    <row r="18" spans="1:20" s="108" customFormat="1" x14ac:dyDescent="0.25">
      <c r="A18" s="1179" t="s">
        <v>282</v>
      </c>
      <c r="B18" s="198">
        <v>110823.75269299962</v>
      </c>
      <c r="C18" s="114"/>
      <c r="D18" s="114">
        <v>113398.85428483979</v>
      </c>
      <c r="E18" s="114"/>
      <c r="F18" s="1171">
        <v>-2.2708356341695698E-2</v>
      </c>
      <c r="G18" s="1171"/>
      <c r="H18" s="362">
        <v>70210.77325745851</v>
      </c>
      <c r="I18" s="1171"/>
      <c r="J18" s="1176">
        <v>64888.367767293479</v>
      </c>
      <c r="K18" s="115"/>
      <c r="L18" s="1173">
        <v>8.2024031013579468E-2</v>
      </c>
      <c r="M18" s="364"/>
      <c r="N18" s="114">
        <v>40612.979435526933</v>
      </c>
      <c r="O18" s="1171"/>
      <c r="P18" s="1172">
        <v>48510.486517567821</v>
      </c>
      <c r="Q18" s="115"/>
      <c r="R18" s="1171">
        <v>-0.16279999746407092</v>
      </c>
      <c r="S18" s="1173"/>
      <c r="T18" s="1165"/>
    </row>
    <row r="19" spans="1:20" s="108" customFormat="1" x14ac:dyDescent="0.25">
      <c r="A19" s="1179" t="s">
        <v>283</v>
      </c>
      <c r="B19" s="198">
        <v>628011.32502697036</v>
      </c>
      <c r="C19" s="114"/>
      <c r="D19" s="114">
        <v>646904.98154121602</v>
      </c>
      <c r="E19" s="114"/>
      <c r="F19" s="1171">
        <v>-2.9206231291081661E-2</v>
      </c>
      <c r="G19" s="1171"/>
      <c r="H19" s="362">
        <v>466864.5283352097</v>
      </c>
      <c r="I19" s="1171"/>
      <c r="J19" s="1176">
        <v>464542.7621848383</v>
      </c>
      <c r="K19" s="115"/>
      <c r="L19" s="1173">
        <v>4.9979600143841866E-3</v>
      </c>
      <c r="M19" s="364"/>
      <c r="N19" s="114">
        <v>161146.79669171135</v>
      </c>
      <c r="O19" s="1171"/>
      <c r="P19" s="1172">
        <v>182362.21935605307</v>
      </c>
      <c r="Q19" s="115"/>
      <c r="R19" s="1171">
        <v>-0.11633672116547164</v>
      </c>
      <c r="S19" s="1173"/>
      <c r="T19" s="1165"/>
    </row>
    <row r="20" spans="1:20" s="108" customFormat="1" x14ac:dyDescent="0.25">
      <c r="A20" s="1179" t="s">
        <v>284</v>
      </c>
      <c r="B20" s="198">
        <v>82534.517416268034</v>
      </c>
      <c r="C20" s="114"/>
      <c r="D20" s="114">
        <v>89704.776119458795</v>
      </c>
      <c r="E20" s="114"/>
      <c r="F20" s="1171">
        <v>-7.9931738457740667E-2</v>
      </c>
      <c r="G20" s="1171"/>
      <c r="H20" s="362">
        <v>48706.884154694737</v>
      </c>
      <c r="I20" s="1171"/>
      <c r="J20" s="1176">
        <v>45545.0259732673</v>
      </c>
      <c r="K20" s="115"/>
      <c r="L20" s="1173">
        <v>6.9422689171003929E-2</v>
      </c>
      <c r="M20" s="364"/>
      <c r="N20" s="114">
        <v>33827.633261563249</v>
      </c>
      <c r="O20" s="1171"/>
      <c r="P20" s="1172">
        <v>44159.750146197555</v>
      </c>
      <c r="Q20" s="115"/>
      <c r="R20" s="1171">
        <v>-0.23397136193996262</v>
      </c>
      <c r="S20" s="1173"/>
      <c r="T20" s="1165"/>
    </row>
    <row r="21" spans="1:20" s="108" customFormat="1" x14ac:dyDescent="0.25">
      <c r="A21" s="1179" t="s">
        <v>285</v>
      </c>
      <c r="B21" s="198">
        <v>1753913.2924669741</v>
      </c>
      <c r="C21" s="114"/>
      <c r="D21" s="114">
        <v>1688184.4783919002</v>
      </c>
      <c r="E21" s="114"/>
      <c r="F21" s="1171">
        <v>3.8934615805545539E-2</v>
      </c>
      <c r="G21" s="1171"/>
      <c r="H21" s="362">
        <v>1482307.1738560435</v>
      </c>
      <c r="I21" s="1171"/>
      <c r="J21" s="1176">
        <v>1437476.372268602</v>
      </c>
      <c r="K21" s="115"/>
      <c r="L21" s="1173">
        <v>3.1187157195975489E-2</v>
      </c>
      <c r="M21" s="364"/>
      <c r="N21" s="114">
        <v>271606.11861058389</v>
      </c>
      <c r="O21" s="1171"/>
      <c r="P21" s="1172">
        <v>250708.10612188393</v>
      </c>
      <c r="Q21" s="115"/>
      <c r="R21" s="1171">
        <v>8.335595051936695E-2</v>
      </c>
      <c r="S21" s="1173"/>
      <c r="T21" s="1165"/>
    </row>
    <row r="22" spans="1:20" x14ac:dyDescent="0.25">
      <c r="A22" s="706" t="s">
        <v>286</v>
      </c>
      <c r="B22" s="458"/>
      <c r="C22" s="474"/>
      <c r="D22" s="474"/>
      <c r="E22" s="474"/>
      <c r="F22" s="474"/>
      <c r="G22" s="474"/>
      <c r="H22" s="458"/>
      <c r="I22" s="474"/>
      <c r="J22" s="474"/>
      <c r="K22" s="474"/>
      <c r="L22" s="475"/>
      <c r="M22" s="458"/>
      <c r="N22" s="474"/>
      <c r="O22" s="474"/>
      <c r="P22" s="474"/>
      <c r="Q22" s="474"/>
      <c r="R22" s="474"/>
      <c r="S22" s="475"/>
    </row>
    <row r="23" spans="1:20" s="108" customFormat="1" x14ac:dyDescent="0.25">
      <c r="A23" s="1179" t="s">
        <v>583</v>
      </c>
      <c r="B23" s="198">
        <v>722809.25086787564</v>
      </c>
      <c r="C23" s="114"/>
      <c r="D23" s="114">
        <v>716245.53809396015</v>
      </c>
      <c r="E23" s="114"/>
      <c r="F23" s="1171">
        <v>9.164053979844048E-3</v>
      </c>
      <c r="G23" s="1171"/>
      <c r="H23" s="362">
        <v>476198.04185779381</v>
      </c>
      <c r="I23" s="1171"/>
      <c r="J23" s="1176">
        <v>464461.39548129629</v>
      </c>
      <c r="K23" s="115"/>
      <c r="L23" s="1173">
        <v>2.5269368973788373E-2</v>
      </c>
      <c r="M23" s="364"/>
      <c r="N23" s="114">
        <v>246611.20900977135</v>
      </c>
      <c r="O23" s="1171"/>
      <c r="P23" s="1172">
        <v>251784.14261259846</v>
      </c>
      <c r="Q23" s="115"/>
      <c r="R23" s="1171">
        <v>-2.0545112766638028E-2</v>
      </c>
      <c r="S23" s="1173"/>
      <c r="T23" s="1165"/>
    </row>
    <row r="24" spans="1:20" s="108" customFormat="1" x14ac:dyDescent="0.25">
      <c r="A24" s="1179" t="s">
        <v>287</v>
      </c>
      <c r="B24" s="198">
        <v>2410213.8527685949</v>
      </c>
      <c r="C24" s="114"/>
      <c r="D24" s="114">
        <v>2358783.538098319</v>
      </c>
      <c r="E24" s="114"/>
      <c r="F24" s="1171">
        <v>2.1803744955647634E-2</v>
      </c>
      <c r="G24" s="1171"/>
      <c r="H24" s="362">
        <v>1970675.591295799</v>
      </c>
      <c r="I24" s="1171"/>
      <c r="J24" s="1176">
        <v>1921362.4762499449</v>
      </c>
      <c r="K24" s="115"/>
      <c r="L24" s="1173">
        <v>2.5665701113358849E-2</v>
      </c>
      <c r="M24" s="364"/>
      <c r="N24" s="114">
        <v>439538.2614762322</v>
      </c>
      <c r="O24" s="1171"/>
      <c r="P24" s="1172">
        <v>437421.06184927537</v>
      </c>
      <c r="Q24" s="115"/>
      <c r="R24" s="1171">
        <v>4.8401867482237718E-3</v>
      </c>
      <c r="S24" s="1173"/>
      <c r="T24" s="1165"/>
    </row>
    <row r="25" spans="1:20" s="108" customFormat="1" x14ac:dyDescent="0.25">
      <c r="A25" s="1179" t="s">
        <v>288</v>
      </c>
      <c r="B25" s="198">
        <v>2410213.8527685949</v>
      </c>
      <c r="C25" s="114"/>
      <c r="D25" s="114">
        <v>2358783.538098319</v>
      </c>
      <c r="E25" s="114"/>
      <c r="F25" s="1171">
        <v>2.1803744955647634E-2</v>
      </c>
      <c r="G25" s="1171"/>
      <c r="H25" s="362">
        <v>1970675.591295799</v>
      </c>
      <c r="I25" s="1171"/>
      <c r="J25" s="1176">
        <v>1921362.4762499449</v>
      </c>
      <c r="K25" s="115"/>
      <c r="L25" s="1173">
        <v>2.5665701113358849E-2</v>
      </c>
      <c r="M25" s="364"/>
      <c r="N25" s="114">
        <v>439538.2614762322</v>
      </c>
      <c r="O25" s="1171"/>
      <c r="P25" s="1172">
        <v>437421.06184927537</v>
      </c>
      <c r="Q25" s="115"/>
      <c r="R25" s="1171">
        <v>4.8401867482237718E-3</v>
      </c>
      <c r="S25" s="1173"/>
      <c r="T25" s="1165"/>
    </row>
    <row r="26" spans="1:20" s="108" customFormat="1" x14ac:dyDescent="0.25">
      <c r="A26" s="1179" t="s">
        <v>584</v>
      </c>
      <c r="B26" s="198">
        <v>39369.319765507244</v>
      </c>
      <c r="C26" s="114"/>
      <c r="D26" s="114">
        <v>35733.279232169887</v>
      </c>
      <c r="E26" s="114"/>
      <c r="F26" s="1171">
        <v>0.10175501973140794</v>
      </c>
      <c r="G26" s="1171"/>
      <c r="H26" s="362">
        <v>30035.592489909497</v>
      </c>
      <c r="I26" s="1171"/>
      <c r="J26" s="1176">
        <v>26318.309924421454</v>
      </c>
      <c r="K26" s="115"/>
      <c r="L26" s="1173">
        <v>0.14124320961957665</v>
      </c>
      <c r="M26" s="364"/>
      <c r="N26" s="114">
        <v>9333.7272755946233</v>
      </c>
      <c r="O26" s="1171"/>
      <c r="P26" s="1172">
        <v>9414.9693077485554</v>
      </c>
      <c r="Q26" s="115"/>
      <c r="R26" s="1171">
        <v>-8.6290278277455015E-3</v>
      </c>
      <c r="S26" s="1173"/>
      <c r="T26" s="1165"/>
    </row>
    <row r="27" spans="1:20" s="108" customFormat="1" x14ac:dyDescent="0.25">
      <c r="A27" s="1179" t="s">
        <v>585</v>
      </c>
      <c r="B27" s="198">
        <v>47721.190674707999</v>
      </c>
      <c r="C27" s="114"/>
      <c r="D27" s="1172">
        <v>49474.27633805084</v>
      </c>
      <c r="E27" s="1172"/>
      <c r="F27" s="1171">
        <v>-3.5434286120008124E-2</v>
      </c>
      <c r="G27" s="1171"/>
      <c r="H27" s="362">
        <v>36802.091731219771</v>
      </c>
      <c r="I27" s="1171"/>
      <c r="J27" s="1176">
        <v>36410.716380096812</v>
      </c>
      <c r="K27" s="115"/>
      <c r="L27" s="1173">
        <v>1.0748905543009208E-2</v>
      </c>
      <c r="M27" s="364"/>
      <c r="N27" s="114">
        <v>10919.098943488651</v>
      </c>
      <c r="O27" s="1171"/>
      <c r="P27" s="1172">
        <v>13063.559957954831</v>
      </c>
      <c r="Q27" s="115"/>
      <c r="R27" s="1171">
        <v>-0.16415594381379536</v>
      </c>
      <c r="S27" s="1173"/>
      <c r="T27" s="1165"/>
    </row>
    <row r="28" spans="1:20" s="108" customFormat="1" x14ac:dyDescent="0.25">
      <c r="A28" s="1179" t="s">
        <v>253</v>
      </c>
      <c r="B28" s="198">
        <v>294171.52913239849</v>
      </c>
      <c r="C28" s="114"/>
      <c r="D28" s="1172">
        <v>278875.19388983195</v>
      </c>
      <c r="E28" s="1172"/>
      <c r="F28" s="1171">
        <v>5.4850110650606188E-2</v>
      </c>
      <c r="G28" s="1171"/>
      <c r="H28" s="362">
        <v>236079.74724529212</v>
      </c>
      <c r="I28" s="1171"/>
      <c r="J28" s="1176">
        <v>223238.894140141</v>
      </c>
      <c r="K28" s="115"/>
      <c r="L28" s="1173">
        <v>5.7520680500639451E-2</v>
      </c>
      <c r="M28" s="364"/>
      <c r="N28" s="114">
        <v>58091.781887101402</v>
      </c>
      <c r="O28" s="1171"/>
      <c r="P28" s="1172">
        <v>55636.299749650148</v>
      </c>
      <c r="Q28" s="115"/>
      <c r="R28" s="1171">
        <v>4.4134533541956025E-2</v>
      </c>
      <c r="S28" s="1173"/>
      <c r="T28" s="1165"/>
    </row>
    <row r="29" spans="1:20" s="108" customFormat="1" x14ac:dyDescent="0.25">
      <c r="A29" s="1179" t="s">
        <v>0</v>
      </c>
      <c r="B29" s="198">
        <v>341594.13513875921</v>
      </c>
      <c r="C29" s="114"/>
      <c r="D29" s="1172">
        <v>331429.07643025141</v>
      </c>
      <c r="E29" s="1172"/>
      <c r="F29" s="1171">
        <v>3.0670389025589963E-2</v>
      </c>
      <c r="G29" s="1171"/>
      <c r="H29" s="362">
        <v>252659.22607269068</v>
      </c>
      <c r="I29" s="1171"/>
      <c r="J29" s="1176">
        <v>241134.40973175305</v>
      </c>
      <c r="K29" s="115"/>
      <c r="L29" s="1173">
        <v>4.7794159090601238E-2</v>
      </c>
      <c r="M29" s="364"/>
      <c r="N29" s="114">
        <v>88934.909066150823</v>
      </c>
      <c r="O29" s="1171"/>
      <c r="P29" s="1172">
        <v>90294.666698381843</v>
      </c>
      <c r="Q29" s="115"/>
      <c r="R29" s="1171">
        <v>-1.5059113477578047E-2</v>
      </c>
      <c r="S29" s="1173"/>
      <c r="T29" s="1165"/>
    </row>
    <row r="30" spans="1:20" s="108" customFormat="1" x14ac:dyDescent="0.25">
      <c r="A30" s="1179" t="s">
        <v>260</v>
      </c>
      <c r="B30" s="198">
        <v>200466.91465254125</v>
      </c>
      <c r="C30" s="114"/>
      <c r="D30" s="1172">
        <v>195456.87958019311</v>
      </c>
      <c r="E30" s="1172"/>
      <c r="F30" s="1171">
        <v>2.5632431475979819E-2</v>
      </c>
      <c r="G30" s="1171"/>
      <c r="H30" s="362">
        <v>144141.21898518931</v>
      </c>
      <c r="I30" s="1171"/>
      <c r="J30" s="1176">
        <v>135018.73792594386</v>
      </c>
      <c r="K30" s="115"/>
      <c r="L30" s="1173">
        <v>6.7564555848900143E-2</v>
      </c>
      <c r="M30" s="364"/>
      <c r="N30" s="114">
        <v>56325.69566732282</v>
      </c>
      <c r="O30" s="1171"/>
      <c r="P30" s="1172">
        <v>60438.141654346713</v>
      </c>
      <c r="Q30" s="115"/>
      <c r="R30" s="1171">
        <v>-6.8043885441473134E-2</v>
      </c>
      <c r="S30" s="1173"/>
      <c r="T30" s="1165"/>
    </row>
    <row r="31" spans="1:20" s="108" customFormat="1" x14ac:dyDescent="0.25">
      <c r="A31" s="1179" t="s">
        <v>269</v>
      </c>
      <c r="B31" s="198">
        <v>287817.72735994944</v>
      </c>
      <c r="C31" s="114"/>
      <c r="D31" s="1172">
        <v>275280.95097478398</v>
      </c>
      <c r="E31" s="1172"/>
      <c r="F31" s="1171">
        <v>4.5541750494438829E-2</v>
      </c>
      <c r="G31" s="1171"/>
      <c r="H31" s="362">
        <v>214798.26700253497</v>
      </c>
      <c r="I31" s="1171"/>
      <c r="J31" s="1176">
        <v>204623.8070260704</v>
      </c>
      <c r="K31" s="115"/>
      <c r="L31" s="1173">
        <v>4.9722757700272263E-2</v>
      </c>
      <c r="M31" s="364"/>
      <c r="N31" s="114">
        <v>73019.460357421922</v>
      </c>
      <c r="O31" s="1171"/>
      <c r="P31" s="1172">
        <v>70657.143948656216</v>
      </c>
      <c r="Q31" s="115"/>
      <c r="R31" s="1171">
        <v>3.3433511132042203E-2</v>
      </c>
      <c r="S31" s="1173"/>
      <c r="T31" s="1165"/>
    </row>
    <row r="32" spans="1:20" s="108" customFormat="1" x14ac:dyDescent="0.25">
      <c r="A32" s="1179" t="s">
        <v>291</v>
      </c>
      <c r="B32" s="198">
        <v>1485236.0609266763</v>
      </c>
      <c r="C32" s="114"/>
      <c r="D32" s="1172">
        <v>1446628.4010233544</v>
      </c>
      <c r="E32" s="1172"/>
      <c r="F32" s="1171">
        <v>2.6688028436335529E-2</v>
      </c>
      <c r="G32" s="1171"/>
      <c r="H32" s="362">
        <v>1313804.0084729239</v>
      </c>
      <c r="I32" s="1171"/>
      <c r="J32" s="1176">
        <v>1281096.4362903489</v>
      </c>
      <c r="K32" s="115"/>
      <c r="L32" s="1173">
        <v>2.5530921214085817E-2</v>
      </c>
      <c r="M32" s="364"/>
      <c r="N32" s="114">
        <v>171432.05245458422</v>
      </c>
      <c r="O32" s="1171"/>
      <c r="P32" s="1172">
        <v>165531.96473375114</v>
      </c>
      <c r="Q32" s="115"/>
      <c r="R32" s="1171">
        <v>3.5643192723067339E-2</v>
      </c>
      <c r="S32" s="1173"/>
      <c r="T32" s="1165"/>
    </row>
    <row r="33" spans="1:20" x14ac:dyDescent="0.25">
      <c r="A33" s="1158" t="s">
        <v>143</v>
      </c>
      <c r="B33" s="1159"/>
      <c r="C33" s="1160"/>
      <c r="D33" s="1160"/>
      <c r="E33" s="1160"/>
      <c r="F33" s="1161"/>
      <c r="G33" s="1161"/>
      <c r="H33" s="1162"/>
      <c r="I33" s="1161"/>
      <c r="J33" s="1160"/>
      <c r="K33" s="710"/>
      <c r="L33" s="1163"/>
      <c r="M33" s="1164"/>
      <c r="N33" s="1160"/>
      <c r="O33" s="1161"/>
      <c r="P33" s="1160"/>
      <c r="Q33" s="710"/>
      <c r="R33" s="1161"/>
      <c r="S33" s="1163"/>
    </row>
    <row r="34" spans="1:20" s="108" customFormat="1" x14ac:dyDescent="0.25">
      <c r="A34" s="1181" t="s">
        <v>586</v>
      </c>
      <c r="B34" s="200">
        <v>4.2475556776756385</v>
      </c>
      <c r="C34" s="157"/>
      <c r="D34" s="1178">
        <v>4.6088145881641491</v>
      </c>
      <c r="E34" s="1178"/>
      <c r="F34" s="1171">
        <v>-7.8384344515888327E-2</v>
      </c>
      <c r="G34" s="1171"/>
      <c r="H34" s="363">
        <v>3.524402293561856</v>
      </c>
      <c r="I34" s="1171"/>
      <c r="J34" s="1178">
        <v>4.0640742282013944</v>
      </c>
      <c r="K34" s="1182"/>
      <c r="L34" s="1173">
        <v>-0.13279086560345058</v>
      </c>
      <c r="M34" s="364"/>
      <c r="N34" s="157">
        <v>5.6439408089930705</v>
      </c>
      <c r="O34" s="1171"/>
      <c r="P34" s="1178">
        <v>5.6136867184668082</v>
      </c>
      <c r="Q34" s="91"/>
      <c r="R34" s="1171">
        <v>5.3893443014442323E-3</v>
      </c>
      <c r="S34" s="1174"/>
      <c r="T34" s="1165"/>
    </row>
    <row r="35" spans="1:20" s="108" customFormat="1" x14ac:dyDescent="0.25">
      <c r="A35" s="1181" t="s">
        <v>292</v>
      </c>
      <c r="B35" s="200">
        <v>8.2452750527999807</v>
      </c>
      <c r="C35" s="157"/>
      <c r="D35" s="1178">
        <v>8.1700638333114277</v>
      </c>
      <c r="E35" s="1178"/>
      <c r="F35" s="1171">
        <v>9.2057076937266703E-3</v>
      </c>
      <c r="G35" s="1171"/>
      <c r="H35" s="363">
        <v>8.5455280549601174</v>
      </c>
      <c r="I35" s="1171"/>
      <c r="J35" s="1178">
        <v>8.4868192554958863</v>
      </c>
      <c r="K35" s="1182"/>
      <c r="L35" s="1173">
        <v>6.9176446082803555E-3</v>
      </c>
      <c r="M35" s="364"/>
      <c r="N35" s="157">
        <v>6.8990867583338984</v>
      </c>
      <c r="O35" s="1171"/>
      <c r="P35" s="1178">
        <v>6.7787225481890729</v>
      </c>
      <c r="Q35" s="91"/>
      <c r="R35" s="1171">
        <v>1.7756178880190428E-2</v>
      </c>
      <c r="S35" s="1174"/>
      <c r="T35" s="1165"/>
    </row>
    <row r="36" spans="1:20" s="108" customFormat="1" x14ac:dyDescent="0.25">
      <c r="A36" s="1181" t="s">
        <v>587</v>
      </c>
      <c r="B36" s="200">
        <v>2.5296365722287453</v>
      </c>
      <c r="C36" s="157"/>
      <c r="D36" s="1178">
        <v>2.6630522989803591</v>
      </c>
      <c r="E36" s="1178"/>
      <c r="F36" s="1171">
        <v>-5.0098800839433993E-2</v>
      </c>
      <c r="G36" s="1171"/>
      <c r="H36" s="363">
        <v>2.8065958585895125</v>
      </c>
      <c r="I36" s="1171"/>
      <c r="J36" s="1178">
        <v>2.9956487243057017</v>
      </c>
      <c r="K36" s="1182"/>
      <c r="L36" s="1173">
        <v>-6.3109157019071299E-2</v>
      </c>
      <c r="M36" s="364"/>
      <c r="N36" s="157">
        <v>1.6383917333980442</v>
      </c>
      <c r="O36" s="1171"/>
      <c r="P36" s="1178">
        <v>1.7333226827337076</v>
      </c>
      <c r="Q36" s="91"/>
      <c r="R36" s="1171">
        <v>-5.4768191913315958E-2</v>
      </c>
      <c r="S36" s="1174"/>
      <c r="T36" s="1165"/>
    </row>
    <row r="37" spans="1:20" s="108" customFormat="1" x14ac:dyDescent="0.25">
      <c r="A37" s="1183" t="s">
        <v>588</v>
      </c>
      <c r="B37" s="200">
        <v>2.1939611864523161</v>
      </c>
      <c r="C37" s="157"/>
      <c r="D37" s="1178">
        <v>2.2894378379993525</v>
      </c>
      <c r="E37" s="1178"/>
      <c r="F37" s="1171">
        <v>-4.1703098447289415E-2</v>
      </c>
      <c r="G37" s="1171"/>
      <c r="H37" s="363">
        <v>2.3224643825280444</v>
      </c>
      <c r="I37" s="1171"/>
      <c r="J37" s="1178">
        <v>2.5428354864191478</v>
      </c>
      <c r="K37" s="1182"/>
      <c r="L37" s="1173">
        <v>-8.666353174165925E-2</v>
      </c>
      <c r="M37" s="364"/>
      <c r="N37" s="157">
        <v>1.7608497700058734</v>
      </c>
      <c r="O37" s="1171"/>
      <c r="P37" s="1178">
        <v>1.5831686481543636</v>
      </c>
      <c r="Q37" s="91"/>
      <c r="R37" s="1171">
        <v>0.11223132927666801</v>
      </c>
      <c r="S37" s="1174"/>
      <c r="T37" s="1165"/>
    </row>
    <row r="38" spans="1:20" s="108" customFormat="1" x14ac:dyDescent="0.25">
      <c r="A38" s="1183" t="s">
        <v>589</v>
      </c>
      <c r="B38" s="200">
        <v>3.8329735999163015</v>
      </c>
      <c r="C38" s="157"/>
      <c r="D38" s="1178">
        <v>3.8120074047232233</v>
      </c>
      <c r="E38" s="1178"/>
      <c r="F38" s="1171">
        <v>5.5000405211963295E-3</v>
      </c>
      <c r="G38" s="1171"/>
      <c r="H38" s="363">
        <v>4.0436181798738104</v>
      </c>
      <c r="I38" s="1171"/>
      <c r="J38" s="1178">
        <v>4.0597644497776697</v>
      </c>
      <c r="K38" s="1182"/>
      <c r="L38" s="1173">
        <v>-3.9771445125944428E-3</v>
      </c>
      <c r="M38" s="364"/>
      <c r="N38" s="157">
        <v>2.9769330795613644</v>
      </c>
      <c r="O38" s="1171"/>
      <c r="P38" s="1178">
        <v>2.8178900927829384</v>
      </c>
      <c r="Q38" s="91"/>
      <c r="R38" s="1171">
        <v>5.644045067114583E-2</v>
      </c>
      <c r="S38" s="1174"/>
      <c r="T38" s="1165"/>
    </row>
    <row r="39" spans="1:20" s="108" customFormat="1" x14ac:dyDescent="0.25">
      <c r="A39" s="1181" t="s">
        <v>1</v>
      </c>
      <c r="B39" s="200">
        <v>4.2026308260052572</v>
      </c>
      <c r="C39" s="157"/>
      <c r="D39" s="1178">
        <v>4.112364792760749</v>
      </c>
      <c r="E39" s="1178"/>
      <c r="F39" s="1171">
        <v>2.1949909065316655E-2</v>
      </c>
      <c r="G39" s="1171"/>
      <c r="H39" s="363">
        <v>4.4745107041010641</v>
      </c>
      <c r="I39" s="1171"/>
      <c r="J39" s="1178">
        <v>4.432189300575641</v>
      </c>
      <c r="K39" s="1182"/>
      <c r="L39" s="1173">
        <v>9.5486452981434107E-3</v>
      </c>
      <c r="M39" s="364"/>
      <c r="N39" s="157">
        <v>3.4302349208903604</v>
      </c>
      <c r="O39" s="1171"/>
      <c r="P39" s="1178">
        <v>3.2582645814233779</v>
      </c>
      <c r="Q39" s="91"/>
      <c r="R39" s="1171">
        <v>5.2779734478118095E-2</v>
      </c>
      <c r="S39" s="1174"/>
      <c r="T39" s="1165"/>
    </row>
    <row r="40" spans="1:20" s="108" customFormat="1" x14ac:dyDescent="0.25">
      <c r="A40" s="1181" t="s">
        <v>144</v>
      </c>
      <c r="B40" s="200">
        <v>2.2125327745441363</v>
      </c>
      <c r="C40" s="157"/>
      <c r="D40" s="1178">
        <v>2.1859279363948616</v>
      </c>
      <c r="E40" s="1178"/>
      <c r="F40" s="1171">
        <v>1.2170958477777046E-2</v>
      </c>
      <c r="G40" s="1171"/>
      <c r="H40" s="363">
        <v>2.4166920398634115</v>
      </c>
      <c r="I40" s="1171"/>
      <c r="J40" s="1178">
        <v>2.3883779456045025</v>
      </c>
      <c r="K40" s="1182"/>
      <c r="L40" s="1173">
        <v>1.1854947124686637E-2</v>
      </c>
      <c r="M40" s="364"/>
      <c r="N40" s="157">
        <v>1.6900755723454222</v>
      </c>
      <c r="O40" s="1171"/>
      <c r="P40" s="1178">
        <v>1.7336548520745958</v>
      </c>
      <c r="Q40" s="91"/>
      <c r="R40" s="1171">
        <v>-2.5137229407009156E-2</v>
      </c>
      <c r="S40" s="1174"/>
      <c r="T40" s="1165"/>
    </row>
    <row r="41" spans="1:20" s="108" customFormat="1" x14ac:dyDescent="0.25">
      <c r="A41" s="1181" t="s">
        <v>145</v>
      </c>
      <c r="B41" s="200">
        <v>3.4468148732056156</v>
      </c>
      <c r="C41" s="157"/>
      <c r="D41" s="1178">
        <v>3.3990823137609838</v>
      </c>
      <c r="E41" s="1178"/>
      <c r="F41" s="1171">
        <v>1.4042778326193925E-2</v>
      </c>
      <c r="G41" s="1171"/>
      <c r="H41" s="363">
        <v>3.641470138141683</v>
      </c>
      <c r="I41" s="1171"/>
      <c r="J41" s="1178">
        <v>3.6470711094387602</v>
      </c>
      <c r="K41" s="1182"/>
      <c r="L41" s="1173">
        <v>-1.535745020869413E-3</v>
      </c>
      <c r="M41" s="364"/>
      <c r="N41" s="157">
        <v>2.8742056897560038</v>
      </c>
      <c r="O41" s="1171"/>
      <c r="P41" s="1178">
        <v>2.6809042409495905</v>
      </c>
      <c r="Q41" s="91"/>
      <c r="R41" s="1171">
        <v>7.210307845159919E-2</v>
      </c>
      <c r="S41" s="1174"/>
      <c r="T41" s="1165"/>
    </row>
    <row r="42" spans="1:20" s="108" customFormat="1" x14ac:dyDescent="0.25">
      <c r="A42" s="1181" t="s">
        <v>308</v>
      </c>
      <c r="B42" s="200">
        <v>10.667303616459202</v>
      </c>
      <c r="C42" s="157"/>
      <c r="D42" s="1178">
        <v>10.686404239195934</v>
      </c>
      <c r="E42" s="1178"/>
      <c r="F42" s="1171">
        <v>-1.7873760255740221E-3</v>
      </c>
      <c r="G42" s="1171"/>
      <c r="H42" s="363">
        <v>10.541404785985829</v>
      </c>
      <c r="I42" s="1171"/>
      <c r="J42" s="1178">
        <v>10.586414301999799</v>
      </c>
      <c r="K42" s="1182"/>
      <c r="L42" s="1173">
        <v>-4.2516299409770149E-3</v>
      </c>
      <c r="M42" s="364"/>
      <c r="N42" s="157">
        <v>11.23177268305407</v>
      </c>
      <c r="O42" s="1171"/>
      <c r="P42" s="1178">
        <v>11.125607858059524</v>
      </c>
      <c r="Q42" s="91"/>
      <c r="R42" s="1171">
        <v>9.5423842318546389E-3</v>
      </c>
      <c r="S42" s="1174"/>
      <c r="T42" s="1165"/>
    </row>
    <row r="43" spans="1:20" x14ac:dyDescent="0.25">
      <c r="A43" s="707" t="s">
        <v>1102</v>
      </c>
      <c r="B43" s="1184"/>
      <c r="C43" s="1185"/>
      <c r="D43" s="1185"/>
      <c r="E43" s="1185"/>
      <c r="F43" s="1161"/>
      <c r="G43" s="1161"/>
      <c r="H43" s="1186"/>
      <c r="I43" s="1161"/>
      <c r="J43" s="780"/>
      <c r="K43" s="1187"/>
      <c r="L43" s="1163"/>
      <c r="M43" s="1164"/>
      <c r="N43" s="1185"/>
      <c r="O43" s="1161"/>
      <c r="P43" s="1185"/>
      <c r="Q43" s="1187"/>
      <c r="R43" s="1161"/>
      <c r="S43" s="1163"/>
    </row>
    <row r="44" spans="1:20" s="108" customFormat="1" x14ac:dyDescent="0.25">
      <c r="A44" s="1188" t="s">
        <v>310</v>
      </c>
      <c r="B44" s="198">
        <v>1341354.6649704452</v>
      </c>
      <c r="C44" s="114"/>
      <c r="D44" s="1172">
        <v>1308062.2617667539</v>
      </c>
      <c r="E44" s="1172"/>
      <c r="F44" s="1171">
        <v>2.5451696128534793E-2</v>
      </c>
      <c r="G44" s="1171"/>
      <c r="H44" s="362">
        <v>1058044.1790195999</v>
      </c>
      <c r="I44" s="1171"/>
      <c r="J44" s="1176">
        <v>1015585.7536015332</v>
      </c>
      <c r="K44" s="115"/>
      <c r="L44" s="1173">
        <v>4.180683439827506E-2</v>
      </c>
      <c r="M44" s="364"/>
      <c r="N44" s="114">
        <v>283310.48595183506</v>
      </c>
      <c r="O44" s="1171"/>
      <c r="P44" s="1172">
        <v>292476.50816678174</v>
      </c>
      <c r="Q44" s="115"/>
      <c r="R44" s="1171">
        <v>-3.1339345072185609E-2</v>
      </c>
      <c r="S44" s="1173"/>
      <c r="T44" s="1165"/>
    </row>
    <row r="45" spans="1:20" s="108" customFormat="1" x14ac:dyDescent="0.25">
      <c r="A45" s="1188" t="s">
        <v>327</v>
      </c>
      <c r="B45" s="198">
        <v>1039118.5401127185</v>
      </c>
      <c r="C45" s="114"/>
      <c r="D45" s="1172">
        <v>1013106.6156988785</v>
      </c>
      <c r="E45" s="1172"/>
      <c r="F45" s="1171">
        <v>2.5675406724983182E-2</v>
      </c>
      <c r="G45" s="1171"/>
      <c r="H45" s="362">
        <v>819187.7250771689</v>
      </c>
      <c r="I45" s="1171"/>
      <c r="J45" s="1176">
        <v>785862.41367744643</v>
      </c>
      <c r="K45" s="115"/>
      <c r="L45" s="1173">
        <v>4.2406038028688177E-2</v>
      </c>
      <c r="M45" s="364"/>
      <c r="N45" s="114">
        <v>219930.81503571151</v>
      </c>
      <c r="O45" s="1171"/>
      <c r="P45" s="1172">
        <v>227244.20202203019</v>
      </c>
      <c r="Q45" s="115"/>
      <c r="R45" s="1171">
        <v>-3.2182942056359652E-2</v>
      </c>
      <c r="S45" s="1173"/>
      <c r="T45" s="1165"/>
    </row>
    <row r="46" spans="1:20" s="108" customFormat="1" x14ac:dyDescent="0.25">
      <c r="A46" s="1188" t="s">
        <v>312</v>
      </c>
      <c r="B46" s="1189">
        <v>718389.83663441846</v>
      </c>
      <c r="C46" s="114"/>
      <c r="D46" s="1172">
        <v>722822.27003261657</v>
      </c>
      <c r="E46" s="1172"/>
      <c r="F46" s="1171">
        <v>-6.1321206912981459E-3</v>
      </c>
      <c r="G46" s="1171"/>
      <c r="H46" s="362">
        <v>580798.77405232098</v>
      </c>
      <c r="I46" s="1171"/>
      <c r="J46" s="1176">
        <v>586084.53601370694</v>
      </c>
      <c r="K46" s="115"/>
      <c r="L46" s="1173">
        <v>-9.0187705639487095E-3</v>
      </c>
      <c r="M46" s="364"/>
      <c r="N46" s="114">
        <v>137591.06258213668</v>
      </c>
      <c r="O46" s="1171"/>
      <c r="P46" s="1172">
        <v>136737.73401908771</v>
      </c>
      <c r="Q46" s="115"/>
      <c r="R46" s="1171">
        <v>6.2406223795536259E-3</v>
      </c>
      <c r="S46" s="1173"/>
      <c r="T46" s="1165"/>
    </row>
    <row r="47" spans="1:20" s="108" customFormat="1" x14ac:dyDescent="0.25">
      <c r="A47" s="1188" t="s">
        <v>313</v>
      </c>
      <c r="B47" s="198">
        <v>556378.87834144838</v>
      </c>
      <c r="C47" s="114"/>
      <c r="D47" s="1172">
        <v>558893.83230009163</v>
      </c>
      <c r="E47" s="1172"/>
      <c r="F47" s="1171">
        <v>-4.4998778181056676E-3</v>
      </c>
      <c r="G47" s="1171"/>
      <c r="H47" s="362">
        <v>456058.13319228945</v>
      </c>
      <c r="I47" s="1171"/>
      <c r="J47" s="1176">
        <v>462958.07300569949</v>
      </c>
      <c r="K47" s="115"/>
      <c r="L47" s="1173">
        <v>-1.4904027417889099E-2</v>
      </c>
      <c r="M47" s="364"/>
      <c r="N47" s="114">
        <v>100320.74514874874</v>
      </c>
      <c r="O47" s="1171"/>
      <c r="P47" s="1172">
        <v>95935.759294124713</v>
      </c>
      <c r="Q47" s="115"/>
      <c r="R47" s="1171">
        <v>4.5707522272068715E-2</v>
      </c>
      <c r="S47" s="1173"/>
      <c r="T47" s="1165"/>
    </row>
    <row r="48" spans="1:20" s="108" customFormat="1" x14ac:dyDescent="0.25">
      <c r="A48" s="1180" t="s">
        <v>643</v>
      </c>
      <c r="B48" s="198">
        <v>284373.86219921737</v>
      </c>
      <c r="C48" s="114"/>
      <c r="D48" s="1172">
        <v>275112.47593879636</v>
      </c>
      <c r="E48" s="1172"/>
      <c r="F48" s="1171">
        <v>3.36639995289831E-2</v>
      </c>
      <c r="G48" s="1171"/>
      <c r="H48" s="362">
        <v>260335.75525960841</v>
      </c>
      <c r="I48" s="1171"/>
      <c r="J48" s="1176">
        <v>254329.0565966634</v>
      </c>
      <c r="K48" s="115"/>
      <c r="L48" s="1173">
        <v>2.3617823080557182E-2</v>
      </c>
      <c r="M48" s="364"/>
      <c r="N48" s="114">
        <v>24038.106939601152</v>
      </c>
      <c r="O48" s="1171"/>
      <c r="P48" s="1172">
        <v>20783.419342047506</v>
      </c>
      <c r="Q48" s="115"/>
      <c r="R48" s="1171">
        <v>0.1566001986482079</v>
      </c>
      <c r="S48" s="1173"/>
      <c r="T48" s="1165"/>
    </row>
    <row r="49" spans="1:20" s="108" customFormat="1" x14ac:dyDescent="0.25">
      <c r="A49" s="1188" t="s">
        <v>198</v>
      </c>
      <c r="B49" s="198">
        <v>210415.82790503313</v>
      </c>
      <c r="C49" s="114"/>
      <c r="D49" s="1172">
        <v>204322.62112141945</v>
      </c>
      <c r="E49" s="1172"/>
      <c r="F49" s="1171">
        <v>2.9821498716937341E-2</v>
      </c>
      <c r="G49" s="1171"/>
      <c r="H49" s="362">
        <v>193884.39262774563</v>
      </c>
      <c r="I49" s="1171"/>
      <c r="J49" s="1176">
        <v>190258.1186349843</v>
      </c>
      <c r="K49" s="115"/>
      <c r="L49" s="1173">
        <v>1.9059759545496404E-2</v>
      </c>
      <c r="M49" s="364"/>
      <c r="N49" s="114">
        <v>16531.435277263878</v>
      </c>
      <c r="O49" s="1171"/>
      <c r="P49" s="1172">
        <v>14064.502486419995</v>
      </c>
      <c r="Q49" s="115"/>
      <c r="R49" s="1171">
        <v>0.17540135480980107</v>
      </c>
      <c r="S49" s="1173"/>
      <c r="T49" s="1165"/>
    </row>
    <row r="50" spans="1:20" s="108" customFormat="1" x14ac:dyDescent="0.25">
      <c r="A50" s="1188" t="s">
        <v>187</v>
      </c>
      <c r="B50" s="198">
        <v>144011.67815810017</v>
      </c>
      <c r="C50" s="114"/>
      <c r="D50" s="1172">
        <v>123075.64898740136</v>
      </c>
      <c r="E50" s="1172"/>
      <c r="F50" s="1171">
        <v>0.1701069979557201</v>
      </c>
      <c r="G50" s="1171"/>
      <c r="H50" s="362">
        <v>118201.85555178834</v>
      </c>
      <c r="I50" s="1171"/>
      <c r="J50" s="1176">
        <v>103205.42034469228</v>
      </c>
      <c r="K50" s="115"/>
      <c r="L50" s="1173">
        <v>0.14530666274125889</v>
      </c>
      <c r="M50" s="364"/>
      <c r="N50" s="114">
        <v>25809.822606328456</v>
      </c>
      <c r="O50" s="1171"/>
      <c r="P50" s="1172">
        <v>19870.228642708382</v>
      </c>
      <c r="Q50" s="115"/>
      <c r="R50" s="1171">
        <v>0.29891925605997893</v>
      </c>
      <c r="S50" s="1173"/>
      <c r="T50" s="1165"/>
    </row>
    <row r="51" spans="1:20" s="108" customFormat="1" x14ac:dyDescent="0.25">
      <c r="A51" s="1188" t="s">
        <v>316</v>
      </c>
      <c r="B51" s="198">
        <v>33470.583913278992</v>
      </c>
      <c r="C51" s="114"/>
      <c r="D51" s="1172">
        <v>31881.356461021001</v>
      </c>
      <c r="E51" s="1172"/>
      <c r="F51" s="1171">
        <v>4.9848175506616917E-2</v>
      </c>
      <c r="G51" s="1171"/>
      <c r="H51" s="362">
        <v>26706.016368140623</v>
      </c>
      <c r="I51" s="1171"/>
      <c r="J51" s="1176">
        <v>25478.137249332511</v>
      </c>
      <c r="K51" s="115"/>
      <c r="L51" s="1173">
        <v>4.819344156882116E-2</v>
      </c>
      <c r="M51" s="364"/>
      <c r="N51" s="114">
        <v>6764.5675451375755</v>
      </c>
      <c r="O51" s="1171"/>
      <c r="P51" s="1172">
        <v>6403.2192116888345</v>
      </c>
      <c r="Q51" s="115"/>
      <c r="R51" s="1171">
        <v>5.6432291555646455E-2</v>
      </c>
      <c r="S51" s="1173"/>
      <c r="T51" s="1165"/>
    </row>
    <row r="52" spans="1:20" s="108" customFormat="1" x14ac:dyDescent="0.25">
      <c r="A52" s="1188" t="s">
        <v>317</v>
      </c>
      <c r="B52" s="198">
        <v>109328.85537093048</v>
      </c>
      <c r="C52" s="114"/>
      <c r="D52" s="1172">
        <v>101557.99826020411</v>
      </c>
      <c r="E52" s="1172"/>
      <c r="F52" s="1171">
        <v>7.6516446206594937E-2</v>
      </c>
      <c r="G52" s="1171"/>
      <c r="H52" s="362">
        <v>87776.618087817056</v>
      </c>
      <c r="I52" s="1171"/>
      <c r="J52" s="1176">
        <v>81035.021641393381</v>
      </c>
      <c r="K52" s="115"/>
      <c r="L52" s="1173">
        <v>8.3193615672214616E-2</v>
      </c>
      <c r="M52" s="364"/>
      <c r="N52" s="114">
        <v>21552.237283118964</v>
      </c>
      <c r="O52" s="1171"/>
      <c r="P52" s="1172">
        <v>20522.976618819317</v>
      </c>
      <c r="Q52" s="115"/>
      <c r="R52" s="1171">
        <v>5.0151626804263258E-2</v>
      </c>
      <c r="S52" s="1173"/>
      <c r="T52" s="1165"/>
    </row>
    <row r="53" spans="1:20" s="108" customFormat="1" x14ac:dyDescent="0.25">
      <c r="A53" s="1188" t="s">
        <v>318</v>
      </c>
      <c r="B53" s="198">
        <v>141910.69052422533</v>
      </c>
      <c r="C53" s="114"/>
      <c r="D53" s="1172">
        <v>136556.40872047585</v>
      </c>
      <c r="E53" s="1172"/>
      <c r="F53" s="1171">
        <v>3.9209304447288297E-2</v>
      </c>
      <c r="G53" s="1171"/>
      <c r="H53" s="362">
        <v>127705.42278367061</v>
      </c>
      <c r="I53" s="1171"/>
      <c r="J53" s="1176">
        <v>124652.05558994475</v>
      </c>
      <c r="K53" s="115"/>
      <c r="L53" s="1173">
        <v>2.4495121073415872E-2</v>
      </c>
      <c r="M53" s="364"/>
      <c r="N53" s="114">
        <v>14205.267740554595</v>
      </c>
      <c r="O53" s="1171"/>
      <c r="P53" s="1172">
        <v>11904.353130497448</v>
      </c>
      <c r="Q53" s="115"/>
      <c r="R53" s="1171">
        <v>0.19328346402649083</v>
      </c>
      <c r="S53" s="1173"/>
      <c r="T53" s="1165"/>
    </row>
    <row r="54" spans="1:20" x14ac:dyDescent="0.25">
      <c r="A54" s="1158" t="s">
        <v>319</v>
      </c>
      <c r="B54" s="1184"/>
      <c r="C54" s="1185"/>
      <c r="D54" s="1185"/>
      <c r="E54" s="1185"/>
      <c r="F54" s="1161"/>
      <c r="G54" s="1161"/>
      <c r="H54" s="1186"/>
      <c r="I54" s="1161"/>
      <c r="J54" s="780"/>
      <c r="K54" s="1187"/>
      <c r="L54" s="1163"/>
      <c r="M54" s="1164"/>
      <c r="N54" s="780"/>
      <c r="O54" s="1161"/>
      <c r="P54" s="1185"/>
      <c r="Q54" s="1187"/>
      <c r="R54" s="1161"/>
      <c r="S54" s="1163"/>
    </row>
    <row r="55" spans="1:20" s="108" customFormat="1" x14ac:dyDescent="0.25">
      <c r="A55" s="1180" t="s">
        <v>320</v>
      </c>
      <c r="B55" s="198">
        <v>2172607.5075106723</v>
      </c>
      <c r="C55" s="114"/>
      <c r="D55" s="1172">
        <v>2122755.6659330917</v>
      </c>
      <c r="E55" s="1172"/>
      <c r="F55" s="1171">
        <v>2.3484493471210441E-2</v>
      </c>
      <c r="G55" s="1171"/>
      <c r="H55" s="362">
        <v>1768064.2963157466</v>
      </c>
      <c r="I55" s="1171"/>
      <c r="J55" s="1176">
        <v>1723907.7806359956</v>
      </c>
      <c r="K55" s="115"/>
      <c r="L55" s="1173">
        <v>2.5614198262659121E-2</v>
      </c>
      <c r="M55" s="364"/>
      <c r="N55" s="132">
        <v>404543.21119800356</v>
      </c>
      <c r="O55" s="1171"/>
      <c r="P55" s="1172">
        <v>398847.88529784203</v>
      </c>
      <c r="Q55" s="115"/>
      <c r="R55" s="1171">
        <v>1.4279443642802578E-2</v>
      </c>
      <c r="S55" s="1173"/>
      <c r="T55" s="1165"/>
    </row>
    <row r="56" spans="1:20" s="108" customFormat="1" x14ac:dyDescent="0.25">
      <c r="A56" s="1180" t="s">
        <v>196</v>
      </c>
      <c r="B56" s="198">
        <v>2015870.0566575287</v>
      </c>
      <c r="C56" s="114"/>
      <c r="D56" s="1172">
        <v>1969922.0189994178</v>
      </c>
      <c r="E56" s="1172"/>
      <c r="F56" s="1171">
        <v>2.3324800278870603E-2</v>
      </c>
      <c r="G56" s="1171"/>
      <c r="H56" s="362">
        <v>1658652.9328821197</v>
      </c>
      <c r="I56" s="1171"/>
      <c r="J56" s="1176">
        <v>1619253.9808878705</v>
      </c>
      <c r="K56" s="115"/>
      <c r="L56" s="1173">
        <v>2.4331545550776334E-2</v>
      </c>
      <c r="M56" s="364"/>
      <c r="N56" s="132">
        <v>357217.12377777608</v>
      </c>
      <c r="O56" s="1171"/>
      <c r="P56" s="1172">
        <v>350668.03811196861</v>
      </c>
      <c r="Q56" s="115"/>
      <c r="R56" s="1171">
        <v>1.8676026766135865E-2</v>
      </c>
      <c r="S56" s="1173"/>
      <c r="T56" s="1165"/>
    </row>
    <row r="57" spans="1:20" s="108" customFormat="1" x14ac:dyDescent="0.25">
      <c r="A57" s="1180" t="s">
        <v>197</v>
      </c>
      <c r="B57" s="198">
        <v>161572.77002445518</v>
      </c>
      <c r="C57" s="114"/>
      <c r="D57" s="1172">
        <v>154895.09655433436</v>
      </c>
      <c r="E57" s="1172"/>
      <c r="F57" s="1171">
        <v>4.3110941654492037E-2</v>
      </c>
      <c r="G57" s="1171"/>
      <c r="H57" s="362">
        <v>114834.91122205475</v>
      </c>
      <c r="I57" s="1171"/>
      <c r="J57" s="1176">
        <v>107023.2142694832</v>
      </c>
      <c r="K57" s="115"/>
      <c r="L57" s="1173">
        <v>7.2990677825296793E-2</v>
      </c>
      <c r="M57" s="364"/>
      <c r="N57" s="132">
        <v>46737.85880243819</v>
      </c>
      <c r="O57" s="1171"/>
      <c r="P57" s="1172">
        <v>47871.882284869702</v>
      </c>
      <c r="Q57" s="115"/>
      <c r="R57" s="1171">
        <v>-2.3688717224096479E-2</v>
      </c>
      <c r="S57" s="1173"/>
      <c r="T57" s="1165"/>
    </row>
    <row r="58" spans="1:20" s="108" customFormat="1" x14ac:dyDescent="0.25">
      <c r="A58" s="1180" t="s">
        <v>667</v>
      </c>
      <c r="B58" s="198">
        <v>32018.115597002332</v>
      </c>
      <c r="C58" s="114"/>
      <c r="D58" s="1172">
        <v>27317.11102065361</v>
      </c>
      <c r="E58" s="1172"/>
      <c r="F58" s="1171">
        <v>0.17209010765429913</v>
      </c>
      <c r="G58" s="1171"/>
      <c r="H58" s="362">
        <v>27525.323181030322</v>
      </c>
      <c r="I58" s="1171"/>
      <c r="J58" s="1176">
        <v>22877.779098186482</v>
      </c>
      <c r="K58" s="115"/>
      <c r="L58" s="1173">
        <v>0.20314664561177839</v>
      </c>
      <c r="M58" s="364"/>
      <c r="N58" s="132">
        <v>4492.7924159712866</v>
      </c>
      <c r="O58" s="1171"/>
      <c r="P58" s="1172">
        <v>4439.3319224670477</v>
      </c>
      <c r="Q58" s="115"/>
      <c r="R58" s="1171">
        <v>1.204246369452131E-2</v>
      </c>
      <c r="S58" s="1173"/>
      <c r="T58" s="1165"/>
    </row>
    <row r="59" spans="1:20" s="108" customFormat="1" x14ac:dyDescent="0.25">
      <c r="A59" s="1180" t="s">
        <v>250</v>
      </c>
      <c r="B59" s="198">
        <v>128988.8444335552</v>
      </c>
      <c r="C59" s="114"/>
      <c r="D59" s="1172">
        <v>122792.33251008834</v>
      </c>
      <c r="E59" s="1172"/>
      <c r="F59" s="1171">
        <v>5.0463345689420597E-2</v>
      </c>
      <c r="G59" s="1171"/>
      <c r="H59" s="362">
        <v>110262.40180494708</v>
      </c>
      <c r="I59" s="1171"/>
      <c r="J59" s="1176">
        <v>103973.95140887338</v>
      </c>
      <c r="K59" s="115"/>
      <c r="L59" s="1173">
        <v>6.0481017705527156E-2</v>
      </c>
      <c r="M59" s="364"/>
      <c r="N59" s="132">
        <v>18726.442628602832</v>
      </c>
      <c r="O59" s="1171"/>
      <c r="P59" s="1172">
        <v>18818.381101221337</v>
      </c>
      <c r="Q59" s="115"/>
      <c r="R59" s="1171">
        <v>-4.8855675801218841E-3</v>
      </c>
      <c r="S59" s="1173"/>
      <c r="T59" s="1165"/>
    </row>
    <row r="60" spans="1:20" s="108" customFormat="1" x14ac:dyDescent="0.25">
      <c r="A60" s="1180" t="s">
        <v>321</v>
      </c>
      <c r="B60" s="198">
        <v>68546.749055250039</v>
      </c>
      <c r="C60" s="114"/>
      <c r="D60" s="1172">
        <v>67579.777205333332</v>
      </c>
      <c r="E60" s="1172"/>
      <c r="F60" s="1171">
        <v>1.4308597777389447E-2</v>
      </c>
      <c r="G60" s="1171"/>
      <c r="H60" s="362">
        <v>58993.718229169936</v>
      </c>
      <c r="I60" s="1171"/>
      <c r="J60" s="1176">
        <v>57649.875102921222</v>
      </c>
      <c r="K60" s="115"/>
      <c r="L60" s="1173">
        <v>2.3310425631444583E-2</v>
      </c>
      <c r="M60" s="364"/>
      <c r="N60" s="132">
        <v>9553.0308260887523</v>
      </c>
      <c r="O60" s="1171"/>
      <c r="P60" s="1172">
        <v>9929.9021024139965</v>
      </c>
      <c r="Q60" s="115"/>
      <c r="R60" s="1171">
        <v>-3.7953171384602614E-2</v>
      </c>
      <c r="S60" s="1173"/>
      <c r="T60" s="1165"/>
    </row>
    <row r="61" spans="1:20" s="108" customFormat="1" x14ac:dyDescent="0.25">
      <c r="A61" s="1180" t="s">
        <v>322</v>
      </c>
      <c r="B61" s="198">
        <v>31373.432836256721</v>
      </c>
      <c r="C61" s="114"/>
      <c r="D61" s="1172">
        <v>25249.6167900457</v>
      </c>
      <c r="E61" s="1172"/>
      <c r="F61" s="1171">
        <v>0.24253104897121638</v>
      </c>
      <c r="G61" s="1171"/>
      <c r="H61" s="362">
        <v>28308.690374444373</v>
      </c>
      <c r="I61" s="1171"/>
      <c r="J61" s="1176">
        <v>23500.585244410766</v>
      </c>
      <c r="K61" s="115"/>
      <c r="L61" s="1173">
        <v>0.20459512305878158</v>
      </c>
      <c r="M61" s="364"/>
      <c r="N61" s="132">
        <v>3064.7424618125733</v>
      </c>
      <c r="O61" s="1171"/>
      <c r="P61" s="1172">
        <v>1749.0315456355706</v>
      </c>
      <c r="Q61" s="115"/>
      <c r="R61" s="1171">
        <v>0.7522511068826343</v>
      </c>
      <c r="S61" s="1173"/>
      <c r="T61" s="1165"/>
    </row>
    <row r="62" spans="1:20" s="108" customFormat="1" x14ac:dyDescent="0.25">
      <c r="A62" s="1180" t="s">
        <v>323</v>
      </c>
      <c r="B62" s="198">
        <v>38538.752813558523</v>
      </c>
      <c r="C62" s="114"/>
      <c r="D62" s="1172">
        <v>35952.528477323292</v>
      </c>
      <c r="E62" s="1172"/>
      <c r="F62" s="1171">
        <v>7.1934421465418397E-2</v>
      </c>
      <c r="G62" s="1171"/>
      <c r="H62" s="362">
        <v>31620.305150954948</v>
      </c>
      <c r="I62" s="1171"/>
      <c r="J62" s="1176">
        <v>28152.778899876706</v>
      </c>
      <c r="K62" s="115"/>
      <c r="L62" s="1173">
        <v>0.12316816977145469</v>
      </c>
      <c r="M62" s="364"/>
      <c r="N62" s="132">
        <v>6918.4476626023861</v>
      </c>
      <c r="O62" s="1171"/>
      <c r="P62" s="1172">
        <v>7799.7495774466724</v>
      </c>
      <c r="Q62" s="115"/>
      <c r="R62" s="1171">
        <v>-0.11299105260925435</v>
      </c>
      <c r="S62" s="1173"/>
      <c r="T62" s="1165"/>
    </row>
    <row r="63" spans="1:20" s="108" customFormat="1" x14ac:dyDescent="0.25">
      <c r="A63" s="1180" t="s">
        <v>243</v>
      </c>
      <c r="B63" s="198">
        <v>62077.280683331403</v>
      </c>
      <c r="C63" s="114"/>
      <c r="D63" s="1172">
        <v>51335.105612884159</v>
      </c>
      <c r="E63" s="1172"/>
      <c r="F63" s="1171">
        <v>0.20925592617756603</v>
      </c>
      <c r="G63" s="1171"/>
      <c r="H63" s="362">
        <v>59124.658431120464</v>
      </c>
      <c r="I63" s="1171"/>
      <c r="J63" s="1176">
        <v>48555.891329037928</v>
      </c>
      <c r="K63" s="115"/>
      <c r="L63" s="1173">
        <v>0.21766189051012408</v>
      </c>
      <c r="M63" s="364"/>
      <c r="N63" s="132">
        <v>2952.622252214584</v>
      </c>
      <c r="O63" s="1171"/>
      <c r="P63" s="1172">
        <v>2779.2142838446921</v>
      </c>
      <c r="Q63" s="115"/>
      <c r="R63" s="1171">
        <v>6.2394601732545754E-2</v>
      </c>
      <c r="S63" s="1173"/>
      <c r="T63" s="1165"/>
    </row>
    <row r="64" spans="1:20" s="108" customFormat="1" x14ac:dyDescent="0.25">
      <c r="A64" s="1180" t="s">
        <v>267</v>
      </c>
      <c r="B64" s="198">
        <v>133383.9730951096</v>
      </c>
      <c r="C64" s="114"/>
      <c r="D64" s="1172">
        <v>130282.6268690383</v>
      </c>
      <c r="E64" s="1172"/>
      <c r="F64" s="1171">
        <v>2.380475663258471E-2</v>
      </c>
      <c r="G64" s="1171"/>
      <c r="H64" s="362">
        <v>120007.55474530117</v>
      </c>
      <c r="I64" s="1171"/>
      <c r="J64" s="1176">
        <v>115904.57392284948</v>
      </c>
      <c r="K64" s="115"/>
      <c r="L64" s="1173">
        <v>3.5399645446113195E-2</v>
      </c>
      <c r="M64" s="364"/>
      <c r="N64" s="156">
        <v>13376.41834980209</v>
      </c>
      <c r="O64" s="1171"/>
      <c r="P64" s="1172">
        <v>14378.052946183534</v>
      </c>
      <c r="Q64" s="115"/>
      <c r="R64" s="1171">
        <v>-6.9664133254378827E-2</v>
      </c>
      <c r="S64" s="1173"/>
      <c r="T64" s="1165"/>
    </row>
    <row r="65" spans="1:20" s="108" customFormat="1" x14ac:dyDescent="0.25">
      <c r="A65" s="1180" t="s">
        <v>324</v>
      </c>
      <c r="B65" s="198">
        <v>7219.5865134299056</v>
      </c>
      <c r="C65" s="114"/>
      <c r="D65" s="1172">
        <v>4196.677883222158</v>
      </c>
      <c r="E65" s="1172"/>
      <c r="F65" s="1171">
        <v>0.72030990090828584</v>
      </c>
      <c r="G65" s="1171"/>
      <c r="H65" s="362">
        <v>6655.4717297483694</v>
      </c>
      <c r="I65" s="1171"/>
      <c r="J65" s="1176">
        <v>4041.4957896741003</v>
      </c>
      <c r="K65" s="115"/>
      <c r="L65" s="1173">
        <v>0.64678427891794388</v>
      </c>
      <c r="M65" s="364"/>
      <c r="N65" s="156">
        <v>564.11478368158225</v>
      </c>
      <c r="O65" s="1171"/>
      <c r="P65" s="1172">
        <v>155.18209354806407</v>
      </c>
      <c r="Q65" s="115"/>
      <c r="R65" s="1171">
        <v>2.6351796188834165</v>
      </c>
      <c r="S65" s="1173"/>
      <c r="T65" s="1165"/>
    </row>
    <row r="66" spans="1:20" s="108" customFormat="1" x14ac:dyDescent="0.25">
      <c r="A66" s="1180" t="s">
        <v>325</v>
      </c>
      <c r="B66" s="198">
        <v>5757.5417612659085</v>
      </c>
      <c r="C66" s="114"/>
      <c r="D66" s="1172">
        <v>2368.6456694633262</v>
      </c>
      <c r="E66" s="1172"/>
      <c r="F66" s="1171">
        <v>1.4307315507305989</v>
      </c>
      <c r="G66" s="1173"/>
      <c r="H66" s="362">
        <v>4885.7248020303132</v>
      </c>
      <c r="I66" s="116"/>
      <c r="J66" s="1176">
        <v>1895.2530444738275</v>
      </c>
      <c r="K66" s="115"/>
      <c r="L66" s="1173">
        <v>1.5778746623180968</v>
      </c>
      <c r="M66" s="364"/>
      <c r="N66" s="156">
        <v>871.81695923566372</v>
      </c>
      <c r="O66" s="116"/>
      <c r="P66" s="1172">
        <v>473.39262498950859</v>
      </c>
      <c r="Q66" s="115"/>
      <c r="R66" s="1171">
        <v>0.84163612446430713</v>
      </c>
      <c r="S66" s="1173"/>
      <c r="T66" s="1165"/>
    </row>
    <row r="67" spans="1:20" s="108" customFormat="1" x14ac:dyDescent="0.25">
      <c r="A67" s="1180" t="s">
        <v>668</v>
      </c>
      <c r="B67" s="1190">
        <v>17984.707754548519</v>
      </c>
      <c r="C67" s="1172"/>
      <c r="D67" s="1172">
        <v>17440.76711255599</v>
      </c>
      <c r="E67" s="1172"/>
      <c r="F67" s="1171">
        <v>3.1187885170540133E-2</v>
      </c>
      <c r="G67" s="1173"/>
      <c r="H67" s="1190">
        <v>15232.309102959045</v>
      </c>
      <c r="I67" s="1166"/>
      <c r="J67" s="1190">
        <v>12007.532368800192</v>
      </c>
      <c r="K67" s="1191"/>
      <c r="L67" s="1171">
        <v>0.26856281833043077</v>
      </c>
      <c r="M67" s="364"/>
      <c r="N67" s="1190">
        <v>2752.398651589453</v>
      </c>
      <c r="O67" s="1166"/>
      <c r="P67" s="1190">
        <v>5433.2347437556891</v>
      </c>
      <c r="Q67" s="1191"/>
      <c r="R67" s="1171">
        <v>-0.49341436889824591</v>
      </c>
      <c r="S67" s="1173"/>
      <c r="T67" s="1165"/>
    </row>
    <row r="68" spans="1:20" s="108" customFormat="1" x14ac:dyDescent="0.25">
      <c r="A68" s="1192" t="s">
        <v>1092</v>
      </c>
      <c r="B68" s="1193">
        <v>47.061130164642215</v>
      </c>
      <c r="C68" s="1194"/>
      <c r="D68" s="1194">
        <v>46.936228750106899</v>
      </c>
      <c r="E68" s="1194"/>
      <c r="F68" s="1195">
        <v>2.6610875620259821E-3</v>
      </c>
      <c r="G68" s="1196"/>
      <c r="H68" s="1193">
        <v>47.367648585433116</v>
      </c>
      <c r="I68" s="1197"/>
      <c r="J68" s="1193">
        <v>47.169562944809051</v>
      </c>
      <c r="K68" s="1198"/>
      <c r="L68" s="1195">
        <v>4.1994376936635115E-3</v>
      </c>
      <c r="M68" s="998"/>
      <c r="N68" s="1193">
        <v>45.596403305751572</v>
      </c>
      <c r="O68" s="1197"/>
      <c r="P68" s="1193">
        <v>45.793690085259854</v>
      </c>
      <c r="Q68" s="1198"/>
      <c r="R68" s="1195">
        <v>-4.3081651454811454E-3</v>
      </c>
      <c r="S68" s="1196"/>
      <c r="T68" s="1165"/>
    </row>
    <row r="69" spans="1:20" s="10" customFormat="1" x14ac:dyDescent="0.25">
      <c r="A69" s="1199"/>
      <c r="B69" s="1190"/>
      <c r="C69" s="1172"/>
      <c r="D69" s="1172"/>
      <c r="E69" s="1172"/>
      <c r="F69" s="1171"/>
      <c r="G69" s="1171"/>
      <c r="H69" s="1190"/>
      <c r="I69" s="1166"/>
      <c r="J69" s="1190"/>
      <c r="K69" s="1191"/>
      <c r="L69" s="1171"/>
      <c r="M69" s="116"/>
      <c r="N69" s="1190"/>
      <c r="O69" s="1166"/>
      <c r="P69" s="1190"/>
      <c r="Q69" s="1191"/>
      <c r="R69" s="1171"/>
      <c r="S69" s="1171"/>
      <c r="T69" s="1200"/>
    </row>
    <row r="70" spans="1:20" s="10" customFormat="1" x14ac:dyDescent="0.25">
      <c r="A70" s="1199" t="s">
        <v>1107</v>
      </c>
      <c r="B70" s="1190"/>
      <c r="C70" s="1172"/>
      <c r="D70" s="1172"/>
      <c r="E70" s="1172"/>
      <c r="F70" s="1171"/>
      <c r="G70" s="1171"/>
      <c r="H70" s="1190"/>
      <c r="I70" s="1166"/>
      <c r="J70" s="1190"/>
      <c r="K70" s="1191"/>
      <c r="L70" s="1171"/>
      <c r="M70" s="116"/>
      <c r="N70" s="1190"/>
      <c r="O70" s="1166"/>
      <c r="P70" s="1190"/>
      <c r="Q70" s="1191"/>
      <c r="R70" s="1171"/>
      <c r="S70" s="1171"/>
      <c r="T70" s="1200"/>
    </row>
    <row r="71" spans="1:20" x14ac:dyDescent="0.25">
      <c r="A71" s="1165" t="s">
        <v>1108</v>
      </c>
      <c r="B71" s="119"/>
      <c r="D71" s="119"/>
      <c r="E71" s="1201"/>
      <c r="F71" s="1202"/>
      <c r="G71" s="1202"/>
      <c r="H71" s="719"/>
      <c r="I71" s="1202"/>
      <c r="J71" s="120"/>
      <c r="K71" s="1201"/>
      <c r="L71" s="1202"/>
      <c r="M71" s="1202"/>
      <c r="N71" s="119"/>
      <c r="O71" s="1202"/>
      <c r="P71" s="353"/>
      <c r="Q71" s="1201"/>
      <c r="R71" s="1202"/>
      <c r="S71" s="1202"/>
    </row>
    <row r="72" spans="1:20" x14ac:dyDescent="0.25">
      <c r="A72" s="1165" t="s">
        <v>724</v>
      </c>
      <c r="B72" s="119"/>
      <c r="D72" s="119"/>
      <c r="E72" s="1201"/>
      <c r="F72" s="1202"/>
      <c r="G72" s="1202"/>
      <c r="H72" s="119"/>
      <c r="I72" s="1202"/>
      <c r="J72" s="120"/>
      <c r="K72" s="1201"/>
      <c r="L72" s="1202"/>
      <c r="M72" s="1202"/>
      <c r="N72" s="40"/>
      <c r="O72" s="1202"/>
      <c r="P72" s="353"/>
      <c r="Q72" s="1201"/>
      <c r="R72" s="1202"/>
      <c r="S72" s="1202"/>
    </row>
    <row r="73" spans="1:20" x14ac:dyDescent="0.25">
      <c r="A73" s="1165"/>
      <c r="D73" s="35"/>
      <c r="F73" s="1165"/>
      <c r="J73" s="35"/>
      <c r="L73" s="1165"/>
      <c r="N73" s="36"/>
      <c r="P73" s="35"/>
    </row>
    <row r="74" spans="1:20" x14ac:dyDescent="0.25">
      <c r="F74" s="36"/>
      <c r="G74" s="36"/>
      <c r="L74" s="36"/>
      <c r="M74" s="36"/>
      <c r="R74" s="36"/>
      <c r="S74" s="36"/>
    </row>
    <row r="75" spans="1:20" x14ac:dyDescent="0.25">
      <c r="B75" s="100"/>
      <c r="D75" s="100"/>
      <c r="F75" s="36"/>
      <c r="G75" s="36"/>
      <c r="L75" s="36"/>
      <c r="M75" s="36"/>
      <c r="R75" s="36"/>
      <c r="S75" s="36"/>
    </row>
    <row r="76" spans="1:20" x14ac:dyDescent="0.25">
      <c r="B76" s="100"/>
      <c r="D76" s="100"/>
      <c r="F76" s="36"/>
      <c r="G76" s="36"/>
      <c r="L76" s="36"/>
      <c r="M76" s="36"/>
      <c r="R76" s="36"/>
      <c r="S76" s="36"/>
    </row>
    <row r="77" spans="1:20" x14ac:dyDescent="0.25">
      <c r="B77" s="354"/>
      <c r="H77" s="82"/>
      <c r="N77" s="82"/>
    </row>
    <row r="78" spans="1:20" x14ac:dyDescent="0.25">
      <c r="B78" s="355"/>
    </row>
    <row r="79" spans="1:20" x14ac:dyDescent="0.25">
      <c r="B79" s="1204"/>
    </row>
    <row r="80" spans="1:20" x14ac:dyDescent="0.25">
      <c r="B80" s="356"/>
    </row>
    <row r="81" spans="2:2" x14ac:dyDescent="0.25">
      <c r="B81" s="356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43" type="noConversion"/>
  <printOptions horizontalCentered="1"/>
  <pageMargins left="0.25" right="0.25" top="0.25" bottom="0.5" header="0.3" footer="0.3"/>
  <pageSetup scale="86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>
    <pageSetUpPr fitToPage="1"/>
  </sheetPr>
  <dimension ref="A1:T80"/>
  <sheetViews>
    <sheetView showGridLines="0" topLeftCell="A19" zoomScaleNormal="100" workbookViewId="0">
      <selection activeCell="B4" sqref="B4:T4"/>
    </sheetView>
  </sheetViews>
  <sheetFormatPr defaultColWidth="9.1796875" defaultRowHeight="11.5" x14ac:dyDescent="0.25"/>
  <cols>
    <col min="1" max="1" width="24.7265625" style="996" customWidth="1"/>
    <col min="2" max="2" width="10.26953125" style="962" customWidth="1"/>
    <col min="3" max="3" width="0.54296875" style="914" customWidth="1"/>
    <col min="4" max="4" width="12.7265625" style="892" customWidth="1"/>
    <col min="5" max="5" width="0.7265625" style="892" customWidth="1"/>
    <col min="6" max="6" width="8.54296875" style="914" customWidth="1"/>
    <col min="7" max="7" width="0.54296875" style="914" customWidth="1"/>
    <col min="8" max="8" width="10.26953125" style="894" customWidth="1"/>
    <col min="9" max="9" width="0.54296875" style="914" customWidth="1"/>
    <col min="10" max="10" width="10.26953125" style="956" customWidth="1"/>
    <col min="11" max="11" width="0.54296875" style="892" customWidth="1"/>
    <col min="12" max="12" width="8.453125" style="914" customWidth="1"/>
    <col min="13" max="13" width="1.54296875" style="914" customWidth="1"/>
    <col min="14" max="14" width="10.26953125" style="957" customWidth="1"/>
    <col min="15" max="15" width="0.54296875" style="914" customWidth="1"/>
    <col min="16" max="16" width="10.26953125" style="956" customWidth="1"/>
    <col min="17" max="17" width="0.54296875" style="892" customWidth="1"/>
    <col min="18" max="18" width="8.26953125" style="914" customWidth="1"/>
    <col min="19" max="19" width="0.54296875" style="914" customWidth="1"/>
    <col min="20" max="16384" width="9.1796875" style="892"/>
  </cols>
  <sheetData>
    <row r="1" spans="1:20" ht="15.5" x14ac:dyDescent="0.35">
      <c r="A1" s="1685" t="str">
        <f>CONCATENATE('List of Tables'!A72,":  ",'List of Tables'!C72)</f>
        <v>TABLE 59:  Moloka'i Visitor Characteristics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963"/>
    </row>
    <row r="2" spans="1:20" ht="15.5" x14ac:dyDescent="0.35">
      <c r="A2" s="1685" t="s">
        <v>696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</row>
    <row r="3" spans="1:20" x14ac:dyDescent="0.25">
      <c r="A3" s="1074"/>
      <c r="B3" s="948"/>
      <c r="C3" s="915"/>
      <c r="D3" s="1075"/>
      <c r="E3" s="915"/>
      <c r="F3" s="915"/>
      <c r="G3" s="915"/>
      <c r="H3" s="896"/>
      <c r="I3" s="915"/>
      <c r="J3" s="1075"/>
      <c r="K3" s="915"/>
      <c r="L3" s="915"/>
      <c r="M3" s="915"/>
      <c r="N3" s="896"/>
      <c r="O3" s="915"/>
      <c r="P3" s="1075"/>
      <c r="Q3" s="915"/>
      <c r="R3" s="896"/>
      <c r="S3" s="915"/>
    </row>
    <row r="4" spans="1:20" x14ac:dyDescent="0.25">
      <c r="A4" s="1759" t="s">
        <v>203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  <c r="T4" s="4"/>
    </row>
    <row r="5" spans="1:20" s="1076" customFormat="1" ht="23" x14ac:dyDescent="0.25">
      <c r="A5" s="1760" t="s">
        <v>251</v>
      </c>
      <c r="B5" s="897">
        <v>2014</v>
      </c>
      <c r="C5" s="898"/>
      <c r="D5" s="899">
        <v>2013</v>
      </c>
      <c r="E5" s="964"/>
      <c r="F5" s="900" t="s">
        <v>951</v>
      </c>
      <c r="G5" s="964"/>
      <c r="H5" s="897">
        <v>2014</v>
      </c>
      <c r="I5" s="898"/>
      <c r="J5" s="899">
        <v>2013</v>
      </c>
      <c r="K5" s="964"/>
      <c r="L5" s="1009" t="s">
        <v>951</v>
      </c>
      <c r="M5" s="999"/>
      <c r="N5" s="899">
        <v>2014</v>
      </c>
      <c r="O5" s="898"/>
      <c r="P5" s="899">
        <v>2013</v>
      </c>
      <c r="Q5" s="964"/>
      <c r="R5" s="900" t="s">
        <v>951</v>
      </c>
      <c r="S5" s="965"/>
      <c r="T5" s="892"/>
    </row>
    <row r="6" spans="1:20" s="1076" customFormat="1" x14ac:dyDescent="0.25">
      <c r="A6" s="966" t="s">
        <v>1101</v>
      </c>
      <c r="B6" s="902">
        <v>276684.8249590015</v>
      </c>
      <c r="C6" s="903"/>
      <c r="D6" s="904">
        <v>264463.10131812922</v>
      </c>
      <c r="E6" s="904"/>
      <c r="F6" s="967">
        <v>4.6213341596453822E-2</v>
      </c>
      <c r="G6" s="967"/>
      <c r="H6" s="905">
        <v>250012.47649999123</v>
      </c>
      <c r="I6" s="967"/>
      <c r="J6" s="968">
        <v>232761.27615060611</v>
      </c>
      <c r="K6" s="906"/>
      <c r="L6" s="969">
        <v>7.4115422611031254E-2</v>
      </c>
      <c r="M6" s="907"/>
      <c r="N6" s="908">
        <v>26672.348459011129</v>
      </c>
      <c r="O6" s="967"/>
      <c r="P6" s="968">
        <v>31701.825167523133</v>
      </c>
      <c r="Q6" s="906"/>
      <c r="R6" s="967">
        <v>-0.15864943680480709</v>
      </c>
      <c r="S6" s="970"/>
      <c r="T6" s="892"/>
    </row>
    <row r="7" spans="1:20" s="1076" customFormat="1" x14ac:dyDescent="0.25">
      <c r="A7" s="966" t="s">
        <v>272</v>
      </c>
      <c r="B7" s="902">
        <v>59647.038010072982</v>
      </c>
      <c r="C7" s="904"/>
      <c r="D7" s="904">
        <v>55157.179352972031</v>
      </c>
      <c r="E7" s="904"/>
      <c r="F7" s="967">
        <v>8.1401164993746625E-2</v>
      </c>
      <c r="G7" s="967"/>
      <c r="H7" s="909">
        <v>47296.31450206726</v>
      </c>
      <c r="I7" s="967"/>
      <c r="J7" s="968">
        <v>42663.234632411892</v>
      </c>
      <c r="K7" s="906"/>
      <c r="L7" s="969">
        <v>0.10859654476680371</v>
      </c>
      <c r="M7" s="907"/>
      <c r="N7" s="904">
        <v>12350.723508005731</v>
      </c>
      <c r="O7" s="967"/>
      <c r="P7" s="968">
        <v>12493.944720560248</v>
      </c>
      <c r="Q7" s="906"/>
      <c r="R7" s="967">
        <v>-1.1463250058952976E-2</v>
      </c>
      <c r="S7" s="970"/>
      <c r="T7" s="892"/>
    </row>
    <row r="8" spans="1:20" s="1076" customFormat="1" x14ac:dyDescent="0.25">
      <c r="A8" s="910" t="s">
        <v>273</v>
      </c>
      <c r="B8" s="911"/>
      <c r="C8" s="912"/>
      <c r="D8" s="912"/>
      <c r="E8" s="912"/>
      <c r="F8" s="912"/>
      <c r="G8" s="912"/>
      <c r="H8" s="911"/>
      <c r="I8" s="912"/>
      <c r="J8" s="912"/>
      <c r="K8" s="912"/>
      <c r="L8" s="913"/>
      <c r="M8" s="911"/>
      <c r="N8" s="912"/>
      <c r="O8" s="912"/>
      <c r="P8" s="912"/>
      <c r="Q8" s="912"/>
      <c r="R8" s="912"/>
      <c r="S8" s="913"/>
      <c r="T8" s="892"/>
    </row>
    <row r="9" spans="1:20" s="1077" customFormat="1" x14ac:dyDescent="0.25">
      <c r="A9" s="971" t="s">
        <v>274</v>
      </c>
      <c r="B9" s="902">
        <v>11586.069635124357</v>
      </c>
      <c r="C9" s="904"/>
      <c r="D9" s="904">
        <v>10786.925121542417</v>
      </c>
      <c r="E9" s="904"/>
      <c r="F9" s="967">
        <v>7.4084551860472192E-2</v>
      </c>
      <c r="G9" s="967"/>
      <c r="H9" s="909">
        <v>10003.258689300787</v>
      </c>
      <c r="I9" s="967"/>
      <c r="J9" s="972">
        <v>8959.2336541818713</v>
      </c>
      <c r="K9" s="906"/>
      <c r="L9" s="969">
        <v>0.11653061806593236</v>
      </c>
      <c r="M9" s="907"/>
      <c r="N9" s="904">
        <v>1582.8109458224126</v>
      </c>
      <c r="O9" s="967"/>
      <c r="P9" s="968">
        <v>1827.6914673604274</v>
      </c>
      <c r="Q9" s="906"/>
      <c r="R9" s="967">
        <v>-0.13398351193906596</v>
      </c>
      <c r="S9" s="969"/>
      <c r="T9" s="892"/>
    </row>
    <row r="10" spans="1:20" s="1077" customFormat="1" x14ac:dyDescent="0.25">
      <c r="A10" s="971" t="s">
        <v>275</v>
      </c>
      <c r="B10" s="902">
        <v>29225.618059130808</v>
      </c>
      <c r="C10" s="904"/>
      <c r="D10" s="904">
        <v>26965.121839081436</v>
      </c>
      <c r="E10" s="904"/>
      <c r="F10" s="967">
        <v>8.3830372936537625E-2</v>
      </c>
      <c r="G10" s="967"/>
      <c r="H10" s="909">
        <v>22547.020701785124</v>
      </c>
      <c r="I10" s="967"/>
      <c r="J10" s="972">
        <v>20847.764114979382</v>
      </c>
      <c r="K10" s="906"/>
      <c r="L10" s="969">
        <v>8.1507857506158438E-2</v>
      </c>
      <c r="M10" s="907"/>
      <c r="N10" s="904">
        <v>6678.5973573449</v>
      </c>
      <c r="O10" s="967"/>
      <c r="P10" s="968">
        <v>6117.3577241010753</v>
      </c>
      <c r="Q10" s="906"/>
      <c r="R10" s="967">
        <v>9.1745433004949375E-2</v>
      </c>
      <c r="S10" s="969"/>
      <c r="T10" s="892"/>
    </row>
    <row r="11" spans="1:20" s="1077" customFormat="1" x14ac:dyDescent="0.25">
      <c r="A11" s="971" t="s">
        <v>276</v>
      </c>
      <c r="B11" s="902">
        <v>18835.350315814274</v>
      </c>
      <c r="C11" s="904"/>
      <c r="D11" s="904">
        <v>17405.132392348576</v>
      </c>
      <c r="E11" s="904"/>
      <c r="F11" s="967">
        <v>8.2172194455379849E-2</v>
      </c>
      <c r="G11" s="967"/>
      <c r="H11" s="909">
        <v>14746.035110975725</v>
      </c>
      <c r="I11" s="967"/>
      <c r="J11" s="968">
        <v>12856.236863249809</v>
      </c>
      <c r="K11" s="906"/>
      <c r="L11" s="969">
        <v>0.14699466631079253</v>
      </c>
      <c r="M11" s="907"/>
      <c r="N11" s="904">
        <v>4089.3152048384359</v>
      </c>
      <c r="O11" s="967"/>
      <c r="P11" s="968">
        <v>4548.8955290987578</v>
      </c>
      <c r="Q11" s="906"/>
      <c r="R11" s="967">
        <v>-0.10103118907005884</v>
      </c>
      <c r="S11" s="969"/>
      <c r="T11" s="892"/>
    </row>
    <row r="12" spans="1:20" s="1077" customFormat="1" x14ac:dyDescent="0.25">
      <c r="A12" s="971" t="s">
        <v>277</v>
      </c>
      <c r="B12" s="916">
        <v>1.9333146943672899</v>
      </c>
      <c r="C12" s="917"/>
      <c r="D12" s="918">
        <v>1.9248872959518428</v>
      </c>
      <c r="E12" s="918"/>
      <c r="F12" s="967">
        <v>4.378125635288041E-3</v>
      </c>
      <c r="G12" s="967"/>
      <c r="H12" s="919">
        <v>1.8975701289399838</v>
      </c>
      <c r="I12" s="967"/>
      <c r="J12" s="973">
        <v>1.8859394474091347</v>
      </c>
      <c r="K12" s="906"/>
      <c r="L12" s="969">
        <v>6.1670492903826328E-3</v>
      </c>
      <c r="M12" s="907"/>
      <c r="N12" s="917">
        <v>2.0836167525296392</v>
      </c>
      <c r="O12" s="967"/>
      <c r="P12" s="974">
        <v>2.0709283652260089</v>
      </c>
      <c r="Q12" s="906"/>
      <c r="R12" s="967">
        <v>6.1269078721830029E-3</v>
      </c>
      <c r="S12" s="969"/>
      <c r="T12" s="892"/>
    </row>
    <row r="13" spans="1:20" s="1076" customFormat="1" x14ac:dyDescent="0.25">
      <c r="A13" s="910" t="s">
        <v>278</v>
      </c>
      <c r="B13" s="911"/>
      <c r="C13" s="912"/>
      <c r="D13" s="912"/>
      <c r="E13" s="912"/>
      <c r="F13" s="912"/>
      <c r="G13" s="912"/>
      <c r="H13" s="911"/>
      <c r="I13" s="912"/>
      <c r="J13" s="912"/>
      <c r="K13" s="912"/>
      <c r="L13" s="913"/>
      <c r="M13" s="911"/>
      <c r="N13" s="912"/>
      <c r="O13" s="912"/>
      <c r="P13" s="912"/>
      <c r="Q13" s="912"/>
      <c r="R13" s="912"/>
      <c r="S13" s="913"/>
      <c r="T13" s="892"/>
    </row>
    <row r="14" spans="1:20" s="1041" customFormat="1" x14ac:dyDescent="0.25">
      <c r="A14" s="975" t="s">
        <v>279</v>
      </c>
      <c r="B14" s="902">
        <v>21562.062951262375</v>
      </c>
      <c r="C14" s="904"/>
      <c r="D14" s="904">
        <v>20586.268401984162</v>
      </c>
      <c r="E14" s="904"/>
      <c r="F14" s="967">
        <v>4.7400263623501721E-2</v>
      </c>
      <c r="G14" s="967"/>
      <c r="H14" s="909">
        <v>15510.153210443952</v>
      </c>
      <c r="I14" s="967"/>
      <c r="J14" s="972">
        <v>14070.664684596166</v>
      </c>
      <c r="K14" s="906"/>
      <c r="L14" s="969">
        <v>0.10230423068951842</v>
      </c>
      <c r="M14" s="907"/>
      <c r="N14" s="904">
        <v>6051.9097408174066</v>
      </c>
      <c r="O14" s="967"/>
      <c r="P14" s="968">
        <v>6515.6037173876421</v>
      </c>
      <c r="Q14" s="906"/>
      <c r="R14" s="967">
        <v>-7.1166694090497626E-2</v>
      </c>
      <c r="S14" s="969"/>
      <c r="T14" s="892"/>
    </row>
    <row r="15" spans="1:20" s="1041" customFormat="1" x14ac:dyDescent="0.25">
      <c r="A15" s="975" t="s">
        <v>280</v>
      </c>
      <c r="B15" s="902">
        <v>38084.975058809679</v>
      </c>
      <c r="C15" s="904"/>
      <c r="D15" s="904">
        <v>34570.910950986843</v>
      </c>
      <c r="E15" s="904"/>
      <c r="F15" s="967">
        <v>0.10164800438162958</v>
      </c>
      <c r="G15" s="967"/>
      <c r="H15" s="902">
        <v>31786.161291618941</v>
      </c>
      <c r="I15" s="967"/>
      <c r="J15" s="972">
        <v>28592.569947815417</v>
      </c>
      <c r="K15" s="906"/>
      <c r="L15" s="969">
        <v>0.11169304996480482</v>
      </c>
      <c r="M15" s="907"/>
      <c r="N15" s="904">
        <v>6298.8137671883387</v>
      </c>
      <c r="O15" s="967"/>
      <c r="P15" s="968">
        <v>5978.3410031726207</v>
      </c>
      <c r="Q15" s="906"/>
      <c r="R15" s="967">
        <v>5.360563471465539E-2</v>
      </c>
      <c r="S15" s="969"/>
      <c r="T15" s="892"/>
    </row>
    <row r="16" spans="1:20" s="1041" customFormat="1" x14ac:dyDescent="0.25">
      <c r="A16" s="976" t="s">
        <v>665</v>
      </c>
      <c r="B16" s="916">
        <v>5.8292902623676079</v>
      </c>
      <c r="C16" s="917"/>
      <c r="D16" s="918">
        <v>5.2558658810122241</v>
      </c>
      <c r="E16" s="918"/>
      <c r="F16" s="967">
        <v>0.10910179109154673</v>
      </c>
      <c r="G16" s="967"/>
      <c r="H16" s="919">
        <v>5.8098246517570615</v>
      </c>
      <c r="I16" s="967"/>
      <c r="J16" s="973">
        <v>5.7425487322063837</v>
      </c>
      <c r="K16" s="906"/>
      <c r="L16" s="969">
        <v>1.171534151262296E-2</v>
      </c>
      <c r="M16" s="907"/>
      <c r="N16" s="917">
        <v>5.9038325870188535</v>
      </c>
      <c r="O16" s="967"/>
      <c r="P16" s="974">
        <v>3.5939836543446289</v>
      </c>
      <c r="Q16" s="906"/>
      <c r="R16" s="967">
        <v>0.64269878631249111</v>
      </c>
      <c r="S16" s="969"/>
      <c r="T16" s="892"/>
    </row>
    <row r="17" spans="1:20" x14ac:dyDescent="0.25">
      <c r="A17" s="920" t="s">
        <v>281</v>
      </c>
      <c r="B17" s="911"/>
      <c r="C17" s="912"/>
      <c r="D17" s="912"/>
      <c r="E17" s="912"/>
      <c r="F17" s="912"/>
      <c r="G17" s="912"/>
      <c r="H17" s="911"/>
      <c r="I17" s="912"/>
      <c r="J17" s="912"/>
      <c r="K17" s="912"/>
      <c r="L17" s="913"/>
      <c r="M17" s="911"/>
      <c r="N17" s="912"/>
      <c r="O17" s="912"/>
      <c r="P17" s="912"/>
      <c r="Q17" s="912"/>
      <c r="R17" s="912"/>
      <c r="S17" s="913"/>
    </row>
    <row r="18" spans="1:20" s="1041" customFormat="1" x14ac:dyDescent="0.25">
      <c r="A18" s="975" t="s">
        <v>282</v>
      </c>
      <c r="B18" s="902">
        <v>4726.5413381190356</v>
      </c>
      <c r="C18" s="904"/>
      <c r="D18" s="904">
        <v>3742.1146057024471</v>
      </c>
      <c r="E18" s="904"/>
      <c r="F18" s="967">
        <v>0.26306696511017141</v>
      </c>
      <c r="G18" s="967"/>
      <c r="H18" s="909">
        <v>2821.8881420977677</v>
      </c>
      <c r="I18" s="967"/>
      <c r="J18" s="972">
        <v>2291.3632824241317</v>
      </c>
      <c r="K18" s="906"/>
      <c r="L18" s="969">
        <v>0.23153240856350416</v>
      </c>
      <c r="M18" s="907"/>
      <c r="N18" s="904">
        <v>1904.6531960212858</v>
      </c>
      <c r="O18" s="967"/>
      <c r="P18" s="968">
        <v>1450.7513232783288</v>
      </c>
      <c r="Q18" s="906"/>
      <c r="R18" s="967">
        <v>0.31287365757299762</v>
      </c>
      <c r="S18" s="969"/>
      <c r="T18" s="892"/>
    </row>
    <row r="19" spans="1:20" s="1041" customFormat="1" x14ac:dyDescent="0.25">
      <c r="A19" s="975" t="s">
        <v>283</v>
      </c>
      <c r="B19" s="902">
        <v>14832.383524941088</v>
      </c>
      <c r="C19" s="904"/>
      <c r="D19" s="904">
        <v>14237.009216736949</v>
      </c>
      <c r="E19" s="904"/>
      <c r="F19" s="967">
        <v>4.1818776622285218E-2</v>
      </c>
      <c r="G19" s="967"/>
      <c r="H19" s="909">
        <v>9797.1632740879213</v>
      </c>
      <c r="I19" s="967"/>
      <c r="J19" s="972">
        <v>8575.276450336054</v>
      </c>
      <c r="K19" s="906"/>
      <c r="L19" s="969">
        <v>0.1424894964994374</v>
      </c>
      <c r="M19" s="907"/>
      <c r="N19" s="904">
        <v>5035.2202508534792</v>
      </c>
      <c r="O19" s="967"/>
      <c r="P19" s="968">
        <v>5661.7327664004124</v>
      </c>
      <c r="Q19" s="906"/>
      <c r="R19" s="967">
        <v>-0.11065738023966365</v>
      </c>
      <c r="S19" s="969"/>
      <c r="T19" s="892"/>
    </row>
    <row r="20" spans="1:20" s="1041" customFormat="1" x14ac:dyDescent="0.25">
      <c r="A20" s="975" t="s">
        <v>284</v>
      </c>
      <c r="B20" s="902">
        <v>3071.3368729829763</v>
      </c>
      <c r="C20" s="904"/>
      <c r="D20" s="904">
        <v>2746.6096363958013</v>
      </c>
      <c r="E20" s="904"/>
      <c r="F20" s="967">
        <v>0.11822839047972378</v>
      </c>
      <c r="G20" s="967"/>
      <c r="H20" s="909">
        <v>1928.4273834402527</v>
      </c>
      <c r="I20" s="967"/>
      <c r="J20" s="972">
        <v>1489.3600593419012</v>
      </c>
      <c r="K20" s="906"/>
      <c r="L20" s="969">
        <v>0.29480267135158761</v>
      </c>
      <c r="M20" s="907"/>
      <c r="N20" s="904">
        <v>1142.9094895427208</v>
      </c>
      <c r="O20" s="967"/>
      <c r="P20" s="968">
        <v>1257.2495770539106</v>
      </c>
      <c r="Q20" s="906"/>
      <c r="R20" s="967">
        <v>-9.0944621973244738E-2</v>
      </c>
      <c r="S20" s="969"/>
      <c r="T20" s="892"/>
    </row>
    <row r="21" spans="1:20" s="1041" customFormat="1" x14ac:dyDescent="0.25">
      <c r="A21" s="975" t="s">
        <v>285</v>
      </c>
      <c r="B21" s="902">
        <v>43159.450019995966</v>
      </c>
      <c r="C21" s="904"/>
      <c r="D21" s="904">
        <v>39924.665166927341</v>
      </c>
      <c r="E21" s="904"/>
      <c r="F21" s="967">
        <v>8.1022216205040187E-2</v>
      </c>
      <c r="G21" s="967"/>
      <c r="H21" s="909">
        <v>36605.690469320958</v>
      </c>
      <c r="I21" s="967"/>
      <c r="J21" s="972">
        <v>33285.954958992559</v>
      </c>
      <c r="K21" s="906"/>
      <c r="L21" s="969">
        <v>9.9733822100589509E-2</v>
      </c>
      <c r="M21" s="907"/>
      <c r="N21" s="904">
        <v>6553.759550673698</v>
      </c>
      <c r="O21" s="967"/>
      <c r="P21" s="968">
        <v>6638.7102079354263</v>
      </c>
      <c r="Q21" s="906"/>
      <c r="R21" s="967">
        <v>-1.2796259303529256E-2</v>
      </c>
      <c r="S21" s="969"/>
      <c r="T21" s="892"/>
    </row>
    <row r="22" spans="1:20" x14ac:dyDescent="0.25">
      <c r="A22" s="920" t="s">
        <v>286</v>
      </c>
      <c r="B22" s="911"/>
      <c r="C22" s="912"/>
      <c r="D22" s="912"/>
      <c r="E22" s="912"/>
      <c r="F22" s="912"/>
      <c r="G22" s="912"/>
      <c r="H22" s="911"/>
      <c r="I22" s="912"/>
      <c r="J22" s="912"/>
      <c r="K22" s="912"/>
      <c r="L22" s="913"/>
      <c r="M22" s="911"/>
      <c r="N22" s="912"/>
      <c r="O22" s="912"/>
      <c r="P22" s="912"/>
      <c r="Q22" s="912"/>
      <c r="R22" s="912"/>
      <c r="S22" s="913"/>
    </row>
    <row r="23" spans="1:20" s="1041" customFormat="1" x14ac:dyDescent="0.25">
      <c r="A23" s="975" t="s">
        <v>583</v>
      </c>
      <c r="B23" s="902">
        <v>35882.477077899683</v>
      </c>
      <c r="C23" s="904"/>
      <c r="D23" s="904">
        <v>32254.569656773248</v>
      </c>
      <c r="E23" s="904"/>
      <c r="F23" s="967">
        <v>0.11247731591931494</v>
      </c>
      <c r="G23" s="967"/>
      <c r="H23" s="909">
        <v>25223.956165737192</v>
      </c>
      <c r="I23" s="967"/>
      <c r="J23" s="972">
        <v>21683.536965591211</v>
      </c>
      <c r="K23" s="906"/>
      <c r="L23" s="969">
        <v>0.16327683097845797</v>
      </c>
      <c r="M23" s="907"/>
      <c r="N23" s="904">
        <v>10658.520912159975</v>
      </c>
      <c r="O23" s="967"/>
      <c r="P23" s="968">
        <v>10571.032691182752</v>
      </c>
      <c r="Q23" s="906"/>
      <c r="R23" s="967">
        <v>8.2762227242183951E-3</v>
      </c>
      <c r="S23" s="969"/>
      <c r="T23" s="892"/>
    </row>
    <row r="24" spans="1:20" s="1041" customFormat="1" x14ac:dyDescent="0.25">
      <c r="A24" s="975" t="s">
        <v>287</v>
      </c>
      <c r="B24" s="902">
        <v>59647.038010072982</v>
      </c>
      <c r="C24" s="904"/>
      <c r="D24" s="904">
        <v>55157.179352972031</v>
      </c>
      <c r="E24" s="904"/>
      <c r="F24" s="967">
        <v>8.1401164993746625E-2</v>
      </c>
      <c r="G24" s="967"/>
      <c r="H24" s="909">
        <v>47296.31450206726</v>
      </c>
      <c r="I24" s="967"/>
      <c r="J24" s="972">
        <v>42663.234632411892</v>
      </c>
      <c r="K24" s="906"/>
      <c r="L24" s="969">
        <v>0.10859654476680371</v>
      </c>
      <c r="M24" s="907"/>
      <c r="N24" s="904">
        <v>12350.723508005731</v>
      </c>
      <c r="O24" s="967"/>
      <c r="P24" s="968">
        <v>12493.944720560248</v>
      </c>
      <c r="Q24" s="906"/>
      <c r="R24" s="967">
        <v>-1.1463250058952976E-2</v>
      </c>
      <c r="S24" s="969"/>
      <c r="T24" s="892"/>
    </row>
    <row r="25" spans="1:20" s="1041" customFormat="1" x14ac:dyDescent="0.25">
      <c r="A25" s="975" t="s">
        <v>288</v>
      </c>
      <c r="B25" s="902">
        <v>39369.319765507244</v>
      </c>
      <c r="C25" s="904"/>
      <c r="D25" s="904">
        <v>35733.279232169887</v>
      </c>
      <c r="E25" s="904"/>
      <c r="F25" s="967">
        <v>0.10175501973140794</v>
      </c>
      <c r="G25" s="967"/>
      <c r="H25" s="909">
        <v>30035.592489909497</v>
      </c>
      <c r="I25" s="967"/>
      <c r="J25" s="972">
        <v>26318.309924421454</v>
      </c>
      <c r="K25" s="906"/>
      <c r="L25" s="969">
        <v>0.14124320961957665</v>
      </c>
      <c r="M25" s="907"/>
      <c r="N25" s="904">
        <v>9333.7272755946233</v>
      </c>
      <c r="O25" s="967"/>
      <c r="P25" s="968">
        <v>9414.9693077485554</v>
      </c>
      <c r="Q25" s="906"/>
      <c r="R25" s="967">
        <v>-8.6290278277455015E-3</v>
      </c>
      <c r="S25" s="969"/>
      <c r="T25" s="892"/>
    </row>
    <row r="26" spans="1:20" s="1041" customFormat="1" x14ac:dyDescent="0.25">
      <c r="A26" s="975" t="s">
        <v>584</v>
      </c>
      <c r="B26" s="902">
        <v>59647.038010072982</v>
      </c>
      <c r="C26" s="904"/>
      <c r="D26" s="904">
        <v>55157.179352972031</v>
      </c>
      <c r="E26" s="904"/>
      <c r="F26" s="967">
        <v>8.1401164993746625E-2</v>
      </c>
      <c r="G26" s="967"/>
      <c r="H26" s="909">
        <v>47296.31450206726</v>
      </c>
      <c r="I26" s="967"/>
      <c r="J26" s="972">
        <v>42663.234632411892</v>
      </c>
      <c r="K26" s="906"/>
      <c r="L26" s="969">
        <v>0.10859654476680371</v>
      </c>
      <c r="M26" s="907"/>
      <c r="N26" s="904">
        <v>12350.723508005731</v>
      </c>
      <c r="O26" s="967"/>
      <c r="P26" s="968">
        <v>12493.944720560248</v>
      </c>
      <c r="Q26" s="906"/>
      <c r="R26" s="967">
        <v>-1.1463250058952976E-2</v>
      </c>
      <c r="S26" s="969"/>
      <c r="T26" s="892"/>
    </row>
    <row r="27" spans="1:20" s="1041" customFormat="1" x14ac:dyDescent="0.25">
      <c r="A27" s="975" t="s">
        <v>585</v>
      </c>
      <c r="B27" s="902">
        <v>16241.160718733654</v>
      </c>
      <c r="C27" s="904"/>
      <c r="D27" s="968">
        <v>14898.230558418758</v>
      </c>
      <c r="E27" s="968"/>
      <c r="F27" s="967">
        <v>9.0140245517681766E-2</v>
      </c>
      <c r="G27" s="967"/>
      <c r="H27" s="909">
        <v>12391.467669769881</v>
      </c>
      <c r="I27" s="967"/>
      <c r="J27" s="972">
        <v>9236.73346290054</v>
      </c>
      <c r="K27" s="906"/>
      <c r="L27" s="969">
        <v>0.34154219341073039</v>
      </c>
      <c r="M27" s="907"/>
      <c r="N27" s="904">
        <v>3849.6930489639294</v>
      </c>
      <c r="O27" s="967"/>
      <c r="P27" s="968">
        <v>5661.4970955176732</v>
      </c>
      <c r="Q27" s="906"/>
      <c r="R27" s="967">
        <v>-0.32002207472440236</v>
      </c>
      <c r="S27" s="969"/>
      <c r="T27" s="892"/>
    </row>
    <row r="28" spans="1:20" s="1041" customFormat="1" x14ac:dyDescent="0.25">
      <c r="A28" s="975" t="s">
        <v>253</v>
      </c>
      <c r="B28" s="902">
        <v>20543.14983419636</v>
      </c>
      <c r="C28" s="904"/>
      <c r="D28" s="968">
        <v>18451.563973779725</v>
      </c>
      <c r="E28" s="968"/>
      <c r="F28" s="967">
        <v>0.1133554783425864</v>
      </c>
      <c r="G28" s="967"/>
      <c r="H28" s="909">
        <v>14043.283248192387</v>
      </c>
      <c r="I28" s="967"/>
      <c r="J28" s="972">
        <v>10951.517856193372</v>
      </c>
      <c r="K28" s="906"/>
      <c r="L28" s="969">
        <v>0.28231387033264438</v>
      </c>
      <c r="M28" s="907"/>
      <c r="N28" s="904">
        <v>6499.8665860032825</v>
      </c>
      <c r="O28" s="967"/>
      <c r="P28" s="968">
        <v>7500.046117586362</v>
      </c>
      <c r="Q28" s="906"/>
      <c r="R28" s="967">
        <v>-0.13335645086739198</v>
      </c>
      <c r="S28" s="969"/>
      <c r="T28" s="892"/>
    </row>
    <row r="29" spans="1:20" s="1041" customFormat="1" x14ac:dyDescent="0.25">
      <c r="A29" s="975" t="s">
        <v>0</v>
      </c>
      <c r="B29" s="902">
        <v>23702.811119710233</v>
      </c>
      <c r="C29" s="904"/>
      <c r="D29" s="968">
        <v>20302.364080924555</v>
      </c>
      <c r="E29" s="968"/>
      <c r="F29" s="967">
        <v>0.1674902009062397</v>
      </c>
      <c r="G29" s="967"/>
      <c r="H29" s="909">
        <v>16614.433685624648</v>
      </c>
      <c r="I29" s="967"/>
      <c r="J29" s="972">
        <v>12840.059261778402</v>
      </c>
      <c r="K29" s="906"/>
      <c r="L29" s="969">
        <v>0.29395303766872793</v>
      </c>
      <c r="M29" s="907"/>
      <c r="N29" s="904">
        <v>7088.3774340844066</v>
      </c>
      <c r="O29" s="967"/>
      <c r="P29" s="968">
        <v>7462.3048191458774</v>
      </c>
      <c r="Q29" s="906"/>
      <c r="R29" s="967">
        <v>-5.0108832877222238E-2</v>
      </c>
      <c r="S29" s="969"/>
      <c r="T29" s="892"/>
    </row>
    <row r="30" spans="1:20" s="1041" customFormat="1" x14ac:dyDescent="0.25">
      <c r="A30" s="975" t="s">
        <v>260</v>
      </c>
      <c r="B30" s="902">
        <v>18652.919680824976</v>
      </c>
      <c r="C30" s="904"/>
      <c r="D30" s="968">
        <v>16030.427089524344</v>
      </c>
      <c r="E30" s="968"/>
      <c r="F30" s="967">
        <v>0.16359468008275296</v>
      </c>
      <c r="G30" s="967"/>
      <c r="H30" s="909">
        <v>12821.309401221533</v>
      </c>
      <c r="I30" s="967"/>
      <c r="J30" s="972">
        <v>9445.1266989365668</v>
      </c>
      <c r="K30" s="906"/>
      <c r="L30" s="969">
        <v>0.35745234658049568</v>
      </c>
      <c r="M30" s="907"/>
      <c r="N30" s="904">
        <v>5831.6102796030027</v>
      </c>
      <c r="O30" s="967"/>
      <c r="P30" s="968">
        <v>6585.3003905871237</v>
      </c>
      <c r="Q30" s="906"/>
      <c r="R30" s="967">
        <v>-0.11445037679092487</v>
      </c>
      <c r="S30" s="969"/>
      <c r="T30" s="892"/>
    </row>
    <row r="31" spans="1:20" s="1041" customFormat="1" x14ac:dyDescent="0.25">
      <c r="A31" s="975" t="s">
        <v>269</v>
      </c>
      <c r="B31" s="902">
        <v>21108.659751548537</v>
      </c>
      <c r="C31" s="904"/>
      <c r="D31" s="968">
        <v>18212.430580402015</v>
      </c>
      <c r="E31" s="968"/>
      <c r="F31" s="967">
        <v>0.1590248571359327</v>
      </c>
      <c r="G31" s="967"/>
      <c r="H31" s="909">
        <v>14943.544757454689</v>
      </c>
      <c r="I31" s="967"/>
      <c r="J31" s="972">
        <v>11225.602320939222</v>
      </c>
      <c r="K31" s="906"/>
      <c r="L31" s="969">
        <v>0.33120204423956418</v>
      </c>
      <c r="M31" s="907"/>
      <c r="N31" s="904">
        <v>6165.1149940928926</v>
      </c>
      <c r="O31" s="967"/>
      <c r="P31" s="968">
        <v>6986.8282594626971</v>
      </c>
      <c r="Q31" s="906"/>
      <c r="R31" s="967">
        <v>-0.11760891134785044</v>
      </c>
      <c r="S31" s="969"/>
      <c r="T31" s="892"/>
    </row>
    <row r="32" spans="1:20" s="1041" customFormat="1" x14ac:dyDescent="0.25">
      <c r="A32" s="975" t="s">
        <v>11</v>
      </c>
      <c r="B32" s="902">
        <v>6700.9374769755786</v>
      </c>
      <c r="C32" s="904"/>
      <c r="D32" s="968">
        <v>6958.9394033108156</v>
      </c>
      <c r="E32" s="968"/>
      <c r="F32" s="967">
        <v>-3.7074891931447022E-2</v>
      </c>
      <c r="G32" s="967"/>
      <c r="H32" s="909">
        <v>6372.3800989527208</v>
      </c>
      <c r="I32" s="967"/>
      <c r="J32" s="972">
        <v>6271.9695660744983</v>
      </c>
      <c r="K32" s="906"/>
      <c r="L32" s="969">
        <v>1.6009410093656987E-2</v>
      </c>
      <c r="M32" s="907"/>
      <c r="N32" s="904">
        <v>328.55737802288826</v>
      </c>
      <c r="O32" s="967"/>
      <c r="P32" s="968">
        <v>686.96983723632366</v>
      </c>
      <c r="Q32" s="906"/>
      <c r="R32" s="967">
        <v>-0.52172954296702023</v>
      </c>
      <c r="S32" s="969"/>
      <c r="T32" s="892"/>
    </row>
    <row r="33" spans="1:20" x14ac:dyDescent="0.25">
      <c r="A33" s="1205" t="s">
        <v>143</v>
      </c>
      <c r="B33" s="1206"/>
      <c r="C33" s="1207"/>
      <c r="D33" s="1207"/>
      <c r="E33" s="1207"/>
      <c r="F33" s="1208"/>
      <c r="G33" s="1208"/>
      <c r="H33" s="1209"/>
      <c r="I33" s="1208"/>
      <c r="J33" s="1207"/>
      <c r="K33" s="927"/>
      <c r="L33" s="1210"/>
      <c r="M33" s="1211"/>
      <c r="N33" s="1207"/>
      <c r="O33" s="1208"/>
      <c r="P33" s="1207"/>
      <c r="Q33" s="927"/>
      <c r="R33" s="1208"/>
      <c r="S33" s="1210"/>
    </row>
    <row r="34" spans="1:20" s="1041" customFormat="1" x14ac:dyDescent="0.25">
      <c r="A34" s="977" t="s">
        <v>586</v>
      </c>
      <c r="B34" s="922">
        <v>5.5743800363151816</v>
      </c>
      <c r="C34" s="918"/>
      <c r="D34" s="974">
        <v>6.3657608472508223</v>
      </c>
      <c r="E34" s="974"/>
      <c r="F34" s="967">
        <v>-0.12431833836129955</v>
      </c>
      <c r="G34" s="967"/>
      <c r="H34" s="919">
        <v>4.8162753055016561</v>
      </c>
      <c r="I34" s="967"/>
      <c r="J34" s="974">
        <v>5.8476880121551229</v>
      </c>
      <c r="K34" s="978"/>
      <c r="L34" s="969">
        <v>-0.1763795716374662</v>
      </c>
      <c r="M34" s="907"/>
      <c r="N34" s="918">
        <v>7.3684751698398765</v>
      </c>
      <c r="O34" s="967"/>
      <c r="P34" s="974">
        <v>7.4284433494094344</v>
      </c>
      <c r="Q34" s="923"/>
      <c r="R34" s="967">
        <v>-8.07277874365501E-3</v>
      </c>
      <c r="S34" s="970"/>
      <c r="T34" s="892"/>
    </row>
    <row r="35" spans="1:20" s="1041" customFormat="1" x14ac:dyDescent="0.25">
      <c r="A35" s="977" t="s">
        <v>292</v>
      </c>
      <c r="B35" s="922">
        <v>5.3429702321942365</v>
      </c>
      <c r="C35" s="918"/>
      <c r="D35" s="974">
        <v>5.5301004778812146</v>
      </c>
      <c r="E35" s="974"/>
      <c r="F35" s="967">
        <v>-3.3838489270754557E-2</v>
      </c>
      <c r="G35" s="967"/>
      <c r="H35" s="919">
        <v>5.8704277837836756</v>
      </c>
      <c r="I35" s="967"/>
      <c r="J35" s="974">
        <v>6.2009516410509713</v>
      </c>
      <c r="K35" s="978"/>
      <c r="L35" s="969">
        <v>-5.330211819089057E-2</v>
      </c>
      <c r="M35" s="907"/>
      <c r="N35" s="918">
        <v>3.6456311513010831</v>
      </c>
      <c r="O35" s="967"/>
      <c r="P35" s="974">
        <v>3.6548241760318856</v>
      </c>
      <c r="Q35" s="923"/>
      <c r="R35" s="967">
        <v>-2.5153124440540314E-3</v>
      </c>
      <c r="S35" s="970"/>
      <c r="T35" s="892"/>
    </row>
    <row r="36" spans="1:20" s="1041" customFormat="1" x14ac:dyDescent="0.25">
      <c r="A36" s="977" t="s">
        <v>587</v>
      </c>
      <c r="B36" s="922">
        <v>4.6387018398512252</v>
      </c>
      <c r="C36" s="918"/>
      <c r="D36" s="974">
        <v>4.7947176490974277</v>
      </c>
      <c r="E36" s="974"/>
      <c r="F36" s="967">
        <v>-3.2539102542476384E-2</v>
      </c>
      <c r="G36" s="967"/>
      <c r="H36" s="919">
        <v>5.286087914716135</v>
      </c>
      <c r="I36" s="967"/>
      <c r="J36" s="974">
        <v>5.4557812635653722</v>
      </c>
      <c r="K36" s="978"/>
      <c r="L36" s="969">
        <v>-3.1103400347531885E-2</v>
      </c>
      <c r="M36" s="907"/>
      <c r="N36" s="918">
        <v>2.15957781272669</v>
      </c>
      <c r="O36" s="967"/>
      <c r="P36" s="974">
        <v>2.5373751746599349</v>
      </c>
      <c r="Q36" s="923"/>
      <c r="R36" s="967">
        <v>-0.14889298425640907</v>
      </c>
      <c r="S36" s="970"/>
      <c r="T36" s="892"/>
    </row>
    <row r="37" spans="1:20" s="1041" customFormat="1" x14ac:dyDescent="0.25">
      <c r="A37" s="979" t="s">
        <v>588</v>
      </c>
      <c r="B37" s="922">
        <v>1.8363763259318824</v>
      </c>
      <c r="C37" s="918"/>
      <c r="D37" s="974">
        <v>1.6100487358253326</v>
      </c>
      <c r="E37" s="974"/>
      <c r="F37" s="967">
        <v>0.14057188771402701</v>
      </c>
      <c r="G37" s="967"/>
      <c r="H37" s="919">
        <v>1.8770906415387862</v>
      </c>
      <c r="I37" s="967"/>
      <c r="J37" s="974">
        <v>1.8691915124686582</v>
      </c>
      <c r="K37" s="978"/>
      <c r="L37" s="969">
        <v>4.2259602707566159E-3</v>
      </c>
      <c r="M37" s="907"/>
      <c r="N37" s="918">
        <v>1.7053242864256093</v>
      </c>
      <c r="O37" s="967"/>
      <c r="P37" s="974">
        <v>1.1872572521759801</v>
      </c>
      <c r="Q37" s="923"/>
      <c r="R37" s="967">
        <v>0.43635617579941233</v>
      </c>
      <c r="S37" s="970"/>
      <c r="T37" s="892"/>
    </row>
    <row r="38" spans="1:20" s="1041" customFormat="1" x14ac:dyDescent="0.25">
      <c r="A38" s="979" t="s">
        <v>589</v>
      </c>
      <c r="B38" s="922">
        <v>3.4432509672476077</v>
      </c>
      <c r="C38" s="918"/>
      <c r="D38" s="974">
        <v>3.1298605726102546</v>
      </c>
      <c r="E38" s="974"/>
      <c r="F38" s="967">
        <v>0.1001291870250918</v>
      </c>
      <c r="G38" s="967"/>
      <c r="H38" s="919">
        <v>3.9847826042504941</v>
      </c>
      <c r="I38" s="967"/>
      <c r="J38" s="974">
        <v>3.8709976686207455</v>
      </c>
      <c r="K38" s="978"/>
      <c r="L38" s="969">
        <v>2.9394214455905569E-2</v>
      </c>
      <c r="M38" s="907"/>
      <c r="N38" s="918">
        <v>2.2732450808705562</v>
      </c>
      <c r="O38" s="967"/>
      <c r="P38" s="974">
        <v>2.047657074979238</v>
      </c>
      <c r="Q38" s="923"/>
      <c r="R38" s="967">
        <v>0.11016884059729852</v>
      </c>
      <c r="S38" s="970"/>
      <c r="T38" s="892"/>
    </row>
    <row r="39" spans="1:20" s="1041" customFormat="1" x14ac:dyDescent="0.25">
      <c r="A39" s="977" t="s">
        <v>1</v>
      </c>
      <c r="B39" s="922">
        <v>4.8737375994548024</v>
      </c>
      <c r="C39" s="918"/>
      <c r="D39" s="974">
        <v>4.6418228036907356</v>
      </c>
      <c r="E39" s="974"/>
      <c r="F39" s="967">
        <v>4.9962009661305949E-2</v>
      </c>
      <c r="G39" s="967"/>
      <c r="H39" s="919">
        <v>5.4921178518406393</v>
      </c>
      <c r="I39" s="967"/>
      <c r="J39" s="974">
        <v>5.7134455980748715</v>
      </c>
      <c r="K39" s="978"/>
      <c r="L39" s="969">
        <v>-3.8738050872280633E-2</v>
      </c>
      <c r="M39" s="907"/>
      <c r="N39" s="918">
        <v>3.4243173631167223</v>
      </c>
      <c r="O39" s="967"/>
      <c r="P39" s="974">
        <v>2.7979286557512073</v>
      </c>
      <c r="Q39" s="923"/>
      <c r="R39" s="967">
        <v>0.22387586834208886</v>
      </c>
      <c r="S39" s="970"/>
      <c r="T39" s="892"/>
    </row>
    <row r="40" spans="1:20" s="1041" customFormat="1" x14ac:dyDescent="0.25">
      <c r="A40" s="977" t="s">
        <v>144</v>
      </c>
      <c r="B40" s="922">
        <v>2.4983106246558551</v>
      </c>
      <c r="C40" s="918"/>
      <c r="D40" s="974">
        <v>2.4606363087002845</v>
      </c>
      <c r="E40" s="974"/>
      <c r="F40" s="967">
        <v>1.5310802259709103E-2</v>
      </c>
      <c r="G40" s="967"/>
      <c r="H40" s="919">
        <v>2.8108095229508669</v>
      </c>
      <c r="I40" s="967"/>
      <c r="J40" s="974">
        <v>3.1707628049449661</v>
      </c>
      <c r="K40" s="978"/>
      <c r="L40" s="969">
        <v>-0.11352261400087502</v>
      </c>
      <c r="M40" s="907"/>
      <c r="N40" s="918">
        <v>1.8112542422025559</v>
      </c>
      <c r="O40" s="967"/>
      <c r="P40" s="974">
        <v>1.4421201694988022</v>
      </c>
      <c r="Q40" s="923"/>
      <c r="R40" s="967">
        <v>0.25596623673326996</v>
      </c>
      <c r="S40" s="970"/>
      <c r="T40" s="892"/>
    </row>
    <row r="41" spans="1:20" s="1041" customFormat="1" x14ac:dyDescent="0.25">
      <c r="A41" s="977" t="s">
        <v>145</v>
      </c>
      <c r="B41" s="922">
        <v>3.2650341214768144</v>
      </c>
      <c r="C41" s="918"/>
      <c r="D41" s="974">
        <v>3.0086552905340547</v>
      </c>
      <c r="E41" s="974"/>
      <c r="F41" s="967">
        <v>8.5213760363105906E-2</v>
      </c>
      <c r="G41" s="967"/>
      <c r="H41" s="919">
        <v>3.6945831914377312</v>
      </c>
      <c r="I41" s="967"/>
      <c r="J41" s="974">
        <v>3.8672957051282819</v>
      </c>
      <c r="K41" s="978"/>
      <c r="L41" s="969">
        <v>-4.4659764046882391E-2</v>
      </c>
      <c r="M41" s="907"/>
      <c r="N41" s="918">
        <v>2.2238555289225874</v>
      </c>
      <c r="O41" s="967"/>
      <c r="P41" s="974">
        <v>1.629094283310732</v>
      </c>
      <c r="Q41" s="923"/>
      <c r="R41" s="967">
        <v>0.36508706199812446</v>
      </c>
      <c r="S41" s="970"/>
      <c r="T41" s="892"/>
    </row>
    <row r="42" spans="1:20" s="1041" customFormat="1" x14ac:dyDescent="0.25">
      <c r="A42" s="977" t="s">
        <v>308</v>
      </c>
      <c r="B42" s="922">
        <v>15.141370097963037</v>
      </c>
      <c r="C42" s="918"/>
      <c r="D42" s="974">
        <v>15.290380850804041</v>
      </c>
      <c r="E42" s="974"/>
      <c r="F42" s="967">
        <v>-9.7453918443874861E-3</v>
      </c>
      <c r="G42" s="967"/>
      <c r="H42" s="919">
        <v>15.186966353303559</v>
      </c>
      <c r="I42" s="967"/>
      <c r="J42" s="974">
        <v>15.37103110067385</v>
      </c>
      <c r="K42" s="978"/>
      <c r="L42" s="969">
        <v>-1.1974782053639981E-2</v>
      </c>
      <c r="M42" s="907"/>
      <c r="N42" s="918">
        <v>14.966762122057556</v>
      </c>
      <c r="O42" s="967"/>
      <c r="P42" s="974">
        <v>15.01498339945323</v>
      </c>
      <c r="Q42" s="923"/>
      <c r="R42" s="967">
        <v>-3.2115438367670956E-3</v>
      </c>
      <c r="S42" s="970"/>
      <c r="T42" s="892"/>
    </row>
    <row r="43" spans="1:20" x14ac:dyDescent="0.25">
      <c r="A43" s="924" t="s">
        <v>1102</v>
      </c>
      <c r="B43" s="1212"/>
      <c r="C43" s="1213"/>
      <c r="D43" s="1213"/>
      <c r="E43" s="1213"/>
      <c r="F43" s="1208"/>
      <c r="G43" s="1208"/>
      <c r="H43" s="1214"/>
      <c r="I43" s="1208"/>
      <c r="J43" s="1215"/>
      <c r="K43" s="1216"/>
      <c r="L43" s="1210"/>
      <c r="M43" s="1211"/>
      <c r="N43" s="1213"/>
      <c r="O43" s="1208"/>
      <c r="P43" s="1213"/>
      <c r="Q43" s="1216"/>
      <c r="R43" s="1208"/>
      <c r="S43" s="1210"/>
    </row>
    <row r="44" spans="1:20" s="1041" customFormat="1" x14ac:dyDescent="0.25">
      <c r="A44" s="980" t="s">
        <v>310</v>
      </c>
      <c r="B44" s="902">
        <v>33701.266786999149</v>
      </c>
      <c r="C44" s="904"/>
      <c r="D44" s="968">
        <v>30334.05784921299</v>
      </c>
      <c r="E44" s="968"/>
      <c r="F44" s="967">
        <v>0.11100423670727327</v>
      </c>
      <c r="G44" s="967"/>
      <c r="H44" s="909">
        <v>24197.189623883056</v>
      </c>
      <c r="I44" s="967"/>
      <c r="J44" s="972">
        <v>21399.702251950817</v>
      </c>
      <c r="K44" s="906"/>
      <c r="L44" s="969">
        <v>0.13072552781323007</v>
      </c>
      <c r="M44" s="907"/>
      <c r="N44" s="904">
        <v>9504.077163114669</v>
      </c>
      <c r="O44" s="967"/>
      <c r="P44" s="968">
        <v>8934.3555972624017</v>
      </c>
      <c r="Q44" s="906"/>
      <c r="R44" s="967">
        <v>6.3767505070744787E-2</v>
      </c>
      <c r="S44" s="969"/>
      <c r="T44" s="892"/>
    </row>
    <row r="45" spans="1:20" s="1041" customFormat="1" x14ac:dyDescent="0.25">
      <c r="A45" s="980" t="s">
        <v>327</v>
      </c>
      <c r="B45" s="902">
        <v>19054.607622924443</v>
      </c>
      <c r="C45" s="904"/>
      <c r="D45" s="968">
        <v>17414.31313126257</v>
      </c>
      <c r="E45" s="968"/>
      <c r="F45" s="967">
        <v>9.4192316360567713E-2</v>
      </c>
      <c r="G45" s="967"/>
      <c r="H45" s="909">
        <v>13522.83101143658</v>
      </c>
      <c r="I45" s="967"/>
      <c r="J45" s="972">
        <v>12039.213006954882</v>
      </c>
      <c r="K45" s="906"/>
      <c r="L45" s="969">
        <v>0.12323214180400599</v>
      </c>
      <c r="M45" s="907"/>
      <c r="N45" s="904">
        <v>5531.7766114876131</v>
      </c>
      <c r="O45" s="967"/>
      <c r="P45" s="968">
        <v>5375.1001243073724</v>
      </c>
      <c r="Q45" s="906"/>
      <c r="R45" s="967">
        <v>2.9148570920886754E-2</v>
      </c>
      <c r="S45" s="969"/>
      <c r="T45" s="892"/>
    </row>
    <row r="46" spans="1:20" s="1041" customFormat="1" x14ac:dyDescent="0.25">
      <c r="A46" s="980" t="s">
        <v>312</v>
      </c>
      <c r="B46" s="981">
        <v>14679.452964350305</v>
      </c>
      <c r="C46" s="904"/>
      <c r="D46" s="968">
        <v>14427.098209431975</v>
      </c>
      <c r="E46" s="968"/>
      <c r="F46" s="967">
        <v>1.7491719488909284E-2</v>
      </c>
      <c r="G46" s="967"/>
      <c r="H46" s="909">
        <v>12332.472838850279</v>
      </c>
      <c r="I46" s="967"/>
      <c r="J46" s="972">
        <v>11536.939762331202</v>
      </c>
      <c r="K46" s="906"/>
      <c r="L46" s="969">
        <v>6.8955294290132335E-2</v>
      </c>
      <c r="M46" s="907"/>
      <c r="N46" s="904">
        <v>2346.9801255002039</v>
      </c>
      <c r="O46" s="967"/>
      <c r="P46" s="968">
        <v>2890.1584471006831</v>
      </c>
      <c r="Q46" s="906"/>
      <c r="R46" s="967">
        <v>-0.18794067229960307</v>
      </c>
      <c r="S46" s="969"/>
      <c r="T46" s="892"/>
    </row>
    <row r="47" spans="1:20" s="1041" customFormat="1" x14ac:dyDescent="0.25">
      <c r="A47" s="980" t="s">
        <v>313</v>
      </c>
      <c r="B47" s="902">
        <v>8477.2593016433857</v>
      </c>
      <c r="C47" s="904"/>
      <c r="D47" s="968">
        <v>8962.5846119858306</v>
      </c>
      <c r="E47" s="968"/>
      <c r="F47" s="967">
        <v>-5.4150151028243616E-2</v>
      </c>
      <c r="G47" s="967"/>
      <c r="H47" s="909">
        <v>7344.2960071602702</v>
      </c>
      <c r="I47" s="967"/>
      <c r="J47" s="972">
        <v>7062.0461675649531</v>
      </c>
      <c r="K47" s="906"/>
      <c r="L47" s="969">
        <v>3.996714732504205E-2</v>
      </c>
      <c r="M47" s="907"/>
      <c r="N47" s="904">
        <v>1132.9632944831683</v>
      </c>
      <c r="O47" s="967"/>
      <c r="P47" s="968">
        <v>1900.538444420878</v>
      </c>
      <c r="Q47" s="906"/>
      <c r="R47" s="967">
        <v>-0.40387246687430267</v>
      </c>
      <c r="S47" s="969"/>
      <c r="T47" s="892"/>
    </row>
    <row r="48" spans="1:20" s="1041" customFormat="1" x14ac:dyDescent="0.25">
      <c r="A48" s="976" t="s">
        <v>643</v>
      </c>
      <c r="B48" s="902">
        <v>5687.7959740714223</v>
      </c>
      <c r="C48" s="904"/>
      <c r="D48" s="968">
        <v>4399.7900937624445</v>
      </c>
      <c r="E48" s="968"/>
      <c r="F48" s="967">
        <v>0.29274257472759346</v>
      </c>
      <c r="G48" s="967"/>
      <c r="H48" s="909">
        <v>4862.0860476765511</v>
      </c>
      <c r="I48" s="967"/>
      <c r="J48" s="972">
        <v>3729.5827122274159</v>
      </c>
      <c r="K48" s="906"/>
      <c r="L48" s="969">
        <v>0.30365416799478112</v>
      </c>
      <c r="M48" s="907"/>
      <c r="N48" s="904">
        <v>825.70992639487599</v>
      </c>
      <c r="O48" s="967"/>
      <c r="P48" s="968">
        <v>670.20738153504112</v>
      </c>
      <c r="Q48" s="906"/>
      <c r="R48" s="967">
        <v>0.23202153414615082</v>
      </c>
      <c r="S48" s="969"/>
      <c r="T48" s="892"/>
    </row>
    <row r="49" spans="1:20" s="1041" customFormat="1" x14ac:dyDescent="0.25">
      <c r="A49" s="980" t="s">
        <v>198</v>
      </c>
      <c r="B49" s="902">
        <v>2941.7613678817356</v>
      </c>
      <c r="C49" s="904"/>
      <c r="D49" s="968">
        <v>2561.3222847234842</v>
      </c>
      <c r="E49" s="968"/>
      <c r="F49" s="967">
        <v>0.1485322973322441</v>
      </c>
      <c r="G49" s="967"/>
      <c r="H49" s="909">
        <v>2753.6214829581704</v>
      </c>
      <c r="I49" s="967"/>
      <c r="J49" s="972">
        <v>2215.4300051503351</v>
      </c>
      <c r="K49" s="906"/>
      <c r="L49" s="969">
        <v>0.24292867594853876</v>
      </c>
      <c r="M49" s="907"/>
      <c r="N49" s="904">
        <v>188.13988492356273</v>
      </c>
      <c r="O49" s="967"/>
      <c r="P49" s="968">
        <v>345.892279573157</v>
      </c>
      <c r="Q49" s="906"/>
      <c r="R49" s="967">
        <v>-0.45607376621492146</v>
      </c>
      <c r="S49" s="969"/>
      <c r="T49" s="892"/>
    </row>
    <row r="50" spans="1:20" s="1041" customFormat="1" x14ac:dyDescent="0.25">
      <c r="A50" s="980" t="s">
        <v>187</v>
      </c>
      <c r="B50" s="902">
        <v>7009.5848024646084</v>
      </c>
      <c r="C50" s="904"/>
      <c r="D50" s="968">
        <v>6095.7438447014147</v>
      </c>
      <c r="E50" s="968"/>
      <c r="F50" s="967">
        <v>0.1499145930414266</v>
      </c>
      <c r="G50" s="967"/>
      <c r="H50" s="909">
        <v>6491.7500771000778</v>
      </c>
      <c r="I50" s="967"/>
      <c r="J50" s="972">
        <v>5400.2805345529987</v>
      </c>
      <c r="K50" s="906"/>
      <c r="L50" s="969">
        <v>0.20211348939438459</v>
      </c>
      <c r="M50" s="907"/>
      <c r="N50" s="904">
        <v>517.83472536456009</v>
      </c>
      <c r="O50" s="967"/>
      <c r="P50" s="968">
        <v>695.46331014842917</v>
      </c>
      <c r="Q50" s="906"/>
      <c r="R50" s="967">
        <v>-0.2554104324295105</v>
      </c>
      <c r="S50" s="969"/>
      <c r="T50" s="892"/>
    </row>
    <row r="51" spans="1:20" s="1041" customFormat="1" x14ac:dyDescent="0.25">
      <c r="A51" s="980" t="s">
        <v>316</v>
      </c>
      <c r="B51" s="902">
        <v>2322.0504440105701</v>
      </c>
      <c r="C51" s="904"/>
      <c r="D51" s="968">
        <v>2335.3443589538761</v>
      </c>
      <c r="E51" s="968"/>
      <c r="F51" s="967">
        <v>-5.6924859463813645E-3</v>
      </c>
      <c r="G51" s="967"/>
      <c r="H51" s="909">
        <v>1905.1775593205605</v>
      </c>
      <c r="I51" s="967"/>
      <c r="J51" s="972">
        <v>1793.9098783340346</v>
      </c>
      <c r="K51" s="906"/>
      <c r="L51" s="969">
        <v>6.2025234561870951E-2</v>
      </c>
      <c r="M51" s="907"/>
      <c r="N51" s="904">
        <v>416.87288469000282</v>
      </c>
      <c r="O51" s="967"/>
      <c r="P51" s="968">
        <v>541.434480619856</v>
      </c>
      <c r="Q51" s="906"/>
      <c r="R51" s="967">
        <v>-0.23005848424586858</v>
      </c>
      <c r="S51" s="969"/>
      <c r="T51" s="892"/>
    </row>
    <row r="52" spans="1:20" s="1041" customFormat="1" x14ac:dyDescent="0.25">
      <c r="A52" s="980" t="s">
        <v>317</v>
      </c>
      <c r="B52" s="902">
        <v>6269.4530600947837</v>
      </c>
      <c r="C52" s="904"/>
      <c r="D52" s="968">
        <v>5534.5528344925124</v>
      </c>
      <c r="E52" s="968"/>
      <c r="F52" s="967">
        <v>0.13278402927553903</v>
      </c>
      <c r="G52" s="967"/>
      <c r="H52" s="909">
        <v>3762.101640791413</v>
      </c>
      <c r="I52" s="967"/>
      <c r="J52" s="972">
        <v>3239.6626111605528</v>
      </c>
      <c r="K52" s="906"/>
      <c r="L52" s="969">
        <v>0.16126340682238682</v>
      </c>
      <c r="M52" s="907"/>
      <c r="N52" s="904">
        <v>2507.3514193034221</v>
      </c>
      <c r="O52" s="967"/>
      <c r="P52" s="968">
        <v>2294.8902233320027</v>
      </c>
      <c r="Q52" s="906"/>
      <c r="R52" s="967">
        <v>9.2580112900974468E-2</v>
      </c>
      <c r="S52" s="969"/>
      <c r="T52" s="892"/>
    </row>
    <row r="53" spans="1:20" s="1041" customFormat="1" x14ac:dyDescent="0.25">
      <c r="A53" s="980" t="s">
        <v>318</v>
      </c>
      <c r="B53" s="902">
        <v>8597.5238655858502</v>
      </c>
      <c r="C53" s="904"/>
      <c r="D53" s="968">
        <v>7683.9190247015695</v>
      </c>
      <c r="E53" s="968"/>
      <c r="F53" s="967">
        <v>0.11889829108652841</v>
      </c>
      <c r="G53" s="967"/>
      <c r="H53" s="909">
        <v>7710.862692737921</v>
      </c>
      <c r="I53" s="967"/>
      <c r="J53" s="972">
        <v>6815.79071531515</v>
      </c>
      <c r="K53" s="906"/>
      <c r="L53" s="969">
        <v>0.13132327778368183</v>
      </c>
      <c r="M53" s="907"/>
      <c r="N53" s="904">
        <v>886.66117284804716</v>
      </c>
      <c r="O53" s="967"/>
      <c r="P53" s="968">
        <v>868.12830938642958</v>
      </c>
      <c r="Q53" s="906"/>
      <c r="R53" s="967">
        <v>2.1348069474564337E-2</v>
      </c>
      <c r="S53" s="969"/>
      <c r="T53" s="892"/>
    </row>
    <row r="54" spans="1:20" x14ac:dyDescent="0.25">
      <c r="A54" s="1205" t="s">
        <v>319</v>
      </c>
      <c r="B54" s="1212"/>
      <c r="C54" s="1213"/>
      <c r="D54" s="1213"/>
      <c r="E54" s="1213"/>
      <c r="F54" s="1208"/>
      <c r="G54" s="1208"/>
      <c r="H54" s="1214"/>
      <c r="I54" s="1208"/>
      <c r="J54" s="1215"/>
      <c r="K54" s="1216"/>
      <c r="L54" s="1210"/>
      <c r="M54" s="1211"/>
      <c r="N54" s="1215"/>
      <c r="O54" s="1208"/>
      <c r="P54" s="1213"/>
      <c r="Q54" s="1216"/>
      <c r="R54" s="1208"/>
      <c r="S54" s="1210"/>
    </row>
    <row r="55" spans="1:20" s="1041" customFormat="1" x14ac:dyDescent="0.25">
      <c r="A55" s="976" t="s">
        <v>320</v>
      </c>
      <c r="B55" s="902">
        <v>49270.616015535226</v>
      </c>
      <c r="C55" s="904"/>
      <c r="D55" s="968">
        <v>46643.116402464941</v>
      </c>
      <c r="E55" s="968"/>
      <c r="F55" s="967">
        <v>5.6331990993025299E-2</v>
      </c>
      <c r="G55" s="967"/>
      <c r="H55" s="909">
        <v>39324.208946222134</v>
      </c>
      <c r="I55" s="967"/>
      <c r="J55" s="972">
        <v>35520.978884719931</v>
      </c>
      <c r="K55" s="906"/>
      <c r="L55" s="969">
        <v>0.1070699676899456</v>
      </c>
      <c r="M55" s="907"/>
      <c r="N55" s="931">
        <v>9946.407069313078</v>
      </c>
      <c r="O55" s="967"/>
      <c r="P55" s="968">
        <v>11122.137517744273</v>
      </c>
      <c r="Q55" s="906"/>
      <c r="R55" s="967">
        <v>-0.10571083539970921</v>
      </c>
      <c r="S55" s="969"/>
      <c r="T55" s="892"/>
    </row>
    <row r="56" spans="1:20" s="1041" customFormat="1" x14ac:dyDescent="0.25">
      <c r="A56" s="976" t="s">
        <v>196</v>
      </c>
      <c r="B56" s="902">
        <v>46432.301865104986</v>
      </c>
      <c r="C56" s="904"/>
      <c r="D56" s="968">
        <v>43934.060628264393</v>
      </c>
      <c r="E56" s="968"/>
      <c r="F56" s="967">
        <v>5.6863426715293937E-2</v>
      </c>
      <c r="G56" s="967"/>
      <c r="H56" s="909">
        <v>36964.760502103993</v>
      </c>
      <c r="I56" s="967"/>
      <c r="J56" s="972">
        <v>33571.117821955297</v>
      </c>
      <c r="K56" s="906"/>
      <c r="L56" s="969">
        <v>0.10108816447956569</v>
      </c>
      <c r="M56" s="907"/>
      <c r="N56" s="931">
        <v>9467.5413630009407</v>
      </c>
      <c r="O56" s="967"/>
      <c r="P56" s="968">
        <v>10362.942806308538</v>
      </c>
      <c r="Q56" s="906"/>
      <c r="R56" s="967">
        <v>-8.6404167237371349E-2</v>
      </c>
      <c r="S56" s="969"/>
      <c r="T56" s="892"/>
    </row>
    <row r="57" spans="1:20" s="1041" customFormat="1" x14ac:dyDescent="0.25">
      <c r="A57" s="976" t="s">
        <v>197</v>
      </c>
      <c r="B57" s="902">
        <v>3252.2368769567884</v>
      </c>
      <c r="C57" s="904"/>
      <c r="D57" s="968">
        <v>2814.3715708918839</v>
      </c>
      <c r="E57" s="968"/>
      <c r="F57" s="967">
        <v>0.1555819105741405</v>
      </c>
      <c r="G57" s="967"/>
      <c r="H57" s="909">
        <v>2761.9231570081483</v>
      </c>
      <c r="I57" s="967"/>
      <c r="J57" s="972">
        <v>2187.196485973639</v>
      </c>
      <c r="K57" s="906"/>
      <c r="L57" s="969">
        <v>0.26276865143127159</v>
      </c>
      <c r="M57" s="907"/>
      <c r="N57" s="931">
        <v>490.31371994864247</v>
      </c>
      <c r="O57" s="967"/>
      <c r="P57" s="968">
        <v>627.17508491825151</v>
      </c>
      <c r="Q57" s="906"/>
      <c r="R57" s="967">
        <v>-0.21821875304158184</v>
      </c>
      <c r="S57" s="969"/>
      <c r="T57" s="892"/>
    </row>
    <row r="58" spans="1:20" s="1041" customFormat="1" x14ac:dyDescent="0.25">
      <c r="A58" s="976" t="s">
        <v>667</v>
      </c>
      <c r="B58" s="902">
        <v>847.67440682712754</v>
      </c>
      <c r="C58" s="904"/>
      <c r="D58" s="968">
        <v>807.18083644615649</v>
      </c>
      <c r="E58" s="968"/>
      <c r="F58" s="967">
        <v>5.0166664708314344E-2</v>
      </c>
      <c r="G58" s="967"/>
      <c r="H58" s="909">
        <v>738.10385203468638</v>
      </c>
      <c r="I58" s="967"/>
      <c r="J58" s="972">
        <v>611.05316116717779</v>
      </c>
      <c r="K58" s="906"/>
      <c r="L58" s="969">
        <v>0.2079208470582625</v>
      </c>
      <c r="M58" s="907"/>
      <c r="N58" s="931">
        <v>109.57055479244046</v>
      </c>
      <c r="O58" s="967"/>
      <c r="P58" s="968">
        <v>196.12767527897853</v>
      </c>
      <c r="Q58" s="906"/>
      <c r="R58" s="967">
        <v>-0.44133047701409983</v>
      </c>
      <c r="S58" s="969"/>
      <c r="T58" s="892"/>
    </row>
    <row r="59" spans="1:20" s="1041" customFormat="1" x14ac:dyDescent="0.25">
      <c r="A59" s="976" t="s">
        <v>250</v>
      </c>
      <c r="B59" s="902">
        <v>2674.6944659872215</v>
      </c>
      <c r="C59" s="904"/>
      <c r="D59" s="968">
        <v>2314.0098599345115</v>
      </c>
      <c r="E59" s="968"/>
      <c r="F59" s="967">
        <v>0.15586995211114515</v>
      </c>
      <c r="G59" s="967"/>
      <c r="H59" s="909">
        <v>2209.326136575753</v>
      </c>
      <c r="I59" s="967"/>
      <c r="J59" s="972">
        <v>1828.0625396203773</v>
      </c>
      <c r="K59" s="906"/>
      <c r="L59" s="969">
        <v>0.20856157198787656</v>
      </c>
      <c r="M59" s="907"/>
      <c r="N59" s="931">
        <v>465.36832941146014</v>
      </c>
      <c r="O59" s="967"/>
      <c r="P59" s="968">
        <v>485.9473203141431</v>
      </c>
      <c r="Q59" s="906"/>
      <c r="R59" s="967">
        <v>-4.2348192988037402E-2</v>
      </c>
      <c r="S59" s="969"/>
      <c r="T59" s="892"/>
    </row>
    <row r="60" spans="1:20" s="1041" customFormat="1" x14ac:dyDescent="0.25">
      <c r="A60" s="976" t="s">
        <v>321</v>
      </c>
      <c r="B60" s="902">
        <v>1552.7844225686788</v>
      </c>
      <c r="C60" s="904"/>
      <c r="D60" s="968">
        <v>1394.0526440632188</v>
      </c>
      <c r="E60" s="968"/>
      <c r="F60" s="967">
        <v>0.1138635468190121</v>
      </c>
      <c r="G60" s="967"/>
      <c r="H60" s="909">
        <v>1308.0357597339619</v>
      </c>
      <c r="I60" s="967"/>
      <c r="J60" s="972">
        <v>1117.2799735149129</v>
      </c>
      <c r="K60" s="906"/>
      <c r="L60" s="969">
        <v>0.17073230590443669</v>
      </c>
      <c r="M60" s="907"/>
      <c r="N60" s="931">
        <v>244.74866283471886</v>
      </c>
      <c r="O60" s="967"/>
      <c r="P60" s="968">
        <v>276.77267054830503</v>
      </c>
      <c r="Q60" s="906"/>
      <c r="R60" s="967">
        <v>-0.11570509346224281</v>
      </c>
      <c r="S60" s="969"/>
      <c r="T60" s="892"/>
    </row>
    <row r="61" spans="1:20" s="1041" customFormat="1" x14ac:dyDescent="0.25">
      <c r="A61" s="976" t="s">
        <v>322</v>
      </c>
      <c r="B61" s="902">
        <v>563.47295855088817</v>
      </c>
      <c r="C61" s="904"/>
      <c r="D61" s="968">
        <v>670.26944037203896</v>
      </c>
      <c r="E61" s="968"/>
      <c r="F61" s="967">
        <v>-0.15933365806126035</v>
      </c>
      <c r="G61" s="967"/>
      <c r="H61" s="909">
        <v>530.8362367226772</v>
      </c>
      <c r="I61" s="967"/>
      <c r="J61" s="972">
        <v>537.8412321309728</v>
      </c>
      <c r="K61" s="906"/>
      <c r="L61" s="969">
        <v>-1.3024281125753804E-2</v>
      </c>
      <c r="M61" s="907"/>
      <c r="N61" s="931">
        <v>32.636721828211186</v>
      </c>
      <c r="O61" s="967"/>
      <c r="P61" s="968">
        <v>132.42820824106545</v>
      </c>
      <c r="Q61" s="906"/>
      <c r="R61" s="967">
        <v>-0.75355158646561915</v>
      </c>
      <c r="S61" s="969"/>
      <c r="T61" s="892"/>
    </row>
    <row r="62" spans="1:20" s="1041" customFormat="1" x14ac:dyDescent="0.25">
      <c r="A62" s="976" t="s">
        <v>323</v>
      </c>
      <c r="B62" s="902">
        <v>779.61677428267649</v>
      </c>
      <c r="C62" s="904"/>
      <c r="D62" s="968">
        <v>539.17195815345974</v>
      </c>
      <c r="E62" s="968"/>
      <c r="F62" s="967">
        <v>0.44595200565082255</v>
      </c>
      <c r="G62" s="967"/>
      <c r="H62" s="909">
        <v>591.63382953414566</v>
      </c>
      <c r="I62" s="967"/>
      <c r="J62" s="972">
        <v>422.7782015487079</v>
      </c>
      <c r="K62" s="906"/>
      <c r="L62" s="969">
        <v>0.39939530317999156</v>
      </c>
      <c r="M62" s="907"/>
      <c r="N62" s="931">
        <v>187.98294474853006</v>
      </c>
      <c r="O62" s="967"/>
      <c r="P62" s="968">
        <v>116.39375660475206</v>
      </c>
      <c r="Q62" s="906"/>
      <c r="R62" s="967">
        <v>0.61506037980094885</v>
      </c>
      <c r="S62" s="969"/>
      <c r="T62" s="892"/>
    </row>
    <row r="63" spans="1:20" s="1041" customFormat="1" x14ac:dyDescent="0.25">
      <c r="A63" s="976" t="s">
        <v>243</v>
      </c>
      <c r="B63" s="902">
        <v>2856.7372398490443</v>
      </c>
      <c r="C63" s="904"/>
      <c r="D63" s="968">
        <v>2097.2129441161778</v>
      </c>
      <c r="E63" s="968"/>
      <c r="F63" s="967">
        <v>0.36215888227456583</v>
      </c>
      <c r="G63" s="967"/>
      <c r="H63" s="909">
        <v>2691.8098971603549</v>
      </c>
      <c r="I63" s="967"/>
      <c r="J63" s="972">
        <v>1962.2896936069012</v>
      </c>
      <c r="K63" s="906"/>
      <c r="L63" s="969">
        <v>0.37176987981449183</v>
      </c>
      <c r="M63" s="907"/>
      <c r="N63" s="931">
        <v>164.92734268868853</v>
      </c>
      <c r="O63" s="967"/>
      <c r="P63" s="968">
        <v>134.9232505092782</v>
      </c>
      <c r="Q63" s="906"/>
      <c r="R63" s="967">
        <v>0.22237896038049457</v>
      </c>
      <c r="S63" s="969"/>
      <c r="T63" s="892"/>
    </row>
    <row r="64" spans="1:20" s="1041" customFormat="1" x14ac:dyDescent="0.25">
      <c r="A64" s="976" t="s">
        <v>267</v>
      </c>
      <c r="B64" s="902">
        <v>7384.854566556367</v>
      </c>
      <c r="C64" s="904"/>
      <c r="D64" s="968">
        <v>6602.9104765248567</v>
      </c>
      <c r="E64" s="968"/>
      <c r="F64" s="967">
        <v>0.11842415444091425</v>
      </c>
      <c r="G64" s="967"/>
      <c r="H64" s="909">
        <v>6423.9494369530003</v>
      </c>
      <c r="I64" s="967"/>
      <c r="J64" s="972">
        <v>5898.8949522909388</v>
      </c>
      <c r="K64" s="906"/>
      <c r="L64" s="969">
        <v>8.9008956577222548E-2</v>
      </c>
      <c r="M64" s="907"/>
      <c r="N64" s="932">
        <v>960.90512960338833</v>
      </c>
      <c r="O64" s="967"/>
      <c r="P64" s="968">
        <v>704.01552423393537</v>
      </c>
      <c r="Q64" s="906"/>
      <c r="R64" s="967">
        <v>0.36489196122341733</v>
      </c>
      <c r="S64" s="969"/>
      <c r="T64" s="892"/>
    </row>
    <row r="65" spans="1:20" s="1041" customFormat="1" x14ac:dyDescent="0.25">
      <c r="A65" s="976" t="s">
        <v>324</v>
      </c>
      <c r="B65" s="902">
        <v>688.70207348272641</v>
      </c>
      <c r="C65" s="904"/>
      <c r="D65" s="968">
        <v>371.68255335641032</v>
      </c>
      <c r="E65" s="968"/>
      <c r="F65" s="967">
        <v>0.8529308606592646</v>
      </c>
      <c r="G65" s="967"/>
      <c r="H65" s="909">
        <v>545.09337783055037</v>
      </c>
      <c r="I65" s="967"/>
      <c r="J65" s="972">
        <v>371.68255335641032</v>
      </c>
      <c r="K65" s="906"/>
      <c r="L65" s="969">
        <v>0.46655626665331956</v>
      </c>
      <c r="M65" s="907"/>
      <c r="N65" s="932">
        <v>143.60869565217391</v>
      </c>
      <c r="O65" s="967"/>
      <c r="P65" s="968">
        <v>0</v>
      </c>
      <c r="Q65" s="906"/>
      <c r="R65" s="967" t="s">
        <v>249</v>
      </c>
      <c r="S65" s="969"/>
      <c r="T65" s="892"/>
    </row>
    <row r="66" spans="1:20" s="1041" customFormat="1" x14ac:dyDescent="0.25">
      <c r="A66" s="976" t="s">
        <v>325</v>
      </c>
      <c r="B66" s="902">
        <v>414.45020830618034</v>
      </c>
      <c r="C66" s="904"/>
      <c r="D66" s="968">
        <v>256.59553859892469</v>
      </c>
      <c r="E66" s="968"/>
      <c r="F66" s="967">
        <v>0.61518867619125928</v>
      </c>
      <c r="G66" s="969"/>
      <c r="H66" s="909">
        <v>318.31941095016253</v>
      </c>
      <c r="I66" s="933"/>
      <c r="J66" s="972">
        <v>256.59553859892469</v>
      </c>
      <c r="K66" s="906"/>
      <c r="L66" s="969">
        <v>0.24054928113039495</v>
      </c>
      <c r="M66" s="907"/>
      <c r="N66" s="932">
        <v>96.130797356018078</v>
      </c>
      <c r="O66" s="933"/>
      <c r="P66" s="968">
        <v>0</v>
      </c>
      <c r="Q66" s="906"/>
      <c r="R66" s="967" t="s">
        <v>249</v>
      </c>
      <c r="S66" s="969"/>
      <c r="T66" s="892"/>
    </row>
    <row r="67" spans="1:20" s="1041" customFormat="1" x14ac:dyDescent="0.25">
      <c r="A67" s="976" t="s">
        <v>668</v>
      </c>
      <c r="B67" s="1217">
        <v>1484.3737815907125</v>
      </c>
      <c r="C67" s="968"/>
      <c r="D67" s="968">
        <v>993.03220080691199</v>
      </c>
      <c r="E67" s="968"/>
      <c r="F67" s="967">
        <v>0.49478917237985759</v>
      </c>
      <c r="G67" s="969"/>
      <c r="H67" s="1217">
        <v>1016.1284486865648</v>
      </c>
      <c r="I67" s="915"/>
      <c r="J67" s="1217">
        <v>639.36120168399111</v>
      </c>
      <c r="K67" s="993"/>
      <c r="L67" s="967">
        <v>0.58928700398181744</v>
      </c>
      <c r="M67" s="907"/>
      <c r="N67" s="1217">
        <v>468.24533290415195</v>
      </c>
      <c r="O67" s="915"/>
      <c r="P67" s="1217">
        <v>353.6709991229207</v>
      </c>
      <c r="Q67" s="993"/>
      <c r="R67" s="967">
        <v>0.32395738996233098</v>
      </c>
      <c r="S67" s="969"/>
      <c r="T67" s="892"/>
    </row>
    <row r="68" spans="1:20" s="1041" customFormat="1" x14ac:dyDescent="0.25">
      <c r="A68" s="982" t="s">
        <v>1092</v>
      </c>
      <c r="B68" s="1218">
        <v>50.169011516985059</v>
      </c>
      <c r="C68" s="983"/>
      <c r="D68" s="983">
        <v>49.690155517652727</v>
      </c>
      <c r="E68" s="983"/>
      <c r="F68" s="985">
        <v>9.6368384108239582E-3</v>
      </c>
      <c r="G68" s="988"/>
      <c r="H68" s="1218">
        <v>49.247193366099395</v>
      </c>
      <c r="I68" s="1219"/>
      <c r="J68" s="1218">
        <v>49.339054716851102</v>
      </c>
      <c r="K68" s="984"/>
      <c r="L68" s="985">
        <v>-1.8618384822912408E-3</v>
      </c>
      <c r="M68" s="999"/>
      <c r="N68" s="1218">
        <v>52.99839907659571</v>
      </c>
      <c r="O68" s="1219"/>
      <c r="P68" s="1218">
        <v>50.655826204181189</v>
      </c>
      <c r="Q68" s="984"/>
      <c r="R68" s="985">
        <v>4.6244885296553767E-2</v>
      </c>
      <c r="S68" s="988"/>
      <c r="T68" s="892"/>
    </row>
    <row r="69" spans="1:20" s="914" customFormat="1" x14ac:dyDescent="0.25">
      <c r="A69" s="989"/>
      <c r="B69" s="1217"/>
      <c r="C69" s="968"/>
      <c r="D69" s="968"/>
      <c r="E69" s="968"/>
      <c r="F69" s="967"/>
      <c r="G69" s="967"/>
      <c r="H69" s="1217"/>
      <c r="I69" s="915"/>
      <c r="J69" s="1217"/>
      <c r="K69" s="993"/>
      <c r="L69" s="967"/>
      <c r="M69" s="933"/>
      <c r="N69" s="1217"/>
      <c r="O69" s="915"/>
      <c r="P69" s="1217"/>
      <c r="Q69" s="993"/>
      <c r="R69" s="967"/>
      <c r="S69" s="967"/>
      <c r="T69" s="892"/>
    </row>
    <row r="70" spans="1:20" s="914" customFormat="1" x14ac:dyDescent="0.25">
      <c r="A70" s="996" t="s">
        <v>1156</v>
      </c>
      <c r="B70" s="1001"/>
      <c r="D70" s="1001"/>
      <c r="E70" s="1011"/>
      <c r="F70" s="1012"/>
      <c r="G70" s="1012"/>
      <c r="H70" s="943"/>
      <c r="I70" s="1012"/>
      <c r="J70" s="1002"/>
      <c r="K70" s="1011"/>
      <c r="L70" s="1012"/>
      <c r="M70" s="1012"/>
      <c r="N70" s="1001"/>
      <c r="O70" s="1012"/>
      <c r="P70" s="1003"/>
      <c r="Q70" s="1011"/>
      <c r="R70" s="1012"/>
      <c r="S70" s="1012"/>
      <c r="T70" s="892"/>
    </row>
    <row r="71" spans="1:20" x14ac:dyDescent="0.25">
      <c r="A71" s="892" t="s">
        <v>1109</v>
      </c>
      <c r="B71" s="1001"/>
      <c r="D71" s="1001"/>
      <c r="E71" s="1011"/>
      <c r="F71" s="1012"/>
      <c r="G71" s="1012"/>
      <c r="H71" s="1001"/>
      <c r="I71" s="1012"/>
      <c r="J71" s="1002"/>
      <c r="K71" s="1011"/>
      <c r="L71" s="1012"/>
      <c r="M71" s="1012"/>
      <c r="N71" s="1008"/>
      <c r="O71" s="1012"/>
      <c r="P71" s="1003"/>
      <c r="Q71" s="1011"/>
      <c r="R71" s="1012"/>
      <c r="S71" s="1012"/>
    </row>
    <row r="72" spans="1:20" x14ac:dyDescent="0.25">
      <c r="A72" s="892" t="s">
        <v>1110</v>
      </c>
      <c r="D72" s="962"/>
      <c r="F72" s="892"/>
      <c r="J72" s="962"/>
      <c r="L72" s="892"/>
      <c r="N72" s="894"/>
      <c r="P72" s="962"/>
    </row>
    <row r="73" spans="1:20" x14ac:dyDescent="0.25">
      <c r="A73" s="892" t="s">
        <v>724</v>
      </c>
      <c r="F73" s="894"/>
      <c r="G73" s="894"/>
      <c r="L73" s="894"/>
      <c r="M73" s="894"/>
      <c r="R73" s="894"/>
      <c r="S73" s="894"/>
    </row>
    <row r="74" spans="1:20" x14ac:dyDescent="0.25">
      <c r="B74" s="955"/>
      <c r="D74" s="955"/>
      <c r="F74" s="894"/>
      <c r="G74" s="894"/>
      <c r="L74" s="894"/>
      <c r="M74" s="894"/>
      <c r="R74" s="894"/>
      <c r="S74" s="894"/>
    </row>
    <row r="75" spans="1:20" x14ac:dyDescent="0.25">
      <c r="B75" s="955"/>
      <c r="D75" s="955"/>
      <c r="F75" s="894"/>
      <c r="G75" s="894"/>
      <c r="L75" s="894"/>
      <c r="M75" s="894"/>
      <c r="R75" s="894"/>
      <c r="S75" s="894"/>
    </row>
    <row r="76" spans="1:20" x14ac:dyDescent="0.25">
      <c r="B76" s="958"/>
      <c r="H76" s="959"/>
      <c r="N76" s="959"/>
    </row>
    <row r="77" spans="1:20" x14ac:dyDescent="0.25">
      <c r="B77" s="960"/>
    </row>
    <row r="78" spans="1:20" x14ac:dyDescent="0.25">
      <c r="B78" s="997"/>
    </row>
    <row r="79" spans="1:20" x14ac:dyDescent="0.25">
      <c r="B79" s="961"/>
    </row>
    <row r="80" spans="1:20" x14ac:dyDescent="0.25">
      <c r="B80" s="961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43" type="noConversion"/>
  <printOptions horizontalCentered="1"/>
  <pageMargins left="0.25" right="0.25" top="0.25" bottom="0.5" header="0.3" footer="0.3"/>
  <pageSetup scale="85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>
    <pageSetUpPr fitToPage="1"/>
  </sheetPr>
  <dimension ref="A1:T81"/>
  <sheetViews>
    <sheetView showGridLines="0" topLeftCell="A22" zoomScaleNormal="100" workbookViewId="0">
      <selection activeCell="B4" sqref="B4:T4"/>
    </sheetView>
  </sheetViews>
  <sheetFormatPr defaultColWidth="9.1796875" defaultRowHeight="11.5" x14ac:dyDescent="0.25"/>
  <cols>
    <col min="1" max="1" width="24.7265625" style="1203" customWidth="1"/>
    <col min="2" max="2" width="10.26953125" style="35" customWidth="1"/>
    <col min="3" max="3" width="0.54296875" style="1200" customWidth="1"/>
    <col min="4" max="4" width="12.7265625" style="1165" customWidth="1"/>
    <col min="5" max="5" width="0.7265625" style="1165" customWidth="1"/>
    <col min="6" max="6" width="8.54296875" style="1200" customWidth="1"/>
    <col min="7" max="7" width="0.54296875" style="1200" customWidth="1"/>
    <col min="8" max="8" width="10.26953125" style="36" customWidth="1"/>
    <col min="9" max="9" width="0.54296875" style="1200" customWidth="1"/>
    <col min="10" max="10" width="10.26953125" style="733" customWidth="1"/>
    <col min="11" max="11" width="0.54296875" style="1165" customWidth="1"/>
    <col min="12" max="12" width="8.453125" style="1200" customWidth="1"/>
    <col min="13" max="13" width="1.54296875" style="1200" customWidth="1"/>
    <col min="14" max="14" width="10.26953125" style="76" customWidth="1"/>
    <col min="15" max="15" width="0.54296875" style="1200" customWidth="1"/>
    <col min="16" max="16" width="10.26953125" style="733" customWidth="1"/>
    <col min="17" max="17" width="0.54296875" style="1165" customWidth="1"/>
    <col min="18" max="18" width="8.26953125" style="1200" customWidth="1"/>
    <col min="19" max="19" width="0.54296875" style="1200" customWidth="1"/>
    <col min="20" max="20" width="9.1796875" style="1165"/>
    <col min="21" max="16384" width="9.1796875" style="4"/>
  </cols>
  <sheetData>
    <row r="1" spans="1:20" s="2" customFormat="1" ht="15.5" x14ac:dyDescent="0.35">
      <c r="A1" s="1685" t="str">
        <f>CONCATENATE('List of Tables'!A73,":  ",'List of Tables'!C73)</f>
        <v>TABLE 60:  Lāna'i Visitor Characteristics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883"/>
    </row>
    <row r="2" spans="1:20" s="2" customFormat="1" ht="15.5" x14ac:dyDescent="0.35">
      <c r="A2" s="1685" t="s">
        <v>1087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  <c r="T2" s="1165"/>
    </row>
    <row r="3" spans="1:20" s="2" customFormat="1" ht="14" x14ac:dyDescent="0.3">
      <c r="A3" s="770"/>
      <c r="B3" s="485"/>
      <c r="C3" s="1166"/>
      <c r="D3" s="1066"/>
      <c r="E3" s="1166"/>
      <c r="F3" s="1166"/>
      <c r="G3" s="1166"/>
      <c r="H3" s="704"/>
      <c r="I3" s="1166"/>
      <c r="J3" s="1066"/>
      <c r="K3" s="1166"/>
      <c r="L3" s="1166"/>
      <c r="M3" s="1166"/>
      <c r="N3" s="704"/>
      <c r="O3" s="1166"/>
      <c r="P3" s="1066"/>
      <c r="Q3" s="1166"/>
      <c r="R3" s="704"/>
      <c r="S3" s="1166"/>
      <c r="T3" s="1165"/>
    </row>
    <row r="4" spans="1:20" x14ac:dyDescent="0.25">
      <c r="A4" s="1757" t="s">
        <v>600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  <c r="T4" s="4"/>
    </row>
    <row r="5" spans="1:20" s="14" customFormat="1" ht="23" x14ac:dyDescent="0.25">
      <c r="A5" s="1765" t="s">
        <v>252</v>
      </c>
      <c r="B5" s="71">
        <v>2014</v>
      </c>
      <c r="C5" s="72"/>
      <c r="D5" s="73">
        <v>2013</v>
      </c>
      <c r="E5" s="1167"/>
      <c r="F5" s="45" t="s">
        <v>951</v>
      </c>
      <c r="G5" s="1167"/>
      <c r="H5" s="71">
        <v>2014</v>
      </c>
      <c r="I5" s="72"/>
      <c r="J5" s="73">
        <v>2013</v>
      </c>
      <c r="K5" s="1167"/>
      <c r="L5" s="1168" t="s">
        <v>951</v>
      </c>
      <c r="M5" s="998"/>
      <c r="N5" s="73">
        <v>2014</v>
      </c>
      <c r="O5" s="72"/>
      <c r="P5" s="73">
        <v>2013</v>
      </c>
      <c r="Q5" s="1167"/>
      <c r="R5" s="45" t="s">
        <v>951</v>
      </c>
      <c r="S5" s="1169"/>
      <c r="T5" s="1165"/>
    </row>
    <row r="6" spans="1:20" s="14" customFormat="1" x14ac:dyDescent="0.25">
      <c r="A6" s="1170" t="s">
        <v>1101</v>
      </c>
      <c r="B6" s="198">
        <v>225583.37585978981</v>
      </c>
      <c r="C6" s="133"/>
      <c r="D6" s="114">
        <v>259165.25891731234</v>
      </c>
      <c r="E6" s="114"/>
      <c r="F6" s="1171">
        <v>-0.12957710149043147</v>
      </c>
      <c r="G6" s="1171"/>
      <c r="H6" s="417">
        <v>199541.28689153059</v>
      </c>
      <c r="I6" s="1171"/>
      <c r="J6" s="1172">
        <v>230592.72476885104</v>
      </c>
      <c r="K6" s="115"/>
      <c r="L6" s="1173">
        <v>-0.13465922616789749</v>
      </c>
      <c r="M6" s="364"/>
      <c r="N6" s="891">
        <v>26042.088968272459</v>
      </c>
      <c r="O6" s="1171"/>
      <c r="P6" s="1172">
        <v>28572.534148461302</v>
      </c>
      <c r="Q6" s="115"/>
      <c r="R6" s="1171">
        <v>-8.8562154376674806E-2</v>
      </c>
      <c r="S6" s="1174"/>
      <c r="T6" s="1165"/>
    </row>
    <row r="7" spans="1:20" s="14" customFormat="1" x14ac:dyDescent="0.25">
      <c r="A7" s="1170" t="s">
        <v>272</v>
      </c>
      <c r="B7" s="198">
        <v>67948.310675890243</v>
      </c>
      <c r="C7" s="114"/>
      <c r="D7" s="114">
        <v>74309.896044642403</v>
      </c>
      <c r="E7" s="114"/>
      <c r="F7" s="1171">
        <v>-8.5608858407369787E-2</v>
      </c>
      <c r="G7" s="1171"/>
      <c r="H7" s="362">
        <v>54612.165514282606</v>
      </c>
      <c r="I7" s="1171"/>
      <c r="J7" s="1172">
        <v>58334.40458317368</v>
      </c>
      <c r="K7" s="115"/>
      <c r="L7" s="1173">
        <v>-6.3808640809625047E-2</v>
      </c>
      <c r="M7" s="364"/>
      <c r="N7" s="114">
        <v>13336.145161610812</v>
      </c>
      <c r="O7" s="1171"/>
      <c r="P7" s="1172">
        <v>15975.49146147534</v>
      </c>
      <c r="Q7" s="115"/>
      <c r="R7" s="1171">
        <v>-0.16521221310964188</v>
      </c>
      <c r="S7" s="1174"/>
      <c r="T7" s="1165"/>
    </row>
    <row r="8" spans="1:20" s="14" customFormat="1" x14ac:dyDescent="0.25">
      <c r="A8" s="505" t="s">
        <v>273</v>
      </c>
      <c r="B8" s="458"/>
      <c r="C8" s="474"/>
      <c r="D8" s="474"/>
      <c r="E8" s="474"/>
      <c r="F8" s="474"/>
      <c r="G8" s="474"/>
      <c r="H8" s="458"/>
      <c r="I8" s="474"/>
      <c r="J8" s="474"/>
      <c r="K8" s="474"/>
      <c r="L8" s="475"/>
      <c r="M8" s="458"/>
      <c r="N8" s="474"/>
      <c r="O8" s="474"/>
      <c r="P8" s="474"/>
      <c r="Q8" s="474"/>
      <c r="R8" s="474"/>
      <c r="S8" s="475"/>
      <c r="T8" s="1165"/>
    </row>
    <row r="9" spans="1:20" s="220" customFormat="1" x14ac:dyDescent="0.25">
      <c r="A9" s="1175" t="s">
        <v>274</v>
      </c>
      <c r="B9" s="198">
        <v>11367.787025294932</v>
      </c>
      <c r="C9" s="114"/>
      <c r="D9" s="114">
        <v>11930.830362686511</v>
      </c>
      <c r="E9" s="114"/>
      <c r="F9" s="1171">
        <v>-4.7192300977850453E-2</v>
      </c>
      <c r="G9" s="1171"/>
      <c r="H9" s="362">
        <v>9522.6560975689117</v>
      </c>
      <c r="I9" s="1171"/>
      <c r="J9" s="1176">
        <v>10355.527047875434</v>
      </c>
      <c r="K9" s="115"/>
      <c r="L9" s="1173">
        <v>-8.0427673691161466E-2</v>
      </c>
      <c r="M9" s="364"/>
      <c r="N9" s="114">
        <v>1845.1309277245771</v>
      </c>
      <c r="O9" s="1171"/>
      <c r="P9" s="1172">
        <v>1575.3033148109644</v>
      </c>
      <c r="Q9" s="115"/>
      <c r="R9" s="1171">
        <v>0.17128613288418801</v>
      </c>
      <c r="S9" s="1173"/>
      <c r="T9" s="1165"/>
    </row>
    <row r="10" spans="1:20" s="220" customFormat="1" x14ac:dyDescent="0.25">
      <c r="A10" s="1175" t="s">
        <v>275</v>
      </c>
      <c r="B10" s="198">
        <v>34500.239901511333</v>
      </c>
      <c r="C10" s="114"/>
      <c r="D10" s="114">
        <v>37481.582516794289</v>
      </c>
      <c r="E10" s="114"/>
      <c r="F10" s="1171">
        <v>-7.9541535204579808E-2</v>
      </c>
      <c r="G10" s="1171"/>
      <c r="H10" s="362">
        <v>27125.729298763137</v>
      </c>
      <c r="I10" s="1171"/>
      <c r="J10" s="1176">
        <v>29871.688252328637</v>
      </c>
      <c r="K10" s="115"/>
      <c r="L10" s="1173">
        <v>-9.1925134273301054E-2</v>
      </c>
      <c r="M10" s="364"/>
      <c r="N10" s="114">
        <v>7374.5106027460251</v>
      </c>
      <c r="O10" s="1171"/>
      <c r="P10" s="1172">
        <v>7609.8942644681238</v>
      </c>
      <c r="Q10" s="115"/>
      <c r="R10" s="1171">
        <v>-3.0931265736653467E-2</v>
      </c>
      <c r="S10" s="1173"/>
      <c r="T10" s="1165"/>
    </row>
    <row r="11" spans="1:20" s="220" customFormat="1" x14ac:dyDescent="0.25">
      <c r="A11" s="1175" t="s">
        <v>276</v>
      </c>
      <c r="B11" s="198">
        <v>22080.283749085102</v>
      </c>
      <c r="C11" s="114"/>
      <c r="D11" s="114">
        <v>24897.483165169491</v>
      </c>
      <c r="E11" s="114"/>
      <c r="F11" s="1171">
        <v>-0.11315197594050512</v>
      </c>
      <c r="G11" s="1171"/>
      <c r="H11" s="362">
        <v>17963.780117944872</v>
      </c>
      <c r="I11" s="1171"/>
      <c r="J11" s="1172">
        <v>18107.189282972933</v>
      </c>
      <c r="K11" s="115"/>
      <c r="L11" s="1173">
        <v>-7.920012476089552E-3</v>
      </c>
      <c r="M11" s="364"/>
      <c r="N11" s="114">
        <v>4116.5036311402118</v>
      </c>
      <c r="O11" s="1171"/>
      <c r="P11" s="1172">
        <v>6790.2938821962616</v>
      </c>
      <c r="Q11" s="115"/>
      <c r="R11" s="1171">
        <v>-0.39376649927723534</v>
      </c>
      <c r="S11" s="1173"/>
      <c r="T11" s="1165"/>
    </row>
    <row r="12" spans="1:20" s="220" customFormat="1" x14ac:dyDescent="0.25">
      <c r="A12" s="1175" t="s">
        <v>277</v>
      </c>
      <c r="B12" s="199">
        <v>1.9916822266286978</v>
      </c>
      <c r="C12" s="155"/>
      <c r="D12" s="157">
        <v>2.0229508759869104</v>
      </c>
      <c r="E12" s="157"/>
      <c r="F12" s="1171">
        <v>-1.545694941453187E-2</v>
      </c>
      <c r="G12" s="1171"/>
      <c r="H12" s="363">
        <v>1.9884751413929787</v>
      </c>
      <c r="I12" s="1171"/>
      <c r="J12" s="1177">
        <v>1.9525302841600138</v>
      </c>
      <c r="K12" s="115"/>
      <c r="L12" s="1173">
        <v>1.840937245612476E-2</v>
      </c>
      <c r="M12" s="364"/>
      <c r="N12" s="155">
        <v>2.0049240363374676</v>
      </c>
      <c r="O12" s="1171"/>
      <c r="P12" s="1178">
        <v>2.3297724872487611</v>
      </c>
      <c r="Q12" s="115"/>
      <c r="R12" s="1171">
        <v>-0.13943355099660759</v>
      </c>
      <c r="S12" s="1173"/>
      <c r="T12" s="1165"/>
    </row>
    <row r="13" spans="1:20" s="14" customFormat="1" x14ac:dyDescent="0.25">
      <c r="A13" s="505" t="s">
        <v>278</v>
      </c>
      <c r="B13" s="458"/>
      <c r="C13" s="474"/>
      <c r="D13" s="474"/>
      <c r="E13" s="474"/>
      <c r="F13" s="474"/>
      <c r="G13" s="474"/>
      <c r="H13" s="458"/>
      <c r="I13" s="474"/>
      <c r="J13" s="474"/>
      <c r="K13" s="474"/>
      <c r="L13" s="475"/>
      <c r="M13" s="458"/>
      <c r="N13" s="474"/>
      <c r="O13" s="474"/>
      <c r="P13" s="474"/>
      <c r="Q13" s="474"/>
      <c r="R13" s="474"/>
      <c r="S13" s="475"/>
      <c r="T13" s="1165"/>
    </row>
    <row r="14" spans="1:20" s="108" customFormat="1" x14ac:dyDescent="0.25">
      <c r="A14" s="1179" t="s">
        <v>279</v>
      </c>
      <c r="B14" s="198">
        <v>23378.448474345347</v>
      </c>
      <c r="C14" s="114"/>
      <c r="D14" s="114">
        <v>25051.403629472868</v>
      </c>
      <c r="E14" s="114"/>
      <c r="F14" s="1171">
        <v>-6.6780894989823925E-2</v>
      </c>
      <c r="G14" s="1171"/>
      <c r="H14" s="362">
        <v>17380.94221054134</v>
      </c>
      <c r="I14" s="1171"/>
      <c r="J14" s="1176">
        <v>17316.190601216804</v>
      </c>
      <c r="K14" s="115"/>
      <c r="L14" s="1173">
        <v>3.7393680178125174E-3</v>
      </c>
      <c r="M14" s="364"/>
      <c r="N14" s="114">
        <v>5997.5062638031186</v>
      </c>
      <c r="O14" s="1171"/>
      <c r="P14" s="1172">
        <v>7735.2130282559647</v>
      </c>
      <c r="Q14" s="115"/>
      <c r="R14" s="1171">
        <v>-0.22464885687119099</v>
      </c>
      <c r="S14" s="1173"/>
      <c r="T14" s="1165"/>
    </row>
    <row r="15" spans="1:20" s="108" customFormat="1" x14ac:dyDescent="0.25">
      <c r="A15" s="1179" t="s">
        <v>280</v>
      </c>
      <c r="B15" s="198">
        <v>44569.862201546071</v>
      </c>
      <c r="C15" s="114"/>
      <c r="D15" s="114">
        <v>49258.49241517781</v>
      </c>
      <c r="E15" s="114"/>
      <c r="F15" s="1171">
        <v>-9.5184200403726757E-2</v>
      </c>
      <c r="G15" s="1171"/>
      <c r="H15" s="198">
        <v>37231.223303739112</v>
      </c>
      <c r="I15" s="1171"/>
      <c r="J15" s="1176">
        <v>41018.213981957146</v>
      </c>
      <c r="K15" s="115"/>
      <c r="L15" s="1173">
        <v>-9.2324611692840466E-2</v>
      </c>
      <c r="M15" s="364"/>
      <c r="N15" s="114">
        <v>7338.6388978076911</v>
      </c>
      <c r="O15" s="1171"/>
      <c r="P15" s="1172">
        <v>8240.2784332193842</v>
      </c>
      <c r="Q15" s="115"/>
      <c r="R15" s="1171">
        <v>-0.10941857641325266</v>
      </c>
      <c r="S15" s="1173"/>
      <c r="T15" s="1165"/>
    </row>
    <row r="16" spans="1:20" s="108" customFormat="1" x14ac:dyDescent="0.25">
      <c r="A16" s="1180" t="s">
        <v>665</v>
      </c>
      <c r="B16" s="199">
        <v>5.6622072824635357</v>
      </c>
      <c r="C16" s="155"/>
      <c r="D16" s="157">
        <v>5.6170233424878475</v>
      </c>
      <c r="E16" s="157"/>
      <c r="F16" s="1171">
        <v>8.0441075674212228E-3</v>
      </c>
      <c r="G16" s="1171"/>
      <c r="H16" s="363">
        <v>5.7020182049604387</v>
      </c>
      <c r="I16" s="1171"/>
      <c r="J16" s="1177">
        <v>5.8481810799535987</v>
      </c>
      <c r="K16" s="115"/>
      <c r="L16" s="1173">
        <v>-2.4992877784543524E-2</v>
      </c>
      <c r="M16" s="364"/>
      <c r="N16" s="155">
        <v>5.499179611248981</v>
      </c>
      <c r="O16" s="1171"/>
      <c r="P16" s="1178">
        <v>4.7729523470899418</v>
      </c>
      <c r="Q16" s="115"/>
      <c r="R16" s="1171">
        <v>0.15215472758738485</v>
      </c>
      <c r="S16" s="1173"/>
      <c r="T16" s="1165"/>
    </row>
    <row r="17" spans="1:20" x14ac:dyDescent="0.25">
      <c r="A17" s="706" t="s">
        <v>281</v>
      </c>
      <c r="B17" s="458"/>
      <c r="C17" s="474"/>
      <c r="D17" s="474"/>
      <c r="E17" s="474"/>
      <c r="F17" s="474"/>
      <c r="G17" s="474"/>
      <c r="H17" s="458"/>
      <c r="I17" s="474"/>
      <c r="J17" s="474"/>
      <c r="K17" s="474"/>
      <c r="L17" s="475"/>
      <c r="M17" s="458"/>
      <c r="N17" s="474"/>
      <c r="O17" s="474"/>
      <c r="P17" s="474"/>
      <c r="Q17" s="474"/>
      <c r="R17" s="474"/>
      <c r="S17" s="475"/>
    </row>
    <row r="18" spans="1:20" s="108" customFormat="1" x14ac:dyDescent="0.25">
      <c r="A18" s="1179" t="s">
        <v>282</v>
      </c>
      <c r="B18" s="198">
        <v>4497.0241276010402</v>
      </c>
      <c r="C18" s="114"/>
      <c r="D18" s="114">
        <v>5564.7901931756505</v>
      </c>
      <c r="E18" s="114"/>
      <c r="F18" s="1171">
        <v>-0.19187894395085359</v>
      </c>
      <c r="G18" s="1171"/>
      <c r="H18" s="362">
        <v>4497.0241276010402</v>
      </c>
      <c r="I18" s="1171"/>
      <c r="J18" s="1176">
        <v>5564.7901931756505</v>
      </c>
      <c r="K18" s="115"/>
      <c r="L18" s="1173">
        <v>-0.19187894395085359</v>
      </c>
      <c r="M18" s="364"/>
      <c r="N18" s="114">
        <v>1014.1521262639892</v>
      </c>
      <c r="O18" s="1171"/>
      <c r="P18" s="1172">
        <v>1627.5574713405838</v>
      </c>
      <c r="Q18" s="115"/>
      <c r="R18" s="1171">
        <v>-0.37688705675710849</v>
      </c>
      <c r="S18" s="1173"/>
      <c r="T18" s="1165"/>
    </row>
    <row r="19" spans="1:20" s="108" customFormat="1" x14ac:dyDescent="0.25">
      <c r="A19" s="1179" t="s">
        <v>283</v>
      </c>
      <c r="B19" s="198">
        <v>17209.367499217467</v>
      </c>
      <c r="C19" s="114"/>
      <c r="D19" s="114">
        <v>19173.81580022514</v>
      </c>
      <c r="E19" s="114"/>
      <c r="F19" s="1171">
        <v>-0.10245473939436751</v>
      </c>
      <c r="G19" s="1171"/>
      <c r="H19" s="362">
        <v>17209.367499217467</v>
      </c>
      <c r="I19" s="1171"/>
      <c r="J19" s="1176">
        <v>19173.81580022514</v>
      </c>
      <c r="K19" s="115"/>
      <c r="L19" s="1173">
        <v>-0.10245473939436751</v>
      </c>
      <c r="M19" s="364"/>
      <c r="N19" s="114">
        <v>5180.6619603999407</v>
      </c>
      <c r="O19" s="1171"/>
      <c r="P19" s="1172">
        <v>6565.4946346579191</v>
      </c>
      <c r="Q19" s="115"/>
      <c r="R19" s="1171">
        <v>-0.21092587098430127</v>
      </c>
      <c r="S19" s="1173"/>
      <c r="T19" s="1165"/>
    </row>
    <row r="20" spans="1:20" s="108" customFormat="1" x14ac:dyDescent="0.25">
      <c r="A20" s="1179" t="s">
        <v>284</v>
      </c>
      <c r="B20" s="198">
        <v>3433.6434767875294</v>
      </c>
      <c r="C20" s="114"/>
      <c r="D20" s="114">
        <v>3822.3954149799979</v>
      </c>
      <c r="E20" s="114"/>
      <c r="F20" s="1171">
        <v>-0.10170374751626862</v>
      </c>
      <c r="G20" s="1171"/>
      <c r="H20" s="362">
        <v>3433.6434767875294</v>
      </c>
      <c r="I20" s="1171"/>
      <c r="J20" s="1176">
        <v>3822.3954149799979</v>
      </c>
      <c r="K20" s="115"/>
      <c r="L20" s="1173">
        <v>-0.10170374751626862</v>
      </c>
      <c r="M20" s="364"/>
      <c r="N20" s="114">
        <v>971.53217738415617</v>
      </c>
      <c r="O20" s="1171"/>
      <c r="P20" s="1172">
        <v>1207.0056837936711</v>
      </c>
      <c r="Q20" s="115"/>
      <c r="R20" s="1171">
        <v>-0.19508897892627275</v>
      </c>
      <c r="S20" s="1173"/>
      <c r="T20" s="1165"/>
    </row>
    <row r="21" spans="1:20" s="108" customFormat="1" x14ac:dyDescent="0.25">
      <c r="A21" s="1179" t="s">
        <v>285</v>
      </c>
      <c r="B21" s="198">
        <v>49675.562525861729</v>
      </c>
      <c r="C21" s="114"/>
      <c r="D21" s="114">
        <v>53393.68546622897</v>
      </c>
      <c r="E21" s="114"/>
      <c r="F21" s="1171">
        <v>-6.9636004855273007E-2</v>
      </c>
      <c r="G21" s="1171"/>
      <c r="H21" s="362">
        <v>49675.562525861729</v>
      </c>
      <c r="I21" s="1171"/>
      <c r="J21" s="1176">
        <v>53393.68546622897</v>
      </c>
      <c r="K21" s="115"/>
      <c r="L21" s="1173">
        <v>-6.9636004855273007E-2</v>
      </c>
      <c r="M21" s="364"/>
      <c r="N21" s="114">
        <v>8112.8632523310325</v>
      </c>
      <c r="O21" s="1171"/>
      <c r="P21" s="1172">
        <v>8989.4450392705166</v>
      </c>
      <c r="Q21" s="115"/>
      <c r="R21" s="1171">
        <v>-9.7512336202081926E-2</v>
      </c>
      <c r="S21" s="1173"/>
      <c r="T21" s="1165"/>
    </row>
    <row r="22" spans="1:20" x14ac:dyDescent="0.25">
      <c r="A22" s="706" t="s">
        <v>286</v>
      </c>
      <c r="B22" s="458"/>
      <c r="C22" s="474"/>
      <c r="D22" s="474"/>
      <c r="E22" s="474"/>
      <c r="F22" s="474"/>
      <c r="G22" s="474"/>
      <c r="H22" s="458"/>
      <c r="I22" s="474"/>
      <c r="J22" s="474"/>
      <c r="K22" s="474"/>
      <c r="L22" s="475"/>
      <c r="M22" s="458"/>
      <c r="N22" s="474"/>
      <c r="O22" s="474"/>
      <c r="P22" s="474"/>
      <c r="Q22" s="474"/>
      <c r="R22" s="474"/>
      <c r="S22" s="475"/>
    </row>
    <row r="23" spans="1:20" s="108" customFormat="1" x14ac:dyDescent="0.25">
      <c r="A23" s="1179" t="s">
        <v>583</v>
      </c>
      <c r="B23" s="198">
        <v>34545.642983892554</v>
      </c>
      <c r="C23" s="114"/>
      <c r="D23" s="114">
        <v>34898.452270356487</v>
      </c>
      <c r="E23" s="114"/>
      <c r="F23" s="1171">
        <v>-1.0109596945180772E-2</v>
      </c>
      <c r="G23" s="1171"/>
      <c r="H23" s="362">
        <v>23326.077166248866</v>
      </c>
      <c r="I23" s="1171"/>
      <c r="J23" s="1176">
        <v>21923.894964373907</v>
      </c>
      <c r="K23" s="115"/>
      <c r="L23" s="1173">
        <v>6.3956801661086679E-2</v>
      </c>
      <c r="M23" s="364"/>
      <c r="N23" s="114">
        <v>11219.565817641753</v>
      </c>
      <c r="O23" s="1171"/>
      <c r="P23" s="1172">
        <v>12974.557305981931</v>
      </c>
      <c r="Q23" s="115"/>
      <c r="R23" s="1171">
        <v>-0.13526407467721752</v>
      </c>
      <c r="S23" s="1173"/>
      <c r="T23" s="1165"/>
    </row>
    <row r="24" spans="1:20" s="108" customFormat="1" x14ac:dyDescent="0.25">
      <c r="A24" s="1179" t="s">
        <v>287</v>
      </c>
      <c r="B24" s="198">
        <v>67948.310675890243</v>
      </c>
      <c r="C24" s="114"/>
      <c r="D24" s="114">
        <v>74309.896044642403</v>
      </c>
      <c r="E24" s="114"/>
      <c r="F24" s="1171">
        <v>-8.5608858407369787E-2</v>
      </c>
      <c r="G24" s="1171"/>
      <c r="H24" s="362">
        <v>54612.165514282606</v>
      </c>
      <c r="I24" s="1171"/>
      <c r="J24" s="1176">
        <v>58334.40458317368</v>
      </c>
      <c r="K24" s="115"/>
      <c r="L24" s="1173">
        <v>-6.3808640809625047E-2</v>
      </c>
      <c r="M24" s="364"/>
      <c r="N24" s="114">
        <v>13336.145161610812</v>
      </c>
      <c r="O24" s="1171"/>
      <c r="P24" s="1172">
        <v>15975.49146147534</v>
      </c>
      <c r="Q24" s="115"/>
      <c r="R24" s="1171">
        <v>-0.16521221310964188</v>
      </c>
      <c r="S24" s="1173"/>
      <c r="T24" s="1165"/>
    </row>
    <row r="25" spans="1:20" s="108" customFormat="1" x14ac:dyDescent="0.25">
      <c r="A25" s="1179" t="s">
        <v>288</v>
      </c>
      <c r="B25" s="198">
        <v>47721.190674707999</v>
      </c>
      <c r="C25" s="114"/>
      <c r="D25" s="114">
        <v>49474.27633805084</v>
      </c>
      <c r="E25" s="114"/>
      <c r="F25" s="1171">
        <v>-3.5434286120008124E-2</v>
      </c>
      <c r="G25" s="1171"/>
      <c r="H25" s="362">
        <v>36802.091731219771</v>
      </c>
      <c r="I25" s="1171"/>
      <c r="J25" s="1176">
        <v>36410.716380096812</v>
      </c>
      <c r="K25" s="115"/>
      <c r="L25" s="1173">
        <v>1.0748905543009208E-2</v>
      </c>
      <c r="M25" s="364"/>
      <c r="N25" s="114">
        <v>10919.098943488651</v>
      </c>
      <c r="O25" s="1171"/>
      <c r="P25" s="1172">
        <v>13063.559957954831</v>
      </c>
      <c r="Q25" s="115"/>
      <c r="R25" s="1171">
        <v>-0.16415594381379536</v>
      </c>
      <c r="S25" s="1173"/>
      <c r="T25" s="1165"/>
    </row>
    <row r="26" spans="1:20" s="108" customFormat="1" x14ac:dyDescent="0.25">
      <c r="A26" s="1179" t="s">
        <v>584</v>
      </c>
      <c r="B26" s="198">
        <v>16241.160718733654</v>
      </c>
      <c r="C26" s="114"/>
      <c r="D26" s="114">
        <v>14898.230558418758</v>
      </c>
      <c r="E26" s="114"/>
      <c r="F26" s="1171">
        <v>9.0140245517681766E-2</v>
      </c>
      <c r="G26" s="1171"/>
      <c r="H26" s="362">
        <v>12391.467669769881</v>
      </c>
      <c r="I26" s="1171"/>
      <c r="J26" s="1176">
        <v>9236.73346290054</v>
      </c>
      <c r="K26" s="115"/>
      <c r="L26" s="1173">
        <v>0.34154219341073039</v>
      </c>
      <c r="M26" s="364"/>
      <c r="N26" s="114">
        <v>3849.6930489639294</v>
      </c>
      <c r="O26" s="1171"/>
      <c r="P26" s="1172">
        <v>5661.4970955176732</v>
      </c>
      <c r="Q26" s="115"/>
      <c r="R26" s="1171">
        <v>-0.32002207472440236</v>
      </c>
      <c r="S26" s="1173"/>
      <c r="T26" s="1165"/>
    </row>
    <row r="27" spans="1:20" s="108" customFormat="1" x14ac:dyDescent="0.25">
      <c r="A27" s="1179" t="s">
        <v>585</v>
      </c>
      <c r="B27" s="198">
        <v>67948.310675890243</v>
      </c>
      <c r="C27" s="114"/>
      <c r="D27" s="1172">
        <v>74309.896044642403</v>
      </c>
      <c r="E27" s="1172"/>
      <c r="F27" s="1171">
        <v>-8.5608858407369787E-2</v>
      </c>
      <c r="G27" s="1171"/>
      <c r="H27" s="362">
        <v>54612.165514282606</v>
      </c>
      <c r="I27" s="1171"/>
      <c r="J27" s="1176">
        <v>58334.40458317368</v>
      </c>
      <c r="K27" s="115"/>
      <c r="L27" s="1173">
        <v>-6.3808640809625047E-2</v>
      </c>
      <c r="M27" s="364"/>
      <c r="N27" s="114">
        <v>13336.145161610812</v>
      </c>
      <c r="O27" s="1171"/>
      <c r="P27" s="1172">
        <v>15975.49146147534</v>
      </c>
      <c r="Q27" s="115"/>
      <c r="R27" s="1171">
        <v>-0.16521221310964188</v>
      </c>
      <c r="S27" s="1173"/>
      <c r="T27" s="1165"/>
    </row>
    <row r="28" spans="1:20" s="108" customFormat="1" x14ac:dyDescent="0.25">
      <c r="A28" s="1179" t="s">
        <v>253</v>
      </c>
      <c r="B28" s="198">
        <v>22729.704399854301</v>
      </c>
      <c r="C28" s="114"/>
      <c r="D28" s="1172">
        <v>21144.494516149058</v>
      </c>
      <c r="E28" s="1172"/>
      <c r="F28" s="1171">
        <v>7.4970337195554293E-2</v>
      </c>
      <c r="G28" s="1171"/>
      <c r="H28" s="362">
        <v>15913.129501142648</v>
      </c>
      <c r="I28" s="1171"/>
      <c r="J28" s="1176">
        <v>13444.688847763156</v>
      </c>
      <c r="K28" s="115"/>
      <c r="L28" s="1173">
        <v>0.1835996861905938</v>
      </c>
      <c r="M28" s="364"/>
      <c r="N28" s="114">
        <v>6816.5748987105926</v>
      </c>
      <c r="O28" s="1171"/>
      <c r="P28" s="1172">
        <v>7699.8056683860159</v>
      </c>
      <c r="Q28" s="115"/>
      <c r="R28" s="1171">
        <v>-0.11470818975364615</v>
      </c>
      <c r="S28" s="1173"/>
      <c r="T28" s="1165"/>
    </row>
    <row r="29" spans="1:20" s="108" customFormat="1" x14ac:dyDescent="0.25">
      <c r="A29" s="1179" t="s">
        <v>0</v>
      </c>
      <c r="B29" s="198">
        <v>26554.536940266233</v>
      </c>
      <c r="C29" s="114"/>
      <c r="D29" s="1172">
        <v>24206.190744926171</v>
      </c>
      <c r="E29" s="1172"/>
      <c r="F29" s="1171">
        <v>9.7014281184754192E-2</v>
      </c>
      <c r="G29" s="1171"/>
      <c r="H29" s="362">
        <v>18458.658475628341</v>
      </c>
      <c r="I29" s="1171"/>
      <c r="J29" s="1176">
        <v>15040.481230756664</v>
      </c>
      <c r="K29" s="115"/>
      <c r="L29" s="1173">
        <v>0.22726515145551052</v>
      </c>
      <c r="M29" s="364"/>
      <c r="N29" s="114">
        <v>8095.8784646368822</v>
      </c>
      <c r="O29" s="1171"/>
      <c r="P29" s="1172">
        <v>9165.7095141694426</v>
      </c>
      <c r="Q29" s="115"/>
      <c r="R29" s="1171">
        <v>-0.11672102938443429</v>
      </c>
      <c r="S29" s="1173"/>
      <c r="T29" s="1165"/>
    </row>
    <row r="30" spans="1:20" s="108" customFormat="1" x14ac:dyDescent="0.25">
      <c r="A30" s="1179" t="s">
        <v>260</v>
      </c>
      <c r="B30" s="198">
        <v>20101.943160244085</v>
      </c>
      <c r="C30" s="114"/>
      <c r="D30" s="1172">
        <v>18032.370777218403</v>
      </c>
      <c r="E30" s="1172"/>
      <c r="F30" s="1171">
        <v>0.11476984410947912</v>
      </c>
      <c r="G30" s="1171"/>
      <c r="H30" s="362">
        <v>13237.032702921713</v>
      </c>
      <c r="I30" s="1171"/>
      <c r="J30" s="1176">
        <v>9824.3837804385639</v>
      </c>
      <c r="K30" s="115"/>
      <c r="L30" s="1173">
        <v>0.34736518836714331</v>
      </c>
      <c r="M30" s="364"/>
      <c r="N30" s="114">
        <v>6864.9104573217455</v>
      </c>
      <c r="O30" s="1171"/>
      <c r="P30" s="1172">
        <v>8207.9869967795476</v>
      </c>
      <c r="Q30" s="115"/>
      <c r="R30" s="1171">
        <v>-0.16363044190795697</v>
      </c>
      <c r="S30" s="1173"/>
      <c r="T30" s="1165"/>
    </row>
    <row r="31" spans="1:20" s="108" customFormat="1" x14ac:dyDescent="0.25">
      <c r="A31" s="1179" t="s">
        <v>269</v>
      </c>
      <c r="B31" s="198">
        <v>23821.612958700389</v>
      </c>
      <c r="C31" s="114"/>
      <c r="D31" s="1172">
        <v>22185.080367031587</v>
      </c>
      <c r="E31" s="1172"/>
      <c r="F31" s="1171">
        <v>7.3767260005097438E-2</v>
      </c>
      <c r="G31" s="1171"/>
      <c r="H31" s="362">
        <v>16732.049886497774</v>
      </c>
      <c r="I31" s="1171"/>
      <c r="J31" s="1176">
        <v>13549.181569855346</v>
      </c>
      <c r="K31" s="115"/>
      <c r="L31" s="1173">
        <v>0.23491221962245873</v>
      </c>
      <c r="M31" s="364"/>
      <c r="N31" s="114">
        <v>7089.563072201403</v>
      </c>
      <c r="O31" s="1171"/>
      <c r="P31" s="1172">
        <v>8635.8987971762872</v>
      </c>
      <c r="Q31" s="115"/>
      <c r="R31" s="1171">
        <v>-0.17905903731531633</v>
      </c>
      <c r="S31" s="1173"/>
      <c r="T31" s="1165"/>
    </row>
    <row r="32" spans="1:20" s="108" customFormat="1" x14ac:dyDescent="0.25">
      <c r="A32" s="1179" t="s">
        <v>205</v>
      </c>
      <c r="B32" s="198">
        <v>8122.7828747702424</v>
      </c>
      <c r="C32" s="114"/>
      <c r="D32" s="1172">
        <v>10926.229376469366</v>
      </c>
      <c r="E32" s="1172"/>
      <c r="F32" s="1171">
        <v>-0.25657950287375458</v>
      </c>
      <c r="G32" s="1171"/>
      <c r="H32" s="362">
        <v>7786.5334481703612</v>
      </c>
      <c r="I32" s="1171"/>
      <c r="J32" s="1176">
        <v>10592.538643232047</v>
      </c>
      <c r="K32" s="115"/>
      <c r="L32" s="1173">
        <v>-0.26490393753291075</v>
      </c>
      <c r="M32" s="364"/>
      <c r="N32" s="114">
        <v>336.24942659986618</v>
      </c>
      <c r="O32" s="1171"/>
      <c r="P32" s="1172">
        <v>333.69073323728179</v>
      </c>
      <c r="Q32" s="115"/>
      <c r="R32" s="1171">
        <v>7.667858611958964E-3</v>
      </c>
      <c r="S32" s="1173"/>
      <c r="T32" s="1165"/>
    </row>
    <row r="33" spans="1:20" x14ac:dyDescent="0.25">
      <c r="A33" s="1158" t="s">
        <v>143</v>
      </c>
      <c r="B33" s="1159"/>
      <c r="C33" s="1160"/>
      <c r="D33" s="1160"/>
      <c r="E33" s="1160"/>
      <c r="F33" s="1161"/>
      <c r="G33" s="1161"/>
      <c r="H33" s="1162"/>
      <c r="I33" s="1161"/>
      <c r="J33" s="1160"/>
      <c r="K33" s="710"/>
      <c r="L33" s="1163"/>
      <c r="M33" s="1164"/>
      <c r="N33" s="1160"/>
      <c r="O33" s="1161"/>
      <c r="P33" s="1160"/>
      <c r="Q33" s="710"/>
      <c r="R33" s="1161"/>
      <c r="S33" s="1163"/>
    </row>
    <row r="34" spans="1:20" s="108" customFormat="1" x14ac:dyDescent="0.25">
      <c r="A34" s="1181" t="s">
        <v>586</v>
      </c>
      <c r="B34" s="200">
        <v>5.064628249773909</v>
      </c>
      <c r="C34" s="157"/>
      <c r="D34" s="1178">
        <v>5.7136348095052494</v>
      </c>
      <c r="E34" s="1178"/>
      <c r="F34" s="1171">
        <v>-0.113589086696904</v>
      </c>
      <c r="G34" s="1171"/>
      <c r="H34" s="363">
        <v>4.4026906696842598</v>
      </c>
      <c r="I34" s="1171"/>
      <c r="J34" s="1178">
        <v>5.0662406010375509</v>
      </c>
      <c r="K34" s="1182"/>
      <c r="L34" s="1173">
        <v>-0.13097481616198767</v>
      </c>
      <c r="M34" s="364"/>
      <c r="N34" s="157">
        <v>6.440831867932836</v>
      </c>
      <c r="O34" s="1171"/>
      <c r="P34" s="1178">
        <v>6.8075759970357712</v>
      </c>
      <c r="Q34" s="91"/>
      <c r="R34" s="1171">
        <v>-5.3872939393203527E-2</v>
      </c>
      <c r="S34" s="1174"/>
      <c r="T34" s="1165"/>
    </row>
    <row r="35" spans="1:20" s="108" customFormat="1" x14ac:dyDescent="0.25">
      <c r="A35" s="1181" t="s">
        <v>292</v>
      </c>
      <c r="B35" s="200">
        <v>6.1140238286154514</v>
      </c>
      <c r="C35" s="157"/>
      <c r="D35" s="1178">
        <v>5.9784632217697489</v>
      </c>
      <c r="E35" s="1178"/>
      <c r="F35" s="1171">
        <v>2.2674824920236564E-2</v>
      </c>
      <c r="G35" s="1171"/>
      <c r="H35" s="363">
        <v>6.4951612680651341</v>
      </c>
      <c r="I35" s="1171"/>
      <c r="J35" s="1178">
        <v>6.5692594170643908</v>
      </c>
      <c r="K35" s="1182"/>
      <c r="L35" s="1173">
        <v>-1.127952852748948E-2</v>
      </c>
      <c r="M35" s="364"/>
      <c r="N35" s="157">
        <v>4.8294256139254772</v>
      </c>
      <c r="O35" s="1171"/>
      <c r="P35" s="1178">
        <v>4.3317977818322948</v>
      </c>
      <c r="Q35" s="91"/>
      <c r="R35" s="1171">
        <v>0.11487789992881252</v>
      </c>
      <c r="S35" s="1174"/>
      <c r="T35" s="1165"/>
    </row>
    <row r="36" spans="1:20" s="108" customFormat="1" x14ac:dyDescent="0.25">
      <c r="A36" s="1181" t="s">
        <v>587</v>
      </c>
      <c r="B36" s="200">
        <v>1.6376129683036977</v>
      </c>
      <c r="C36" s="157"/>
      <c r="D36" s="1178">
        <v>1.8595274142505016</v>
      </c>
      <c r="E36" s="1178"/>
      <c r="F36" s="1171">
        <v>-0.1193391634057992</v>
      </c>
      <c r="G36" s="1171"/>
      <c r="H36" s="363">
        <v>1.7999593392825102</v>
      </c>
      <c r="I36" s="1171"/>
      <c r="J36" s="1178">
        <v>2.0524593233075992</v>
      </c>
      <c r="K36" s="1182"/>
      <c r="L36" s="1173">
        <v>-0.12302313675974721</v>
      </c>
      <c r="M36" s="364"/>
      <c r="N36" s="157">
        <v>1.115049277718047</v>
      </c>
      <c r="O36" s="1171"/>
      <c r="P36" s="1178">
        <v>1.544758972196564</v>
      </c>
      <c r="Q36" s="91"/>
      <c r="R36" s="1171">
        <v>-0.27817264842779521</v>
      </c>
      <c r="S36" s="1174"/>
      <c r="T36" s="1165"/>
    </row>
    <row r="37" spans="1:20" s="108" customFormat="1" x14ac:dyDescent="0.25">
      <c r="A37" s="1183" t="s">
        <v>588</v>
      </c>
      <c r="B37" s="200">
        <v>3.3199261853000333</v>
      </c>
      <c r="C37" s="157"/>
      <c r="D37" s="1178">
        <v>3.4876277953826538</v>
      </c>
      <c r="E37" s="1178"/>
      <c r="F37" s="1171">
        <v>-4.8084721169112235E-2</v>
      </c>
      <c r="G37" s="1171"/>
      <c r="H37" s="363">
        <v>3.6537882175601508</v>
      </c>
      <c r="I37" s="1171"/>
      <c r="J37" s="1178">
        <v>3.9529455458839906</v>
      </c>
      <c r="K37" s="1182"/>
      <c r="L37" s="1173">
        <v>-7.5679597619384795E-2</v>
      </c>
      <c r="M37" s="364"/>
      <c r="N37" s="157">
        <v>1.9527448638784128</v>
      </c>
      <c r="O37" s="1171"/>
      <c r="P37" s="1178">
        <v>1.7885230146041857</v>
      </c>
      <c r="Q37" s="91"/>
      <c r="R37" s="1171">
        <v>9.1819813294698197E-2</v>
      </c>
      <c r="S37" s="1174"/>
      <c r="T37" s="1165"/>
    </row>
    <row r="38" spans="1:20" s="108" customFormat="1" x14ac:dyDescent="0.25">
      <c r="A38" s="1183" t="s">
        <v>589</v>
      </c>
      <c r="B38" s="200">
        <v>3.1049579134516985</v>
      </c>
      <c r="C38" s="157"/>
      <c r="D38" s="1178">
        <v>3.1135166031936081</v>
      </c>
      <c r="E38" s="1178"/>
      <c r="F38" s="1171">
        <v>-2.7488819982944049E-3</v>
      </c>
      <c r="G38" s="1171"/>
      <c r="H38" s="363">
        <v>3.7266900349783505</v>
      </c>
      <c r="I38" s="1171"/>
      <c r="J38" s="1178">
        <v>3.8555365168878488</v>
      </c>
      <c r="K38" s="1182"/>
      <c r="L38" s="1173">
        <v>-3.3418560904592845E-2</v>
      </c>
      <c r="M38" s="364"/>
      <c r="N38" s="157">
        <v>1.6535392887189986</v>
      </c>
      <c r="O38" s="1171"/>
      <c r="P38" s="1178">
        <v>1.8178700261087675</v>
      </c>
      <c r="Q38" s="91"/>
      <c r="R38" s="1171">
        <v>-9.0397407421655016E-2</v>
      </c>
      <c r="S38" s="1174"/>
      <c r="T38" s="1165"/>
    </row>
    <row r="39" spans="1:20" s="108" customFormat="1" x14ac:dyDescent="0.25">
      <c r="A39" s="1181" t="s">
        <v>1</v>
      </c>
      <c r="B39" s="200">
        <v>4.1537888786633639</v>
      </c>
      <c r="C39" s="157"/>
      <c r="D39" s="1178">
        <v>4.1303659726469943</v>
      </c>
      <c r="E39" s="1178"/>
      <c r="F39" s="1171">
        <v>5.6709032980335854E-3</v>
      </c>
      <c r="G39" s="1171"/>
      <c r="H39" s="363">
        <v>4.6730643879003644</v>
      </c>
      <c r="I39" s="1171"/>
      <c r="J39" s="1178">
        <v>5.0388668921031972</v>
      </c>
      <c r="K39" s="1182"/>
      <c r="L39" s="1173">
        <v>-7.2596183236376122E-2</v>
      </c>
      <c r="M39" s="364"/>
      <c r="N39" s="157">
        <v>2.9698371529016718</v>
      </c>
      <c r="O39" s="1171"/>
      <c r="P39" s="1178">
        <v>2.6395603775011223</v>
      </c>
      <c r="Q39" s="91"/>
      <c r="R39" s="1171">
        <v>0.12512567555405696</v>
      </c>
      <c r="S39" s="1174"/>
      <c r="T39" s="1165"/>
    </row>
    <row r="40" spans="1:20" s="108" customFormat="1" x14ac:dyDescent="0.25">
      <c r="A40" s="1181" t="s">
        <v>144</v>
      </c>
      <c r="B40" s="200">
        <v>2.1491620847587183</v>
      </c>
      <c r="C40" s="157"/>
      <c r="D40" s="1178">
        <v>1.9622081048983377</v>
      </c>
      <c r="E40" s="1178"/>
      <c r="F40" s="1171">
        <v>9.5277345656497855E-2</v>
      </c>
      <c r="G40" s="1171"/>
      <c r="H40" s="363">
        <v>2.3745755079866186</v>
      </c>
      <c r="I40" s="1171"/>
      <c r="J40" s="1178">
        <v>2.5042365216401108</v>
      </c>
      <c r="K40" s="1182"/>
      <c r="L40" s="1173">
        <v>-5.1776664277930373E-2</v>
      </c>
      <c r="M40" s="364"/>
      <c r="N40" s="157">
        <v>1.7145162327122938</v>
      </c>
      <c r="O40" s="1171"/>
      <c r="P40" s="1178">
        <v>1.3134381704352522</v>
      </c>
      <c r="Q40" s="91"/>
      <c r="R40" s="1171">
        <v>0.30536501169608216</v>
      </c>
      <c r="S40" s="1174"/>
      <c r="T40" s="1165"/>
    </row>
    <row r="41" spans="1:20" s="108" customFormat="1" x14ac:dyDescent="0.25">
      <c r="A41" s="1181" t="s">
        <v>145</v>
      </c>
      <c r="B41" s="200">
        <v>2.8167532680046095</v>
      </c>
      <c r="C41" s="157"/>
      <c r="D41" s="1178">
        <v>2.9117389444597435</v>
      </c>
      <c r="E41" s="1178"/>
      <c r="F41" s="1171">
        <v>-3.2621632044269017E-2</v>
      </c>
      <c r="G41" s="1171"/>
      <c r="H41" s="363">
        <v>3.2767154226774471</v>
      </c>
      <c r="I41" s="1171"/>
      <c r="J41" s="1178">
        <v>3.7776748348588312</v>
      </c>
      <c r="K41" s="1182"/>
      <c r="L41" s="1173">
        <v>-0.13261051680751781</v>
      </c>
      <c r="M41" s="364"/>
      <c r="N41" s="157">
        <v>1.7311983981898011</v>
      </c>
      <c r="O41" s="1171"/>
      <c r="P41" s="1178">
        <v>1.5531400443999939</v>
      </c>
      <c r="Q41" s="91"/>
      <c r="R41" s="1171">
        <v>0.11464410722768689</v>
      </c>
      <c r="S41" s="1174"/>
      <c r="T41" s="1165"/>
    </row>
    <row r="42" spans="1:20" s="108" customFormat="1" x14ac:dyDescent="0.25">
      <c r="A42" s="1181" t="s">
        <v>308</v>
      </c>
      <c r="B42" s="200">
        <v>13.242215359998852</v>
      </c>
      <c r="C42" s="157"/>
      <c r="D42" s="1178">
        <v>12.755504879429095</v>
      </c>
      <c r="E42" s="1178"/>
      <c r="F42" s="1171">
        <v>3.8156896584679981E-2</v>
      </c>
      <c r="G42" s="1171"/>
      <c r="H42" s="363">
        <v>12.985023427983311</v>
      </c>
      <c r="I42" s="1171"/>
      <c r="J42" s="1178">
        <v>12.470126157430812</v>
      </c>
      <c r="K42" s="1182"/>
      <c r="L42" s="1173">
        <v>4.1290462025171844E-2</v>
      </c>
      <c r="M42" s="364"/>
      <c r="N42" s="157">
        <v>14.295428877845602</v>
      </c>
      <c r="O42" s="1171"/>
      <c r="P42" s="1178">
        <v>13.797563452000906</v>
      </c>
      <c r="Q42" s="91"/>
      <c r="R42" s="1171">
        <v>3.6083575739780029E-2</v>
      </c>
      <c r="S42" s="1174"/>
      <c r="T42" s="1165"/>
    </row>
    <row r="43" spans="1:20" x14ac:dyDescent="0.25">
      <c r="A43" s="707" t="s">
        <v>1102</v>
      </c>
      <c r="B43" s="1184"/>
      <c r="C43" s="1185"/>
      <c r="D43" s="1185"/>
      <c r="E43" s="1185"/>
      <c r="F43" s="1161"/>
      <c r="G43" s="1161"/>
      <c r="H43" s="1186"/>
      <c r="I43" s="1161"/>
      <c r="J43" s="780"/>
      <c r="K43" s="1187"/>
      <c r="L43" s="1163"/>
      <c r="M43" s="1164"/>
      <c r="N43" s="1185"/>
      <c r="O43" s="1161"/>
      <c r="P43" s="1185"/>
      <c r="Q43" s="1187"/>
      <c r="R43" s="1161"/>
      <c r="S43" s="1163"/>
    </row>
    <row r="44" spans="1:20" s="108" customFormat="1" x14ac:dyDescent="0.25">
      <c r="A44" s="1188" t="s">
        <v>310</v>
      </c>
      <c r="B44" s="198">
        <v>44402.112895567428</v>
      </c>
      <c r="C44" s="114"/>
      <c r="D44" s="1172">
        <v>50625.663369948539</v>
      </c>
      <c r="E44" s="1172">
        <v>0</v>
      </c>
      <c r="F44" s="1171">
        <v>-0.12293271949648009</v>
      </c>
      <c r="G44" s="1171"/>
      <c r="H44" s="362">
        <v>34366.682237396941</v>
      </c>
      <c r="I44" s="1171"/>
      <c r="J44" s="1176">
        <v>38770.615670631909</v>
      </c>
      <c r="K44" s="115"/>
      <c r="L44" s="1173">
        <v>-0.11358946349079707</v>
      </c>
      <c r="M44" s="364"/>
      <c r="N44" s="114">
        <v>10035.430658169194</v>
      </c>
      <c r="O44" s="1171"/>
      <c r="P44" s="1172">
        <v>11855.047699316432</v>
      </c>
      <c r="Q44" s="115"/>
      <c r="R44" s="1171">
        <v>-0.15348879964879075</v>
      </c>
      <c r="S44" s="1173"/>
      <c r="T44" s="1165"/>
    </row>
    <row r="45" spans="1:20" s="108" customFormat="1" x14ac:dyDescent="0.25">
      <c r="A45" s="1188" t="s">
        <v>327</v>
      </c>
      <c r="B45" s="198">
        <v>31073.930160043077</v>
      </c>
      <c r="C45" s="114"/>
      <c r="D45" s="1172">
        <v>35999.332993930257</v>
      </c>
      <c r="E45" s="1172">
        <v>0</v>
      </c>
      <c r="F45" s="1171">
        <v>-0.1368192803660456</v>
      </c>
      <c r="G45" s="1171"/>
      <c r="H45" s="362">
        <v>24742.512198109605</v>
      </c>
      <c r="I45" s="1171"/>
      <c r="J45" s="1176">
        <v>29026.338522341197</v>
      </c>
      <c r="K45" s="115"/>
      <c r="L45" s="1173">
        <v>-0.14758410954707174</v>
      </c>
      <c r="M45" s="364"/>
      <c r="N45" s="114">
        <v>6331.4179619329707</v>
      </c>
      <c r="O45" s="1171"/>
      <c r="P45" s="1172">
        <v>6972.9944715904321</v>
      </c>
      <c r="Q45" s="115"/>
      <c r="R45" s="1171">
        <v>-9.2008750655316066E-2</v>
      </c>
      <c r="S45" s="1173"/>
      <c r="T45" s="1165"/>
    </row>
    <row r="46" spans="1:20" s="108" customFormat="1" x14ac:dyDescent="0.25">
      <c r="A46" s="1188" t="s">
        <v>312</v>
      </c>
      <c r="B46" s="1189">
        <v>12245.07880543258</v>
      </c>
      <c r="C46" s="114"/>
      <c r="D46" s="1172">
        <v>14878.948000752136</v>
      </c>
      <c r="E46" s="1172">
        <v>0</v>
      </c>
      <c r="F46" s="1171">
        <v>-0.17701985349948213</v>
      </c>
      <c r="G46" s="1171"/>
      <c r="H46" s="362">
        <v>10459.639252264171</v>
      </c>
      <c r="I46" s="1171"/>
      <c r="J46" s="1176">
        <v>10722.238642465247</v>
      </c>
      <c r="K46" s="115"/>
      <c r="L46" s="1173">
        <v>-2.4491097331209872E-2</v>
      </c>
      <c r="M46" s="364"/>
      <c r="N46" s="114">
        <v>1785.4395531687007</v>
      </c>
      <c r="O46" s="1171"/>
      <c r="P46" s="1172">
        <v>4156.7093582866701</v>
      </c>
      <c r="Q46" s="115"/>
      <c r="R46" s="1171">
        <v>-0.57046803149483838</v>
      </c>
      <c r="S46" s="1173"/>
      <c r="T46" s="1165"/>
    </row>
    <row r="47" spans="1:20" s="108" customFormat="1" x14ac:dyDescent="0.25">
      <c r="A47" s="1188" t="s">
        <v>313</v>
      </c>
      <c r="B47" s="198">
        <v>7972.088839993703</v>
      </c>
      <c r="C47" s="114"/>
      <c r="D47" s="1172">
        <v>9433.4225364785671</v>
      </c>
      <c r="E47" s="1172">
        <v>0</v>
      </c>
      <c r="F47" s="1171">
        <v>-0.15491023441746202</v>
      </c>
      <c r="G47" s="1171"/>
      <c r="H47" s="362">
        <v>6658.955882357056</v>
      </c>
      <c r="I47" s="1171"/>
      <c r="J47" s="1176">
        <v>6882.0277105820669</v>
      </c>
      <c r="K47" s="115"/>
      <c r="L47" s="1173">
        <v>-3.2413677713329633E-2</v>
      </c>
      <c r="M47" s="364"/>
      <c r="N47" s="114">
        <v>1313.1329576366682</v>
      </c>
      <c r="O47" s="1171"/>
      <c r="P47" s="1172">
        <v>2551.394825896487</v>
      </c>
      <c r="Q47" s="115"/>
      <c r="R47" s="1171">
        <v>-0.48532742000240164</v>
      </c>
      <c r="S47" s="1173"/>
      <c r="T47" s="1165"/>
    </row>
    <row r="48" spans="1:20" s="108" customFormat="1" x14ac:dyDescent="0.25">
      <c r="A48" s="1180" t="s">
        <v>643</v>
      </c>
      <c r="B48" s="198">
        <v>6209.5581144243315</v>
      </c>
      <c r="C48" s="114"/>
      <c r="D48" s="1172">
        <v>5603.8523786378928</v>
      </c>
      <c r="E48" s="1172">
        <v>0</v>
      </c>
      <c r="F48" s="1171">
        <v>0.10808738254694449</v>
      </c>
      <c r="G48" s="1171"/>
      <c r="H48" s="362">
        <v>5573.6406183382778</v>
      </c>
      <c r="I48" s="1171"/>
      <c r="J48" s="1176">
        <v>4897.575391806934</v>
      </c>
      <c r="K48" s="115"/>
      <c r="L48" s="1173">
        <v>0.13804080028299742</v>
      </c>
      <c r="M48" s="364"/>
      <c r="N48" s="114">
        <v>635.91749608606142</v>
      </c>
      <c r="O48" s="1171"/>
      <c r="P48" s="1172">
        <v>706.27698683100311</v>
      </c>
      <c r="Q48" s="115"/>
      <c r="R48" s="1171">
        <v>-9.9620251058494716E-2</v>
      </c>
      <c r="S48" s="1173"/>
      <c r="T48" s="1165"/>
    </row>
    <row r="49" spans="1:20" s="108" customFormat="1" x14ac:dyDescent="0.25">
      <c r="A49" s="1188" t="s">
        <v>198</v>
      </c>
      <c r="B49" s="198">
        <v>3983.1850845007948</v>
      </c>
      <c r="C49" s="114"/>
      <c r="D49" s="1172">
        <v>3409.8252625824748</v>
      </c>
      <c r="E49" s="1172">
        <v>0</v>
      </c>
      <c r="F49" s="1171">
        <v>0.16814932665613444</v>
      </c>
      <c r="G49" s="1171"/>
      <c r="H49" s="362">
        <v>3539.8076786774591</v>
      </c>
      <c r="I49" s="1171"/>
      <c r="J49" s="1176">
        <v>3078.3015797666726</v>
      </c>
      <c r="K49" s="115"/>
      <c r="L49" s="1173">
        <v>0.14992231493633171</v>
      </c>
      <c r="M49" s="364"/>
      <c r="N49" s="114">
        <v>443.3774058233347</v>
      </c>
      <c r="O49" s="1171"/>
      <c r="P49" s="1172">
        <v>331.52368281579567</v>
      </c>
      <c r="Q49" s="115"/>
      <c r="R49" s="1171">
        <v>0.33739285850564182</v>
      </c>
      <c r="S49" s="1173"/>
      <c r="T49" s="1165"/>
    </row>
    <row r="50" spans="1:20" s="108" customFormat="1" x14ac:dyDescent="0.25">
      <c r="A50" s="1188" t="s">
        <v>187</v>
      </c>
      <c r="B50" s="198">
        <v>4569.1246653294356</v>
      </c>
      <c r="C50" s="114"/>
      <c r="D50" s="1172">
        <v>4358.4599290104252</v>
      </c>
      <c r="E50" s="1172">
        <v>0</v>
      </c>
      <c r="F50" s="1171">
        <v>4.8334673198851964E-2</v>
      </c>
      <c r="G50" s="1171"/>
      <c r="H50" s="362">
        <v>4177.7846951419824</v>
      </c>
      <c r="I50" s="1171"/>
      <c r="J50" s="1176">
        <v>3562.4866901243659</v>
      </c>
      <c r="K50" s="115"/>
      <c r="L50" s="1173">
        <v>0.17271587476334868</v>
      </c>
      <c r="M50" s="364"/>
      <c r="N50" s="114">
        <v>391.33997018746243</v>
      </c>
      <c r="O50" s="1171"/>
      <c r="P50" s="1172">
        <v>795.97323888607491</v>
      </c>
      <c r="Q50" s="115"/>
      <c r="R50" s="1171">
        <v>-0.50835034261312184</v>
      </c>
      <c r="S50" s="1173"/>
      <c r="T50" s="1165"/>
    </row>
    <row r="51" spans="1:20" s="108" customFormat="1" x14ac:dyDescent="0.25">
      <c r="A51" s="1188" t="s">
        <v>316</v>
      </c>
      <c r="B51" s="198">
        <v>1548.9250357212047</v>
      </c>
      <c r="C51" s="114"/>
      <c r="D51" s="1172">
        <v>1670.8308658646349</v>
      </c>
      <c r="E51" s="1172">
        <v>0</v>
      </c>
      <c r="F51" s="1171">
        <v>-7.2961203096008995E-2</v>
      </c>
      <c r="G51" s="1171"/>
      <c r="H51" s="362">
        <v>1390.4199376631286</v>
      </c>
      <c r="I51" s="1171"/>
      <c r="J51" s="1176">
        <v>1249.597146334127</v>
      </c>
      <c r="K51" s="115"/>
      <c r="L51" s="1173">
        <v>0.11269455259411042</v>
      </c>
      <c r="M51" s="364"/>
      <c r="N51" s="114">
        <v>158.50509805807664</v>
      </c>
      <c r="O51" s="1171"/>
      <c r="P51" s="1172">
        <v>421.23371953050361</v>
      </c>
      <c r="Q51" s="115"/>
      <c r="R51" s="1171">
        <v>-0.62371222741915733</v>
      </c>
      <c r="S51" s="1173"/>
      <c r="T51" s="1165"/>
    </row>
    <row r="52" spans="1:20" s="108" customFormat="1" x14ac:dyDescent="0.25">
      <c r="A52" s="1188" t="s">
        <v>317</v>
      </c>
      <c r="B52" s="198">
        <v>7462.0870111770055</v>
      </c>
      <c r="C52" s="114"/>
      <c r="D52" s="1172">
        <v>6875.8762494788443</v>
      </c>
      <c r="E52" s="1172">
        <v>0</v>
      </c>
      <c r="F52" s="1171">
        <v>8.5256153605526699E-2</v>
      </c>
      <c r="G52" s="1171"/>
      <c r="H52" s="362">
        <v>4209.2115762891717</v>
      </c>
      <c r="I52" s="1171"/>
      <c r="J52" s="1176">
        <v>3763.4666534229291</v>
      </c>
      <c r="K52" s="115"/>
      <c r="L52" s="1173">
        <v>0.1184399820470924</v>
      </c>
      <c r="M52" s="364"/>
      <c r="N52" s="114">
        <v>3252.8754348878574</v>
      </c>
      <c r="O52" s="1171"/>
      <c r="P52" s="1172">
        <v>3112.4095960559503</v>
      </c>
      <c r="Q52" s="115"/>
      <c r="R52" s="1171">
        <v>4.5130897620257196E-2</v>
      </c>
      <c r="S52" s="1173"/>
      <c r="T52" s="1165"/>
    </row>
    <row r="53" spans="1:20" s="108" customFormat="1" x14ac:dyDescent="0.25">
      <c r="A53" s="1188" t="s">
        <v>318</v>
      </c>
      <c r="B53" s="198">
        <v>6884.6413393073308</v>
      </c>
      <c r="C53" s="114"/>
      <c r="D53" s="1172">
        <v>6522.7601767462911</v>
      </c>
      <c r="E53" s="1172">
        <v>0</v>
      </c>
      <c r="F53" s="1171">
        <v>5.5479758990856332E-2</v>
      </c>
      <c r="G53" s="1171"/>
      <c r="H53" s="362">
        <v>6045.853709143028</v>
      </c>
      <c r="I53" s="1171"/>
      <c r="J53" s="1176">
        <v>6146.0618211226247</v>
      </c>
      <c r="K53" s="115"/>
      <c r="L53" s="1173">
        <v>-1.6304442567629897E-2</v>
      </c>
      <c r="M53" s="364"/>
      <c r="N53" s="114">
        <v>838.78763016434323</v>
      </c>
      <c r="O53" s="1171"/>
      <c r="P53" s="1172">
        <v>376.69835562366899</v>
      </c>
      <c r="Q53" s="115"/>
      <c r="R53" s="1171">
        <v>1.226682483855366</v>
      </c>
      <c r="S53" s="1173"/>
      <c r="T53" s="1165"/>
    </row>
    <row r="54" spans="1:20" x14ac:dyDescent="0.25">
      <c r="A54" s="1158" t="s">
        <v>319</v>
      </c>
      <c r="B54" s="1184"/>
      <c r="C54" s="1185"/>
      <c r="D54" s="1185"/>
      <c r="E54" s="1185"/>
      <c r="F54" s="1161"/>
      <c r="G54" s="1161"/>
      <c r="H54" s="1186"/>
      <c r="I54" s="1161"/>
      <c r="J54" s="780"/>
      <c r="K54" s="1187"/>
      <c r="L54" s="1163"/>
      <c r="M54" s="1164"/>
      <c r="N54" s="780"/>
      <c r="O54" s="1161"/>
      <c r="P54" s="1185"/>
      <c r="Q54" s="1187"/>
      <c r="R54" s="1161"/>
      <c r="S54" s="1163"/>
    </row>
    <row r="55" spans="1:20" s="108" customFormat="1" x14ac:dyDescent="0.25">
      <c r="A55" s="1180" t="s">
        <v>320</v>
      </c>
      <c r="B55" s="198">
        <v>57303.943495052488</v>
      </c>
      <c r="C55" s="114"/>
      <c r="D55" s="1172">
        <v>62911.748784446376</v>
      </c>
      <c r="E55" s="1172"/>
      <c r="F55" s="1171">
        <v>-8.9137647541921466E-2</v>
      </c>
      <c r="G55" s="1171"/>
      <c r="H55" s="362">
        <v>46013.015035691758</v>
      </c>
      <c r="I55" s="1171"/>
      <c r="J55" s="1176">
        <v>48377.720666521644</v>
      </c>
      <c r="K55" s="115"/>
      <c r="L55" s="1173">
        <v>-4.8880054666699271E-2</v>
      </c>
      <c r="M55" s="364"/>
      <c r="N55" s="132">
        <v>11290.928459361285</v>
      </c>
      <c r="O55" s="1171"/>
      <c r="P55" s="1172">
        <v>14534.028117927577</v>
      </c>
      <c r="Q55" s="115"/>
      <c r="R55" s="1171">
        <v>-0.22313839165936122</v>
      </c>
      <c r="S55" s="1173"/>
      <c r="T55" s="1165"/>
    </row>
    <row r="56" spans="1:20" s="108" customFormat="1" x14ac:dyDescent="0.25">
      <c r="A56" s="1180" t="s">
        <v>196</v>
      </c>
      <c r="B56" s="198">
        <v>53268.248476033994</v>
      </c>
      <c r="C56" s="114"/>
      <c r="D56" s="1172">
        <v>59095.860310180149</v>
      </c>
      <c r="E56" s="1172"/>
      <c r="F56" s="1171">
        <v>-9.861286058885349E-2</v>
      </c>
      <c r="G56" s="1171"/>
      <c r="H56" s="362">
        <v>42747.509075320297</v>
      </c>
      <c r="I56" s="1171"/>
      <c r="J56" s="1176">
        <v>45112.978644587107</v>
      </c>
      <c r="K56" s="115"/>
      <c r="L56" s="1173">
        <v>-5.2434346840687533E-2</v>
      </c>
      <c r="M56" s="364"/>
      <c r="N56" s="132">
        <v>10520.73940071516</v>
      </c>
      <c r="O56" s="1171"/>
      <c r="P56" s="1172">
        <v>13982.881665596362</v>
      </c>
      <c r="Q56" s="115"/>
      <c r="R56" s="1171">
        <v>-0.24759862435219598</v>
      </c>
      <c r="S56" s="1173"/>
      <c r="T56" s="1165"/>
    </row>
    <row r="57" spans="1:20" s="108" customFormat="1" x14ac:dyDescent="0.25">
      <c r="A57" s="1180" t="s">
        <v>197</v>
      </c>
      <c r="B57" s="198">
        <v>4348.4381305787447</v>
      </c>
      <c r="C57" s="114"/>
      <c r="D57" s="1172">
        <v>3655.0879670274057</v>
      </c>
      <c r="E57" s="1172"/>
      <c r="F57" s="1171">
        <v>0.1896945216657053</v>
      </c>
      <c r="G57" s="1171"/>
      <c r="H57" s="362">
        <v>3549.0144776651309</v>
      </c>
      <c r="I57" s="1171"/>
      <c r="J57" s="1176">
        <v>3300.9749117367596</v>
      </c>
      <c r="K57" s="115"/>
      <c r="L57" s="1173">
        <v>7.5141305996133403E-2</v>
      </c>
      <c r="M57" s="364"/>
      <c r="N57" s="132">
        <v>799.42365291361057</v>
      </c>
      <c r="O57" s="1171"/>
      <c r="P57" s="1172">
        <v>354.11305529062588</v>
      </c>
      <c r="Q57" s="115"/>
      <c r="R57" s="1171">
        <v>1.2575379274212628</v>
      </c>
      <c r="S57" s="1173"/>
      <c r="T57" s="1165"/>
    </row>
    <row r="58" spans="1:20" s="108" customFormat="1" x14ac:dyDescent="0.25">
      <c r="A58" s="1180" t="s">
        <v>667</v>
      </c>
      <c r="B58" s="198">
        <v>1157.2989368909095</v>
      </c>
      <c r="C58" s="114"/>
      <c r="D58" s="1172">
        <v>1189.2850129710687</v>
      </c>
      <c r="E58" s="1172"/>
      <c r="F58" s="1171">
        <v>-2.6895214966386909E-2</v>
      </c>
      <c r="G58" s="1171"/>
      <c r="H58" s="362">
        <v>1004.731866214698</v>
      </c>
      <c r="I58" s="1171"/>
      <c r="J58" s="1176">
        <v>919.58213238257463</v>
      </c>
      <c r="K58" s="115"/>
      <c r="L58" s="1173">
        <v>9.2596116033166323E-2</v>
      </c>
      <c r="M58" s="364"/>
      <c r="N58" s="132">
        <v>152.56707067621267</v>
      </c>
      <c r="O58" s="1171"/>
      <c r="P58" s="1172">
        <v>269.70288058849115</v>
      </c>
      <c r="Q58" s="115"/>
      <c r="R58" s="1171">
        <v>-0.4343142707882407</v>
      </c>
      <c r="S58" s="1173"/>
      <c r="T58" s="1165"/>
    </row>
    <row r="59" spans="1:20" s="108" customFormat="1" x14ac:dyDescent="0.25">
      <c r="A59" s="1180" t="s">
        <v>250</v>
      </c>
      <c r="B59" s="198">
        <v>4457.9683850909541</v>
      </c>
      <c r="C59" s="114"/>
      <c r="D59" s="1172">
        <v>6535.2960392580426</v>
      </c>
      <c r="E59" s="1172"/>
      <c r="F59" s="1171">
        <v>-0.317862823916226</v>
      </c>
      <c r="G59" s="1171"/>
      <c r="H59" s="362">
        <v>3893.774388410603</v>
      </c>
      <c r="I59" s="1171"/>
      <c r="J59" s="1176">
        <v>5810.1378200294803</v>
      </c>
      <c r="K59" s="115"/>
      <c r="L59" s="1173">
        <v>-0.32983097664439803</v>
      </c>
      <c r="M59" s="364"/>
      <c r="N59" s="132">
        <v>564.19399668032531</v>
      </c>
      <c r="O59" s="1171"/>
      <c r="P59" s="1172">
        <v>725.15821922853252</v>
      </c>
      <c r="Q59" s="115"/>
      <c r="R59" s="1171">
        <v>-0.22197117577933648</v>
      </c>
      <c r="S59" s="1173"/>
      <c r="T59" s="1165"/>
    </row>
    <row r="60" spans="1:20" s="108" customFormat="1" x14ac:dyDescent="0.25">
      <c r="A60" s="1180" t="s">
        <v>321</v>
      </c>
      <c r="B60" s="198">
        <v>1729.7304710191661</v>
      </c>
      <c r="C60" s="114"/>
      <c r="D60" s="1172">
        <v>2772.6687691831985</v>
      </c>
      <c r="E60" s="1172"/>
      <c r="F60" s="1171">
        <v>-0.37614961792615131</v>
      </c>
      <c r="G60" s="1171"/>
      <c r="H60" s="362">
        <v>1504.0668239648776</v>
      </c>
      <c r="I60" s="1171"/>
      <c r="J60" s="1176">
        <v>2391.0080811904686</v>
      </c>
      <c r="K60" s="115"/>
      <c r="L60" s="1173">
        <v>-0.37094866562892931</v>
      </c>
      <c r="M60" s="364"/>
      <c r="N60" s="132">
        <v>225.66364705428404</v>
      </c>
      <c r="O60" s="1171"/>
      <c r="P60" s="1172">
        <v>381.66068799274836</v>
      </c>
      <c r="Q60" s="115"/>
      <c r="R60" s="1171">
        <v>-0.4087322741016185</v>
      </c>
      <c r="S60" s="1173"/>
      <c r="T60" s="1165"/>
    </row>
    <row r="61" spans="1:20" s="108" customFormat="1" x14ac:dyDescent="0.25">
      <c r="A61" s="1180" t="s">
        <v>322</v>
      </c>
      <c r="B61" s="198">
        <v>1036.686615407737</v>
      </c>
      <c r="C61" s="114"/>
      <c r="D61" s="1172">
        <v>1683.7212071541487</v>
      </c>
      <c r="E61" s="1172"/>
      <c r="F61" s="1171">
        <v>-0.38428843741894742</v>
      </c>
      <c r="G61" s="1171"/>
      <c r="H61" s="362">
        <v>980.4592818381916</v>
      </c>
      <c r="I61" s="1171"/>
      <c r="J61" s="1176">
        <v>1591.5265838321682</v>
      </c>
      <c r="K61" s="115"/>
      <c r="L61" s="1173">
        <v>-0.38395042106215654</v>
      </c>
      <c r="M61" s="364"/>
      <c r="N61" s="132">
        <v>56.227333569546111</v>
      </c>
      <c r="O61" s="1171"/>
      <c r="P61" s="1172">
        <v>92.194623321981851</v>
      </c>
      <c r="Q61" s="115"/>
      <c r="R61" s="1171">
        <v>-0.39012350673447682</v>
      </c>
      <c r="S61" s="1173"/>
      <c r="T61" s="1165"/>
    </row>
    <row r="62" spans="1:20" s="108" customFormat="1" x14ac:dyDescent="0.25">
      <c r="A62" s="1180" t="s">
        <v>323</v>
      </c>
      <c r="B62" s="198">
        <v>2052.7397073990664</v>
      </c>
      <c r="C62" s="114"/>
      <c r="D62" s="1172">
        <v>2696.2966509309122</v>
      </c>
      <c r="E62" s="1172"/>
      <c r="F62" s="1171">
        <v>-0.23868180205974515</v>
      </c>
      <c r="G62" s="1171"/>
      <c r="H62" s="362">
        <v>1767.3795428743927</v>
      </c>
      <c r="I62" s="1171"/>
      <c r="J62" s="1176">
        <v>2440.9394136452888</v>
      </c>
      <c r="K62" s="115"/>
      <c r="L62" s="1173">
        <v>-0.27594288781015036</v>
      </c>
      <c r="M62" s="364"/>
      <c r="N62" s="132">
        <v>285.3601645246805</v>
      </c>
      <c r="O62" s="1171"/>
      <c r="P62" s="1172">
        <v>255.35723728561891</v>
      </c>
      <c r="Q62" s="115"/>
      <c r="R62" s="1171">
        <v>0.11749393734826126</v>
      </c>
      <c r="S62" s="1173"/>
      <c r="T62" s="1165"/>
    </row>
    <row r="63" spans="1:20" s="108" customFormat="1" x14ac:dyDescent="0.25">
      <c r="A63" s="1180" t="s">
        <v>243</v>
      </c>
      <c r="B63" s="198">
        <v>3601.1741397594915</v>
      </c>
      <c r="C63" s="114"/>
      <c r="D63" s="1172">
        <v>2933.3615548348234</v>
      </c>
      <c r="E63" s="1172"/>
      <c r="F63" s="1171">
        <v>0.2276611909036465</v>
      </c>
      <c r="G63" s="1171"/>
      <c r="H63" s="362">
        <v>3183.1090145929297</v>
      </c>
      <c r="I63" s="1171"/>
      <c r="J63" s="1176">
        <v>2703.9969712593356</v>
      </c>
      <c r="K63" s="115"/>
      <c r="L63" s="1173">
        <v>0.17718660502436018</v>
      </c>
      <c r="M63" s="364"/>
      <c r="N63" s="132">
        <v>418.06512516655533</v>
      </c>
      <c r="O63" s="1171"/>
      <c r="P63" s="1172">
        <v>229.36458357549921</v>
      </c>
      <c r="Q63" s="115"/>
      <c r="R63" s="1171">
        <v>0.82271002196353549</v>
      </c>
      <c r="S63" s="1173"/>
      <c r="T63" s="1165"/>
    </row>
    <row r="64" spans="1:20" s="108" customFormat="1" x14ac:dyDescent="0.25">
      <c r="A64" s="1180" t="s">
        <v>267</v>
      </c>
      <c r="B64" s="198">
        <v>5721.0833714861938</v>
      </c>
      <c r="C64" s="114"/>
      <c r="D64" s="1172">
        <v>5752.5746870082639</v>
      </c>
      <c r="E64" s="1172"/>
      <c r="F64" s="1171">
        <v>-5.4742992895321866E-3</v>
      </c>
      <c r="G64" s="1171"/>
      <c r="H64" s="362">
        <v>5003.5197328834183</v>
      </c>
      <c r="I64" s="1171"/>
      <c r="J64" s="1176">
        <v>5275.9248227483358</v>
      </c>
      <c r="K64" s="115"/>
      <c r="L64" s="1173">
        <v>-5.1631723160720885E-2</v>
      </c>
      <c r="M64" s="364"/>
      <c r="N64" s="156">
        <v>717.56363860282647</v>
      </c>
      <c r="O64" s="1171"/>
      <c r="P64" s="1172">
        <v>476.64986425996608</v>
      </c>
      <c r="Q64" s="115"/>
      <c r="R64" s="1171">
        <v>0.50543132896281573</v>
      </c>
      <c r="S64" s="1173"/>
      <c r="T64" s="1165"/>
    </row>
    <row r="65" spans="1:20" s="108" customFormat="1" x14ac:dyDescent="0.25">
      <c r="A65" s="1180" t="s">
        <v>324</v>
      </c>
      <c r="B65" s="198">
        <v>592.18977821924113</v>
      </c>
      <c r="C65" s="114"/>
      <c r="D65" s="1172">
        <v>365.0819780619675</v>
      </c>
      <c r="E65" s="1172"/>
      <c r="F65" s="1171">
        <v>0.62207343502101131</v>
      </c>
      <c r="G65" s="1171"/>
      <c r="H65" s="362">
        <v>465.75227821924017</v>
      </c>
      <c r="I65" s="1171"/>
      <c r="J65" s="1176">
        <v>365.0819780619675</v>
      </c>
      <c r="K65" s="115"/>
      <c r="L65" s="1173">
        <v>0.27574710943465225</v>
      </c>
      <c r="M65" s="364"/>
      <c r="N65" s="714">
        <v>126.4375</v>
      </c>
      <c r="O65" s="1171"/>
      <c r="P65" s="1172">
        <v>0</v>
      </c>
      <c r="Q65" s="115"/>
      <c r="R65" s="1171" t="s">
        <v>249</v>
      </c>
      <c r="S65" s="1173"/>
      <c r="T65" s="1165"/>
    </row>
    <row r="66" spans="1:20" s="108" customFormat="1" x14ac:dyDescent="0.25">
      <c r="A66" s="1180" t="s">
        <v>325</v>
      </c>
      <c r="B66" s="198">
        <v>356.95458791304247</v>
      </c>
      <c r="C66" s="114"/>
      <c r="D66" s="1172">
        <v>191.52505091066902</v>
      </c>
      <c r="E66" s="1172"/>
      <c r="F66" s="1171">
        <v>0.86374882145068832</v>
      </c>
      <c r="G66" s="1173"/>
      <c r="H66" s="362">
        <v>323.30470520441372</v>
      </c>
      <c r="I66" s="116"/>
      <c r="J66" s="1176">
        <v>169.08457472019282</v>
      </c>
      <c r="K66" s="115"/>
      <c r="L66" s="1173">
        <v>0.91208870317963586</v>
      </c>
      <c r="M66" s="364"/>
      <c r="N66" s="156">
        <v>33.649882708628702</v>
      </c>
      <c r="O66" s="116"/>
      <c r="P66" s="1172">
        <v>22.44047619047619</v>
      </c>
      <c r="Q66" s="115"/>
      <c r="R66" s="1171">
        <v>0.49951731964180957</v>
      </c>
      <c r="S66" s="1173"/>
      <c r="T66" s="1165"/>
    </row>
    <row r="67" spans="1:20" s="108" customFormat="1" x14ac:dyDescent="0.25">
      <c r="A67" s="1180" t="s">
        <v>668</v>
      </c>
      <c r="B67" s="1190">
        <v>727.20968265131592</v>
      </c>
      <c r="C67" s="1172"/>
      <c r="D67" s="1172">
        <v>601.55577230105712</v>
      </c>
      <c r="E67" s="1172"/>
      <c r="F67" s="1171">
        <v>0.20888156366551083</v>
      </c>
      <c r="G67" s="1173"/>
      <c r="H67" s="1190">
        <v>572.96859042290089</v>
      </c>
      <c r="I67" s="1166"/>
      <c r="J67" s="1190">
        <v>438.25025938766726</v>
      </c>
      <c r="K67" s="1191"/>
      <c r="L67" s="1171">
        <v>0.30740045932537496</v>
      </c>
      <c r="M67" s="364"/>
      <c r="N67" s="1190">
        <v>154.24109222841437</v>
      </c>
      <c r="O67" s="1166"/>
      <c r="P67" s="1190">
        <v>163.30551291338975</v>
      </c>
      <c r="Q67" s="1191"/>
      <c r="R67" s="1171">
        <v>-5.5505907444672459E-2</v>
      </c>
      <c r="S67" s="1173"/>
      <c r="T67" s="1165"/>
    </row>
    <row r="68" spans="1:20" s="108" customFormat="1" x14ac:dyDescent="0.25">
      <c r="A68" s="1192" t="s">
        <v>1092</v>
      </c>
      <c r="B68" s="1193">
        <v>48.833210997704391</v>
      </c>
      <c r="C68" s="1194"/>
      <c r="D68" s="1194">
        <v>48.432041126201618</v>
      </c>
      <c r="E68" s="1194"/>
      <c r="F68" s="1195">
        <v>8.2831502074716696E-3</v>
      </c>
      <c r="G68" s="1196"/>
      <c r="H68" s="1193">
        <v>48.427035387970591</v>
      </c>
      <c r="I68" s="1197"/>
      <c r="J68" s="1193">
        <v>47.970379527599576</v>
      </c>
      <c r="K68" s="1198"/>
      <c r="L68" s="1195">
        <v>9.519538199781798E-3</v>
      </c>
      <c r="M68" s="998"/>
      <c r="N68" s="1193">
        <v>50.121249404564765</v>
      </c>
      <c r="O68" s="1197"/>
      <c r="P68" s="1193">
        <v>49.835934712702979</v>
      </c>
      <c r="Q68" s="1198"/>
      <c r="R68" s="1195">
        <v>5.7250795737369747E-3</v>
      </c>
      <c r="S68" s="1196"/>
      <c r="T68" s="1165"/>
    </row>
    <row r="69" spans="1:20" s="10" customFormat="1" x14ac:dyDescent="0.25">
      <c r="A69" s="1199"/>
      <c r="B69" s="1190"/>
      <c r="C69" s="1172"/>
      <c r="D69" s="1172"/>
      <c r="E69" s="1172"/>
      <c r="F69" s="1171"/>
      <c r="G69" s="1171"/>
      <c r="H69" s="1190"/>
      <c r="I69" s="1166"/>
      <c r="J69" s="1190"/>
      <c r="K69" s="1191"/>
      <c r="L69" s="1171"/>
      <c r="M69" s="116"/>
      <c r="N69" s="1190"/>
      <c r="O69" s="1166"/>
      <c r="P69" s="1190"/>
      <c r="Q69" s="1191"/>
      <c r="R69" s="1171"/>
      <c r="S69" s="1171"/>
      <c r="T69" s="1165"/>
    </row>
    <row r="70" spans="1:20" s="10" customFormat="1" x14ac:dyDescent="0.25">
      <c r="A70" s="1544" t="s">
        <v>1156</v>
      </c>
      <c r="B70" s="1190"/>
      <c r="C70" s="1172"/>
      <c r="D70" s="1172"/>
      <c r="E70" s="1172"/>
      <c r="F70" s="1171"/>
      <c r="G70" s="1171"/>
      <c r="H70" s="1190"/>
      <c r="I70" s="1166"/>
      <c r="J70" s="1190"/>
      <c r="K70" s="1191"/>
      <c r="L70" s="1171"/>
      <c r="M70" s="116"/>
      <c r="N70" s="1190"/>
      <c r="O70" s="1166"/>
      <c r="P70" s="1190"/>
      <c r="Q70" s="1191"/>
      <c r="R70" s="1171"/>
      <c r="S70" s="1171"/>
      <c r="T70" s="1165"/>
    </row>
    <row r="71" spans="1:20" x14ac:dyDescent="0.25">
      <c r="A71" s="1199" t="s">
        <v>1111</v>
      </c>
      <c r="B71" s="119"/>
      <c r="D71" s="119"/>
      <c r="E71" s="1201"/>
      <c r="F71" s="1202"/>
      <c r="G71" s="1202"/>
      <c r="H71" s="719"/>
      <c r="I71" s="1202"/>
      <c r="J71" s="120"/>
      <c r="K71" s="1201"/>
      <c r="L71" s="1202"/>
      <c r="M71" s="1202"/>
      <c r="N71" s="119"/>
      <c r="O71" s="1202"/>
      <c r="P71" s="353"/>
      <c r="Q71" s="1201"/>
      <c r="R71" s="1202"/>
      <c r="S71" s="1202"/>
    </row>
    <row r="72" spans="1:20" x14ac:dyDescent="0.25">
      <c r="A72" s="1165" t="s">
        <v>1112</v>
      </c>
      <c r="B72" s="119"/>
      <c r="D72" s="119"/>
      <c r="E72" s="1201"/>
      <c r="F72" s="1202"/>
      <c r="G72" s="1202"/>
      <c r="H72" s="119"/>
      <c r="I72" s="1202"/>
      <c r="J72" s="120"/>
      <c r="K72" s="1201"/>
      <c r="L72" s="1202"/>
      <c r="M72" s="1202"/>
      <c r="N72" s="40"/>
      <c r="O72" s="1202"/>
      <c r="P72" s="353"/>
      <c r="Q72" s="1201"/>
      <c r="R72" s="1202"/>
      <c r="S72" s="1202"/>
    </row>
    <row r="73" spans="1:20" x14ac:dyDescent="0.25">
      <c r="A73" s="1165" t="s">
        <v>724</v>
      </c>
      <c r="D73" s="35"/>
      <c r="F73" s="1165"/>
      <c r="J73" s="35"/>
      <c r="L73" s="1165"/>
      <c r="N73" s="36"/>
      <c r="P73" s="35"/>
    </row>
    <row r="74" spans="1:20" x14ac:dyDescent="0.25">
      <c r="F74" s="36"/>
      <c r="G74" s="36"/>
      <c r="L74" s="36"/>
      <c r="M74" s="36"/>
      <c r="R74" s="36"/>
      <c r="S74" s="36"/>
    </row>
    <row r="75" spans="1:20" x14ac:dyDescent="0.25">
      <c r="B75" s="100"/>
      <c r="D75" s="100"/>
      <c r="F75" s="36"/>
      <c r="G75" s="36"/>
      <c r="L75" s="36"/>
      <c r="M75" s="36"/>
      <c r="R75" s="36"/>
      <c r="S75" s="36"/>
    </row>
    <row r="76" spans="1:20" x14ac:dyDescent="0.25">
      <c r="B76" s="100"/>
      <c r="D76" s="100"/>
      <c r="F76" s="36"/>
      <c r="G76" s="36"/>
      <c r="L76" s="36"/>
      <c r="M76" s="36"/>
      <c r="R76" s="36"/>
      <c r="S76" s="36"/>
    </row>
    <row r="77" spans="1:20" x14ac:dyDescent="0.25">
      <c r="B77" s="354"/>
      <c r="H77" s="82"/>
      <c r="N77" s="82"/>
    </row>
    <row r="78" spans="1:20" x14ac:dyDescent="0.25">
      <c r="B78" s="355"/>
    </row>
    <row r="79" spans="1:20" x14ac:dyDescent="0.25">
      <c r="B79" s="1204"/>
    </row>
    <row r="80" spans="1:20" x14ac:dyDescent="0.25">
      <c r="B80" s="356"/>
    </row>
    <row r="81" spans="2:2" x14ac:dyDescent="0.25">
      <c r="B81" s="356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43" type="noConversion"/>
  <printOptions horizontalCentered="1"/>
  <pageMargins left="0.25" right="0.25" top="0.25" bottom="0.5" header="0.3" footer="0.3"/>
  <pageSetup scale="85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T81"/>
  <sheetViews>
    <sheetView showGridLines="0" topLeftCell="A22" zoomScaleNormal="100" workbookViewId="0">
      <selection activeCell="T8" sqref="T8"/>
    </sheetView>
  </sheetViews>
  <sheetFormatPr defaultColWidth="9.1796875" defaultRowHeight="11.5" x14ac:dyDescent="0.25"/>
  <cols>
    <col min="1" max="1" width="24.7265625" style="1203" customWidth="1"/>
    <col min="2" max="2" width="10.26953125" style="35" customWidth="1"/>
    <col min="3" max="3" width="0.54296875" style="1200" customWidth="1"/>
    <col min="4" max="4" width="12.7265625" style="1165" customWidth="1"/>
    <col min="5" max="5" width="0.7265625" style="1165" customWidth="1"/>
    <col min="6" max="6" width="8.54296875" style="1200" customWidth="1"/>
    <col min="7" max="7" width="0.54296875" style="1200" customWidth="1"/>
    <col min="8" max="8" width="10.26953125" style="36" customWidth="1"/>
    <col min="9" max="9" width="0.54296875" style="1200" customWidth="1"/>
    <col min="10" max="10" width="10.26953125" style="733" customWidth="1"/>
    <col min="11" max="11" width="0.54296875" style="1165" customWidth="1"/>
    <col min="12" max="12" width="8.453125" style="1200" customWidth="1"/>
    <col min="13" max="13" width="1.54296875" style="1200" customWidth="1"/>
    <col min="14" max="14" width="10.26953125" style="76" customWidth="1"/>
    <col min="15" max="15" width="0.54296875" style="1200" customWidth="1"/>
    <col min="16" max="16" width="10.26953125" style="733" customWidth="1"/>
    <col min="17" max="17" width="0.54296875" style="1165" customWidth="1"/>
    <col min="18" max="18" width="8.26953125" style="1200" customWidth="1"/>
    <col min="19" max="19" width="0.54296875" style="1200" customWidth="1"/>
    <col min="20" max="20" width="9.1796875" style="1165"/>
    <col min="21" max="16384" width="9.1796875" style="4"/>
  </cols>
  <sheetData>
    <row r="1" spans="1:20" s="2" customFormat="1" ht="15.5" x14ac:dyDescent="0.35">
      <c r="A1" s="1685" t="str">
        <f>CONCATENATE('List of Tables'!A74,":  ",'List of Tables'!C74)</f>
        <v>TABLE 61:  Kaua'i Visitor Characteristics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883"/>
    </row>
    <row r="2" spans="1:20" s="2" customFormat="1" ht="15.5" x14ac:dyDescent="0.35">
      <c r="A2" s="1685" t="s">
        <v>696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  <c r="T2" s="1165"/>
    </row>
    <row r="3" spans="1:20" s="2" customFormat="1" ht="14" x14ac:dyDescent="0.3">
      <c r="A3" s="770"/>
      <c r="B3" s="485"/>
      <c r="C3" s="1166"/>
      <c r="D3" s="1066"/>
      <c r="E3" s="1166"/>
      <c r="F3" s="1166"/>
      <c r="G3" s="1166"/>
      <c r="H3" s="704"/>
      <c r="I3" s="1166"/>
      <c r="J3" s="1066"/>
      <c r="K3" s="1166"/>
      <c r="L3" s="1166"/>
      <c r="M3" s="1166"/>
      <c r="N3" s="704"/>
      <c r="O3" s="1166"/>
      <c r="P3" s="1066"/>
      <c r="Q3" s="1166"/>
      <c r="R3" s="704"/>
      <c r="S3" s="1166"/>
      <c r="T3" s="1165"/>
    </row>
    <row r="4" spans="1:20" x14ac:dyDescent="0.25">
      <c r="A4" s="1757" t="s">
        <v>598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  <c r="T4" s="4"/>
    </row>
    <row r="5" spans="1:20" s="14" customFormat="1" ht="23" x14ac:dyDescent="0.25">
      <c r="A5" s="1765" t="s">
        <v>253</v>
      </c>
      <c r="B5" s="71">
        <v>2014</v>
      </c>
      <c r="C5" s="72"/>
      <c r="D5" s="73">
        <v>2013</v>
      </c>
      <c r="E5" s="1167"/>
      <c r="F5" s="45" t="s">
        <v>637</v>
      </c>
      <c r="G5" s="1167"/>
      <c r="H5" s="71">
        <v>2014</v>
      </c>
      <c r="I5" s="72"/>
      <c r="J5" s="73">
        <v>2013</v>
      </c>
      <c r="K5" s="1167"/>
      <c r="L5" s="1168" t="s">
        <v>637</v>
      </c>
      <c r="M5" s="998"/>
      <c r="N5" s="73">
        <v>2014</v>
      </c>
      <c r="O5" s="72"/>
      <c r="P5" s="73">
        <v>2013</v>
      </c>
      <c r="Q5" s="1167"/>
      <c r="R5" s="45" t="s">
        <v>637</v>
      </c>
      <c r="S5" s="1169"/>
      <c r="T5" s="1165"/>
    </row>
    <row r="6" spans="1:20" s="14" customFormat="1" x14ac:dyDescent="0.25">
      <c r="A6" s="1170" t="s">
        <v>1101</v>
      </c>
      <c r="B6" s="198">
        <v>8610145.7202880066</v>
      </c>
      <c r="C6" s="133"/>
      <c r="D6" s="114">
        <v>8516937.6631263532</v>
      </c>
      <c r="E6" s="114"/>
      <c r="F6" s="1171">
        <v>1.0943846350454452E-2</v>
      </c>
      <c r="G6" s="1171"/>
      <c r="H6" s="417">
        <v>7919671.5401018038</v>
      </c>
      <c r="I6" s="1171"/>
      <c r="J6" s="1172">
        <v>7916580.7299931627</v>
      </c>
      <c r="K6" s="115"/>
      <c r="L6" s="1173">
        <v>3.9042235708292109E-4</v>
      </c>
      <c r="M6" s="364"/>
      <c r="N6" s="891">
        <v>690474.18018804456</v>
      </c>
      <c r="O6" s="1171"/>
      <c r="P6" s="1172">
        <v>600356.93313319061</v>
      </c>
      <c r="Q6" s="115"/>
      <c r="R6" s="1171">
        <v>0.15010611534798618</v>
      </c>
      <c r="S6" s="1174"/>
      <c r="T6" s="1165"/>
    </row>
    <row r="7" spans="1:20" s="14" customFormat="1" x14ac:dyDescent="0.25">
      <c r="A7" s="1170" t="s">
        <v>272</v>
      </c>
      <c r="B7" s="198">
        <v>1117703.384436866</v>
      </c>
      <c r="C7" s="114"/>
      <c r="D7" s="114">
        <v>1114354.2457902483</v>
      </c>
      <c r="E7" s="114"/>
      <c r="F7" s="1171">
        <v>3.0054524037306566E-3</v>
      </c>
      <c r="G7" s="1171"/>
      <c r="H7" s="362">
        <v>986197.71035749943</v>
      </c>
      <c r="I7" s="1171"/>
      <c r="J7" s="1172">
        <v>987817.57540362608</v>
      </c>
      <c r="K7" s="115"/>
      <c r="L7" s="1173">
        <v>-1.6398423013123335E-3</v>
      </c>
      <c r="M7" s="364"/>
      <c r="N7" s="114">
        <v>131505.67407947936</v>
      </c>
      <c r="O7" s="1171"/>
      <c r="P7" s="1172">
        <v>126536.67038741321</v>
      </c>
      <c r="Q7" s="115"/>
      <c r="R7" s="1171">
        <v>3.9269278042900251E-2</v>
      </c>
      <c r="S7" s="1174"/>
      <c r="T7" s="1165"/>
    </row>
    <row r="8" spans="1:20" s="14" customFormat="1" x14ac:dyDescent="0.25">
      <c r="A8" s="505" t="s">
        <v>273</v>
      </c>
      <c r="B8" s="458"/>
      <c r="C8" s="474"/>
      <c r="D8" s="474"/>
      <c r="E8" s="474"/>
      <c r="F8" s="474"/>
      <c r="G8" s="474"/>
      <c r="H8" s="458"/>
      <c r="I8" s="474"/>
      <c r="J8" s="474"/>
      <c r="K8" s="474"/>
      <c r="L8" s="475"/>
      <c r="M8" s="458"/>
      <c r="N8" s="474"/>
      <c r="O8" s="474"/>
      <c r="P8" s="474"/>
      <c r="Q8" s="474"/>
      <c r="R8" s="474"/>
      <c r="S8" s="475"/>
      <c r="T8" s="1165"/>
    </row>
    <row r="9" spans="1:20" s="220" customFormat="1" x14ac:dyDescent="0.25">
      <c r="A9" s="1175" t="s">
        <v>274</v>
      </c>
      <c r="B9" s="198">
        <v>143709.72224843581</v>
      </c>
      <c r="C9" s="114"/>
      <c r="D9" s="114">
        <v>142754.38152851266</v>
      </c>
      <c r="E9" s="114"/>
      <c r="F9" s="1171">
        <v>6.6921989342395901E-3</v>
      </c>
      <c r="G9" s="1171"/>
      <c r="H9" s="362">
        <v>132460.67968886867</v>
      </c>
      <c r="I9" s="1171"/>
      <c r="J9" s="1176">
        <v>132171.91070350917</v>
      </c>
      <c r="K9" s="115"/>
      <c r="L9" s="1173">
        <v>2.1847984478885656E-3</v>
      </c>
      <c r="M9" s="364"/>
      <c r="N9" s="114">
        <v>11249.042559545045</v>
      </c>
      <c r="O9" s="1171"/>
      <c r="P9" s="1172">
        <v>10582.470824889495</v>
      </c>
      <c r="Q9" s="115"/>
      <c r="R9" s="1171">
        <v>6.2988289378299395E-2</v>
      </c>
      <c r="S9" s="1173"/>
      <c r="T9" s="1165"/>
    </row>
    <row r="10" spans="1:20" s="220" customFormat="1" x14ac:dyDescent="0.25">
      <c r="A10" s="1175" t="s">
        <v>275</v>
      </c>
      <c r="B10" s="198">
        <v>556606.36919538677</v>
      </c>
      <c r="C10" s="114"/>
      <c r="D10" s="114">
        <v>561137.70959961275</v>
      </c>
      <c r="E10" s="114"/>
      <c r="F10" s="1171">
        <v>-8.0752733717703896E-3</v>
      </c>
      <c r="G10" s="1171"/>
      <c r="H10" s="362">
        <v>486860.22679072525</v>
      </c>
      <c r="I10" s="1171"/>
      <c r="J10" s="1176">
        <v>497139.13990786544</v>
      </c>
      <c r="K10" s="115"/>
      <c r="L10" s="1173">
        <v>-2.0676129260402167E-2</v>
      </c>
      <c r="M10" s="364"/>
      <c r="N10" s="114">
        <v>69746.142404395461</v>
      </c>
      <c r="O10" s="1171"/>
      <c r="P10" s="1172">
        <v>63998.569691709032</v>
      </c>
      <c r="Q10" s="115"/>
      <c r="R10" s="1171">
        <v>8.9807830712051423E-2</v>
      </c>
      <c r="S10" s="1173"/>
      <c r="T10" s="1165"/>
    </row>
    <row r="11" spans="1:20" s="220" customFormat="1" x14ac:dyDescent="0.25">
      <c r="A11" s="1175" t="s">
        <v>276</v>
      </c>
      <c r="B11" s="198">
        <v>417387.29299290542</v>
      </c>
      <c r="C11" s="114"/>
      <c r="D11" s="114">
        <v>410462.15466287208</v>
      </c>
      <c r="E11" s="114"/>
      <c r="F11" s="1171">
        <v>1.6871563556745482E-2</v>
      </c>
      <c r="G11" s="1171"/>
      <c r="H11" s="362">
        <v>366876.80387741362</v>
      </c>
      <c r="I11" s="1171"/>
      <c r="J11" s="1172">
        <v>358506.52479213401</v>
      </c>
      <c r="K11" s="115"/>
      <c r="L11" s="1173">
        <v>2.3347633882347878E-2</v>
      </c>
      <c r="M11" s="364"/>
      <c r="N11" s="114">
        <v>50510.489115520919</v>
      </c>
      <c r="O11" s="1171"/>
      <c r="P11" s="1172">
        <v>51955.629870817771</v>
      </c>
      <c r="Q11" s="115"/>
      <c r="R11" s="1171">
        <v>-2.7814902040260953E-2</v>
      </c>
      <c r="S11" s="1173"/>
      <c r="T11" s="1165"/>
    </row>
    <row r="12" spans="1:20" s="220" customFormat="1" x14ac:dyDescent="0.25">
      <c r="A12" s="1175" t="s">
        <v>277</v>
      </c>
      <c r="B12" s="199">
        <v>2.1261671811555387</v>
      </c>
      <c r="C12" s="155"/>
      <c r="D12" s="157">
        <v>2.1205100582742307</v>
      </c>
      <c r="E12" s="157"/>
      <c r="F12" s="1171">
        <v>2.667812330921962E-3</v>
      </c>
      <c r="G12" s="1171"/>
      <c r="H12" s="363">
        <v>2.1096098918842627</v>
      </c>
      <c r="I12" s="1171"/>
      <c r="J12" s="1177">
        <v>2.0959142915084024</v>
      </c>
      <c r="K12" s="115"/>
      <c r="L12" s="1173">
        <v>6.5344276869278971E-3</v>
      </c>
      <c r="M12" s="364"/>
      <c r="N12" s="155">
        <v>2.2591357223827635</v>
      </c>
      <c r="O12" s="1171"/>
      <c r="P12" s="1178">
        <v>2.3343631928594886</v>
      </c>
      <c r="Q12" s="115"/>
      <c r="R12" s="1171">
        <v>-3.2226120899625239E-2</v>
      </c>
      <c r="S12" s="1173"/>
      <c r="T12" s="1165"/>
    </row>
    <row r="13" spans="1:20" s="14" customFormat="1" x14ac:dyDescent="0.25">
      <c r="A13" s="505" t="s">
        <v>278</v>
      </c>
      <c r="B13" s="458"/>
      <c r="C13" s="474"/>
      <c r="D13" s="474"/>
      <c r="E13" s="474"/>
      <c r="F13" s="474"/>
      <c r="G13" s="474"/>
      <c r="H13" s="458"/>
      <c r="I13" s="474"/>
      <c r="J13" s="474"/>
      <c r="K13" s="474"/>
      <c r="L13" s="475"/>
      <c r="M13" s="458"/>
      <c r="N13" s="474"/>
      <c r="O13" s="474"/>
      <c r="P13" s="474"/>
      <c r="Q13" s="474"/>
      <c r="R13" s="474"/>
      <c r="S13" s="475"/>
      <c r="T13" s="1165"/>
    </row>
    <row r="14" spans="1:20" s="108" customFormat="1" x14ac:dyDescent="0.25">
      <c r="A14" s="1179" t="s">
        <v>279</v>
      </c>
      <c r="B14" s="198">
        <v>336970.90199930751</v>
      </c>
      <c r="C14" s="114"/>
      <c r="D14" s="114">
        <v>331358.54700454115</v>
      </c>
      <c r="E14" s="114"/>
      <c r="F14" s="1171">
        <v>1.6937408271196459E-2</v>
      </c>
      <c r="G14" s="1171"/>
      <c r="H14" s="362">
        <v>282128.9216441118</v>
      </c>
      <c r="I14" s="1171"/>
      <c r="J14" s="1176">
        <v>281803.07200683746</v>
      </c>
      <c r="K14" s="115"/>
      <c r="L14" s="1173">
        <v>1.1563026440905269E-3</v>
      </c>
      <c r="M14" s="364"/>
      <c r="N14" s="114">
        <v>54841.980354993735</v>
      </c>
      <c r="O14" s="1171"/>
      <c r="P14" s="1172">
        <v>49555.474997674406</v>
      </c>
      <c r="Q14" s="115"/>
      <c r="R14" s="1171">
        <v>0.10667853264583621</v>
      </c>
      <c r="S14" s="1173"/>
      <c r="T14" s="1165"/>
    </row>
    <row r="15" spans="1:20" s="108" customFormat="1" x14ac:dyDescent="0.25">
      <c r="A15" s="1179" t="s">
        <v>280</v>
      </c>
      <c r="B15" s="198">
        <v>780732.48243734939</v>
      </c>
      <c r="C15" s="114"/>
      <c r="D15" s="114">
        <v>782995.69878710143</v>
      </c>
      <c r="E15" s="114"/>
      <c r="F15" s="1171">
        <v>-2.8904582148508227E-3</v>
      </c>
      <c r="G15" s="1171"/>
      <c r="H15" s="198">
        <v>704068.78871299559</v>
      </c>
      <c r="I15" s="1171"/>
      <c r="J15" s="1176">
        <v>706014.50339711597</v>
      </c>
      <c r="K15" s="115"/>
      <c r="L15" s="1173">
        <v>-2.7559131926585398E-3</v>
      </c>
      <c r="M15" s="364"/>
      <c r="N15" s="114">
        <v>76663.693724473254</v>
      </c>
      <c r="O15" s="1171"/>
      <c r="P15" s="1172">
        <v>76981.195389739107</v>
      </c>
      <c r="Q15" s="115"/>
      <c r="R15" s="1171">
        <v>-4.1244054948537789E-3</v>
      </c>
      <c r="S15" s="1173"/>
      <c r="T15" s="1165"/>
    </row>
    <row r="16" spans="1:20" s="108" customFormat="1" x14ac:dyDescent="0.25">
      <c r="A16" s="1180" t="s">
        <v>665</v>
      </c>
      <c r="B16" s="199">
        <v>5.297352183514537</v>
      </c>
      <c r="C16" s="155"/>
      <c r="D16" s="157">
        <v>5.2594261376824933</v>
      </c>
      <c r="E16" s="157"/>
      <c r="F16" s="1171">
        <v>7.2110615947836663E-3</v>
      </c>
      <c r="G16" s="1171"/>
      <c r="H16" s="363">
        <v>5.5143386709080113</v>
      </c>
      <c r="I16" s="1171"/>
      <c r="J16" s="1177">
        <v>5.440926430262496</v>
      </c>
      <c r="K16" s="115"/>
      <c r="L16" s="1173">
        <v>1.3492599392117414E-2</v>
      </c>
      <c r="M16" s="364"/>
      <c r="N16" s="155">
        <v>3.6701100242424829</v>
      </c>
      <c r="O16" s="1171"/>
      <c r="P16" s="1178">
        <v>3.8425311111064131</v>
      </c>
      <c r="Q16" s="115"/>
      <c r="R16" s="1171">
        <v>-4.4871747782487967E-2</v>
      </c>
      <c r="S16" s="1173"/>
      <c r="T16" s="1165"/>
    </row>
    <row r="17" spans="1:20" x14ac:dyDescent="0.25">
      <c r="A17" s="706" t="s">
        <v>281</v>
      </c>
      <c r="B17" s="458"/>
      <c r="C17" s="474"/>
      <c r="D17" s="474"/>
      <c r="E17" s="474"/>
      <c r="F17" s="474"/>
      <c r="G17" s="474"/>
      <c r="H17" s="458"/>
      <c r="I17" s="474"/>
      <c r="J17" s="474"/>
      <c r="K17" s="474"/>
      <c r="L17" s="475"/>
      <c r="M17" s="458"/>
      <c r="N17" s="474"/>
      <c r="O17" s="474"/>
      <c r="P17" s="474"/>
      <c r="Q17" s="474"/>
      <c r="R17" s="474"/>
      <c r="S17" s="475"/>
    </row>
    <row r="18" spans="1:20" s="108" customFormat="1" x14ac:dyDescent="0.25">
      <c r="A18" s="1179" t="s">
        <v>282</v>
      </c>
      <c r="B18" s="198">
        <v>47468.400293319959</v>
      </c>
      <c r="C18" s="114"/>
      <c r="D18" s="114">
        <v>50030.438559246584</v>
      </c>
      <c r="E18" s="114"/>
      <c r="F18" s="1171">
        <v>-5.1209590395507563E-2</v>
      </c>
      <c r="G18" s="1171"/>
      <c r="H18" s="362">
        <v>35200.750899524217</v>
      </c>
      <c r="I18" s="1171"/>
      <c r="J18" s="1176">
        <v>36072.06049556574</v>
      </c>
      <c r="K18" s="115"/>
      <c r="L18" s="1173">
        <v>-2.4154694355445296E-2</v>
      </c>
      <c r="M18" s="364"/>
      <c r="N18" s="114">
        <v>12267.649393796217</v>
      </c>
      <c r="O18" s="1171"/>
      <c r="P18" s="1172">
        <v>13958.378063681252</v>
      </c>
      <c r="Q18" s="115"/>
      <c r="R18" s="1171">
        <v>-0.121126441924094</v>
      </c>
      <c r="S18" s="1173"/>
      <c r="T18" s="1165"/>
    </row>
    <row r="19" spans="1:20" s="108" customFormat="1" x14ac:dyDescent="0.25">
      <c r="A19" s="1179" t="s">
        <v>283</v>
      </c>
      <c r="B19" s="198">
        <v>243821.21611975369</v>
      </c>
      <c r="C19" s="114"/>
      <c r="D19" s="114">
        <v>257373.99985085372</v>
      </c>
      <c r="E19" s="114"/>
      <c r="F19" s="1171">
        <v>-5.2657936461933869E-2</v>
      </c>
      <c r="G19" s="1171"/>
      <c r="H19" s="362">
        <v>197070.78235838047</v>
      </c>
      <c r="I19" s="1171"/>
      <c r="J19" s="1176">
        <v>205915.66583861626</v>
      </c>
      <c r="K19" s="115"/>
      <c r="L19" s="1173">
        <v>-4.2953912438929501E-2</v>
      </c>
      <c r="M19" s="364"/>
      <c r="N19" s="114">
        <v>46750.433761347405</v>
      </c>
      <c r="O19" s="1171"/>
      <c r="P19" s="1172">
        <v>51458.334012287836</v>
      </c>
      <c r="Q19" s="115"/>
      <c r="R19" s="1171">
        <v>-9.148955832530882E-2</v>
      </c>
      <c r="S19" s="1173"/>
      <c r="T19" s="1165"/>
    </row>
    <row r="20" spans="1:20" s="108" customFormat="1" x14ac:dyDescent="0.25">
      <c r="A20" s="1179" t="s">
        <v>284</v>
      </c>
      <c r="B20" s="198">
        <v>34939.620856878697</v>
      </c>
      <c r="C20" s="114"/>
      <c r="D20" s="114">
        <v>38017.238525942586</v>
      </c>
      <c r="E20" s="114"/>
      <c r="F20" s="1171">
        <v>-8.0953214604573498E-2</v>
      </c>
      <c r="G20" s="1171"/>
      <c r="H20" s="362">
        <v>24767.339878874813</v>
      </c>
      <c r="I20" s="1171"/>
      <c r="J20" s="1176">
        <v>25622.790080097082</v>
      </c>
      <c r="K20" s="115"/>
      <c r="L20" s="1173">
        <v>-3.3386301747316507E-2</v>
      </c>
      <c r="M20" s="364"/>
      <c r="N20" s="114">
        <v>10172.280978002787</v>
      </c>
      <c r="O20" s="1171"/>
      <c r="P20" s="1172">
        <v>12394.448445844058</v>
      </c>
      <c r="Q20" s="115"/>
      <c r="R20" s="1171">
        <v>-0.17928732186436086</v>
      </c>
      <c r="S20" s="1173"/>
      <c r="T20" s="1165"/>
    </row>
    <row r="21" spans="1:20" s="108" customFormat="1" x14ac:dyDescent="0.25">
      <c r="A21" s="1179" t="s">
        <v>285</v>
      </c>
      <c r="B21" s="198">
        <v>861353.38888045086</v>
      </c>
      <c r="C21" s="114"/>
      <c r="D21" s="114">
        <v>844967.04590710253</v>
      </c>
      <c r="E21" s="114"/>
      <c r="F21" s="1171">
        <v>1.9392878163380926E-2</v>
      </c>
      <c r="G21" s="1171"/>
      <c r="H21" s="362">
        <v>778693.51697795594</v>
      </c>
      <c r="I21" s="1171"/>
      <c r="J21" s="1176">
        <v>771452.63914983498</v>
      </c>
      <c r="K21" s="115"/>
      <c r="L21" s="1173">
        <v>9.3860302767265497E-3</v>
      </c>
      <c r="M21" s="364"/>
      <c r="N21" s="114">
        <v>82659.871902327053</v>
      </c>
      <c r="O21" s="1171"/>
      <c r="P21" s="1172">
        <v>73514.40675728822</v>
      </c>
      <c r="Q21" s="115"/>
      <c r="R21" s="1171">
        <v>0.12440371280194208</v>
      </c>
      <c r="S21" s="1173"/>
      <c r="T21" s="1165"/>
    </row>
    <row r="22" spans="1:20" x14ac:dyDescent="0.25">
      <c r="A22" s="706" t="s">
        <v>286</v>
      </c>
      <c r="B22" s="458"/>
      <c r="C22" s="474"/>
      <c r="D22" s="474"/>
      <c r="E22" s="474"/>
      <c r="F22" s="474"/>
      <c r="G22" s="474"/>
      <c r="H22" s="458"/>
      <c r="I22" s="474"/>
      <c r="J22" s="474"/>
      <c r="K22" s="474"/>
      <c r="L22" s="475"/>
      <c r="M22" s="458"/>
      <c r="N22" s="474"/>
      <c r="O22" s="474"/>
      <c r="P22" s="474"/>
      <c r="Q22" s="474"/>
      <c r="R22" s="474"/>
      <c r="S22" s="475"/>
    </row>
    <row r="23" spans="1:20" s="108" customFormat="1" x14ac:dyDescent="0.25">
      <c r="A23" s="1179" t="s">
        <v>583</v>
      </c>
      <c r="B23" s="198">
        <v>387835.30853295262</v>
      </c>
      <c r="C23" s="114"/>
      <c r="D23" s="114">
        <v>386173.66996006307</v>
      </c>
      <c r="E23" s="114"/>
      <c r="F23" s="1171">
        <v>4.3028272048205576E-3</v>
      </c>
      <c r="G23" s="1171"/>
      <c r="H23" s="362">
        <v>296156.6625576276</v>
      </c>
      <c r="I23" s="1171"/>
      <c r="J23" s="1176">
        <v>292589.60147034255</v>
      </c>
      <c r="K23" s="115"/>
      <c r="L23" s="1173">
        <v>1.2191346067528024E-2</v>
      </c>
      <c r="M23" s="364"/>
      <c r="N23" s="114">
        <v>91678.645975223102</v>
      </c>
      <c r="O23" s="1171"/>
      <c r="P23" s="1172">
        <v>93584.068489857033</v>
      </c>
      <c r="Q23" s="115"/>
      <c r="R23" s="1171">
        <v>-2.0360543684211023E-2</v>
      </c>
      <c r="S23" s="1173"/>
      <c r="T23" s="1165"/>
    </row>
    <row r="24" spans="1:20" s="108" customFormat="1" x14ac:dyDescent="0.25">
      <c r="A24" s="1179" t="s">
        <v>287</v>
      </c>
      <c r="B24" s="198">
        <v>300076.31174378889</v>
      </c>
      <c r="C24" s="114"/>
      <c r="D24" s="114">
        <v>285143.61940132501</v>
      </c>
      <c r="E24" s="114"/>
      <c r="F24" s="1171">
        <v>5.2369021526120434E-2</v>
      </c>
      <c r="G24" s="1171"/>
      <c r="H24" s="362">
        <v>241050.0321715466</v>
      </c>
      <c r="I24" s="1171"/>
      <c r="J24" s="1176">
        <v>228225.87981790933</v>
      </c>
      <c r="K24" s="115"/>
      <c r="L24" s="1173">
        <v>5.6190614157645292E-2</v>
      </c>
      <c r="M24" s="364"/>
      <c r="N24" s="114">
        <v>59026.27957221894</v>
      </c>
      <c r="O24" s="1171"/>
      <c r="P24" s="1172">
        <v>56917.739583355054</v>
      </c>
      <c r="Q24" s="115"/>
      <c r="R24" s="1171">
        <v>3.704539225026611E-2</v>
      </c>
      <c r="S24" s="1173"/>
      <c r="T24" s="1165"/>
    </row>
    <row r="25" spans="1:20" s="108" customFormat="1" x14ac:dyDescent="0.25">
      <c r="A25" s="1179" t="s">
        <v>288</v>
      </c>
      <c r="B25" s="198">
        <v>294171.52913239849</v>
      </c>
      <c r="C25" s="114"/>
      <c r="D25" s="114">
        <v>278875.19388983195</v>
      </c>
      <c r="E25" s="114"/>
      <c r="F25" s="1171">
        <v>5.4850110650606188E-2</v>
      </c>
      <c r="G25" s="1171"/>
      <c r="H25" s="362">
        <v>236079.74724529212</v>
      </c>
      <c r="I25" s="1171"/>
      <c r="J25" s="1176">
        <v>223238.894140141</v>
      </c>
      <c r="K25" s="115"/>
      <c r="L25" s="1173">
        <v>5.7520680500639451E-2</v>
      </c>
      <c r="M25" s="364"/>
      <c r="N25" s="114">
        <v>58091.781887101402</v>
      </c>
      <c r="O25" s="1171"/>
      <c r="P25" s="1172">
        <v>55636.299749650148</v>
      </c>
      <c r="Q25" s="115"/>
      <c r="R25" s="1171">
        <v>4.4134533541956025E-2</v>
      </c>
      <c r="S25" s="1173"/>
      <c r="T25" s="1165"/>
    </row>
    <row r="26" spans="1:20" s="108" customFormat="1" x14ac:dyDescent="0.25">
      <c r="A26" s="1179" t="s">
        <v>584</v>
      </c>
      <c r="B26" s="198">
        <v>20543.14983419636</v>
      </c>
      <c r="C26" s="114"/>
      <c r="D26" s="114">
        <v>18451.563973779725</v>
      </c>
      <c r="E26" s="114"/>
      <c r="F26" s="1171">
        <v>0.1133554783425864</v>
      </c>
      <c r="G26" s="1171"/>
      <c r="H26" s="362">
        <v>14043.283248192387</v>
      </c>
      <c r="I26" s="1171"/>
      <c r="J26" s="1176">
        <v>10951.517856193372</v>
      </c>
      <c r="K26" s="115"/>
      <c r="L26" s="1173">
        <v>0.28231387033264438</v>
      </c>
      <c r="M26" s="364"/>
      <c r="N26" s="114">
        <v>6499.8665860032825</v>
      </c>
      <c r="O26" s="1171"/>
      <c r="P26" s="1172">
        <v>7500.046117586362</v>
      </c>
      <c r="Q26" s="115"/>
      <c r="R26" s="1171">
        <v>-0.13335645086739198</v>
      </c>
      <c r="S26" s="1173"/>
      <c r="T26" s="1165"/>
    </row>
    <row r="27" spans="1:20" s="108" customFormat="1" x14ac:dyDescent="0.25">
      <c r="A27" s="1179" t="s">
        <v>585</v>
      </c>
      <c r="B27" s="198">
        <v>22729.704399854301</v>
      </c>
      <c r="C27" s="114"/>
      <c r="D27" s="1172">
        <v>21144.494516149058</v>
      </c>
      <c r="E27" s="1172"/>
      <c r="F27" s="1171">
        <v>7.4970337195554293E-2</v>
      </c>
      <c r="G27" s="1171"/>
      <c r="H27" s="362">
        <v>15913.129501142648</v>
      </c>
      <c r="I27" s="1171"/>
      <c r="J27" s="1176">
        <v>13444.688847763156</v>
      </c>
      <c r="K27" s="115"/>
      <c r="L27" s="1173">
        <v>0.1835996861905938</v>
      </c>
      <c r="M27" s="364"/>
      <c r="N27" s="114">
        <v>6816.5748987105926</v>
      </c>
      <c r="O27" s="1171"/>
      <c r="P27" s="1172">
        <v>7699.8056683860159</v>
      </c>
      <c r="Q27" s="115"/>
      <c r="R27" s="1171">
        <v>-0.11470818975364615</v>
      </c>
      <c r="S27" s="1173"/>
      <c r="T27" s="1165"/>
    </row>
    <row r="28" spans="1:20" s="108" customFormat="1" x14ac:dyDescent="0.25">
      <c r="A28" s="1179" t="s">
        <v>253</v>
      </c>
      <c r="B28" s="198">
        <v>1117703.384436866</v>
      </c>
      <c r="C28" s="114"/>
      <c r="D28" s="1172">
        <v>1114354.2457902483</v>
      </c>
      <c r="E28" s="1172"/>
      <c r="F28" s="1171">
        <v>3.0054524037306566E-3</v>
      </c>
      <c r="G28" s="1171"/>
      <c r="H28" s="362">
        <v>986197.71035749943</v>
      </c>
      <c r="I28" s="1171"/>
      <c r="J28" s="1176">
        <v>987817.57540362608</v>
      </c>
      <c r="K28" s="115"/>
      <c r="L28" s="1173">
        <v>-1.6398423013123335E-3</v>
      </c>
      <c r="M28" s="364"/>
      <c r="N28" s="114">
        <v>131505.67407947936</v>
      </c>
      <c r="O28" s="1171"/>
      <c r="P28" s="1172">
        <v>126536.67038741321</v>
      </c>
      <c r="Q28" s="115"/>
      <c r="R28" s="1171">
        <v>3.9269278042900251E-2</v>
      </c>
      <c r="S28" s="1173"/>
      <c r="T28" s="1165"/>
    </row>
    <row r="29" spans="1:20" s="108" customFormat="1" x14ac:dyDescent="0.25">
      <c r="A29" s="1179" t="s">
        <v>0</v>
      </c>
      <c r="B29" s="198">
        <v>234583.57085913428</v>
      </c>
      <c r="C29" s="114"/>
      <c r="D29" s="1172">
        <v>225853.73790778915</v>
      </c>
      <c r="E29" s="1172"/>
      <c r="F29" s="1171">
        <v>3.8652594516320644E-2</v>
      </c>
      <c r="G29" s="1171"/>
      <c r="H29" s="362">
        <v>182288.85129900844</v>
      </c>
      <c r="I29" s="1171"/>
      <c r="J29" s="1176">
        <v>172433.92015590778</v>
      </c>
      <c r="K29" s="115"/>
      <c r="L29" s="1173">
        <v>5.7151928890732367E-2</v>
      </c>
      <c r="M29" s="364"/>
      <c r="N29" s="114">
        <v>52294.71956008402</v>
      </c>
      <c r="O29" s="1171"/>
      <c r="P29" s="1172">
        <v>53419.817751900009</v>
      </c>
      <c r="Q29" s="115"/>
      <c r="R29" s="1171">
        <v>-2.1061438229559887E-2</v>
      </c>
      <c r="S29" s="1173"/>
      <c r="T29" s="1165"/>
    </row>
    <row r="30" spans="1:20" s="108" customFormat="1" x14ac:dyDescent="0.25">
      <c r="A30" s="1179" t="s">
        <v>260</v>
      </c>
      <c r="B30" s="198">
        <v>155453.11645410079</v>
      </c>
      <c r="C30" s="114"/>
      <c r="D30" s="1172">
        <v>149971.97148222165</v>
      </c>
      <c r="E30" s="1172"/>
      <c r="F30" s="1171">
        <v>3.6547795682801303E-2</v>
      </c>
      <c r="G30" s="1171"/>
      <c r="H30" s="362">
        <v>117391.3629285082</v>
      </c>
      <c r="I30" s="1171"/>
      <c r="J30" s="1176">
        <v>108985.68485834831</v>
      </c>
      <c r="K30" s="115"/>
      <c r="L30" s="1173">
        <v>7.7126441707321303E-2</v>
      </c>
      <c r="M30" s="364"/>
      <c r="N30" s="114">
        <v>38061.753525630571</v>
      </c>
      <c r="O30" s="1171"/>
      <c r="P30" s="1172">
        <v>40986.286623935215</v>
      </c>
      <c r="Q30" s="115"/>
      <c r="R30" s="1171">
        <v>-7.1353941505810203E-2</v>
      </c>
      <c r="S30" s="1173"/>
      <c r="T30" s="1165"/>
    </row>
    <row r="31" spans="1:20" s="108" customFormat="1" x14ac:dyDescent="0.25">
      <c r="A31" s="1179" t="s">
        <v>269</v>
      </c>
      <c r="B31" s="198">
        <v>206970.14009811907</v>
      </c>
      <c r="C31" s="114"/>
      <c r="D31" s="1172">
        <v>196652.91037673366</v>
      </c>
      <c r="E31" s="1172"/>
      <c r="F31" s="1171">
        <v>5.2464159831758339E-2</v>
      </c>
      <c r="G31" s="1171"/>
      <c r="H31" s="362">
        <v>159249.46031199658</v>
      </c>
      <c r="I31" s="1171"/>
      <c r="J31" s="1176">
        <v>150240.69815250067</v>
      </c>
      <c r="K31" s="115"/>
      <c r="L31" s="1173">
        <v>5.9962195798315784E-2</v>
      </c>
      <c r="M31" s="364"/>
      <c r="N31" s="114">
        <v>47720.679786106659</v>
      </c>
      <c r="O31" s="1171"/>
      <c r="P31" s="1172">
        <v>46412.212224283525</v>
      </c>
      <c r="Q31" s="115"/>
      <c r="R31" s="1171">
        <v>2.8192311874729498E-2</v>
      </c>
      <c r="S31" s="1173"/>
      <c r="T31" s="1165"/>
    </row>
    <row r="32" spans="1:20" s="108" customFormat="1" x14ac:dyDescent="0.25">
      <c r="A32" s="1179" t="s">
        <v>207</v>
      </c>
      <c r="B32" s="198">
        <v>590941.11765222601</v>
      </c>
      <c r="C32" s="114"/>
      <c r="D32" s="1172">
        <v>596857.13705978228</v>
      </c>
      <c r="E32" s="1172"/>
      <c r="F32" s="1171">
        <v>-9.9119521912723919E-3</v>
      </c>
      <c r="G32" s="1171"/>
      <c r="H32" s="362">
        <v>562795.34592091304</v>
      </c>
      <c r="I32" s="1171"/>
      <c r="J32" s="1176">
        <v>574274.00033982366</v>
      </c>
      <c r="K32" s="115"/>
      <c r="L32" s="1173">
        <v>-1.9988114405524518E-2</v>
      </c>
      <c r="M32" s="364"/>
      <c r="N32" s="114">
        <v>28145.771731165918</v>
      </c>
      <c r="O32" s="1171"/>
      <c r="P32" s="1172">
        <v>22583.136719772116</v>
      </c>
      <c r="Q32" s="115"/>
      <c r="R32" s="1171">
        <v>0.24631808594257734</v>
      </c>
      <c r="S32" s="1173"/>
      <c r="T32" s="1165"/>
    </row>
    <row r="33" spans="1:20" x14ac:dyDescent="0.25">
      <c r="A33" s="1158" t="s">
        <v>143</v>
      </c>
      <c r="B33" s="1159"/>
      <c r="C33" s="1160"/>
      <c r="D33" s="1160"/>
      <c r="E33" s="1160"/>
      <c r="F33" s="1161"/>
      <c r="G33" s="1161"/>
      <c r="H33" s="1162"/>
      <c r="I33" s="1161"/>
      <c r="J33" s="1160"/>
      <c r="K33" s="710"/>
      <c r="L33" s="1163"/>
      <c r="M33" s="1164"/>
      <c r="N33" s="1160"/>
      <c r="O33" s="1161"/>
      <c r="P33" s="1160"/>
      <c r="Q33" s="710"/>
      <c r="R33" s="1161"/>
      <c r="S33" s="1163"/>
    </row>
    <row r="34" spans="1:20" s="108" customFormat="1" x14ac:dyDescent="0.25">
      <c r="A34" s="1181" t="s">
        <v>586</v>
      </c>
      <c r="B34" s="200">
        <v>4.2199226897813391</v>
      </c>
      <c r="C34" s="157"/>
      <c r="D34" s="1178">
        <v>4.533298201240588</v>
      </c>
      <c r="E34" s="1178"/>
      <c r="F34" s="1171">
        <v>-6.9127486776292407E-2</v>
      </c>
      <c r="G34" s="1171"/>
      <c r="H34" s="363">
        <v>3.5512110836929676</v>
      </c>
      <c r="I34" s="1171"/>
      <c r="J34" s="1178">
        <v>4.0725112489994322</v>
      </c>
      <c r="K34" s="1182"/>
      <c r="L34" s="1173">
        <v>-0.12800459800682978</v>
      </c>
      <c r="M34" s="364"/>
      <c r="N34" s="157">
        <v>6.3801138157081576</v>
      </c>
      <c r="O34" s="1171"/>
      <c r="P34" s="1178">
        <v>5.9739437394668657</v>
      </c>
      <c r="Q34" s="91"/>
      <c r="R34" s="1171">
        <v>6.7990274759022057E-2</v>
      </c>
      <c r="S34" s="1174"/>
      <c r="T34" s="1165"/>
    </row>
    <row r="35" spans="1:20" s="108" customFormat="1" x14ac:dyDescent="0.25">
      <c r="A35" s="1181" t="s">
        <v>292</v>
      </c>
      <c r="B35" s="200">
        <v>5.1414984459541024</v>
      </c>
      <c r="C35" s="157"/>
      <c r="D35" s="1178">
        <v>4.8977500127710281</v>
      </c>
      <c r="E35" s="1178"/>
      <c r="F35" s="1171">
        <v>4.9767430462455846E-2</v>
      </c>
      <c r="G35" s="1171"/>
      <c r="H35" s="363">
        <v>5.4931558868908512</v>
      </c>
      <c r="I35" s="1171"/>
      <c r="J35" s="1178">
        <v>5.252800610927177</v>
      </c>
      <c r="K35" s="1182"/>
      <c r="L35" s="1173">
        <v>4.5757547976154549E-2</v>
      </c>
      <c r="M35" s="364"/>
      <c r="N35" s="157">
        <v>3.7123944130529818</v>
      </c>
      <c r="O35" s="1171"/>
      <c r="P35" s="1178">
        <v>3.4731207104467554</v>
      </c>
      <c r="Q35" s="91"/>
      <c r="R35" s="1171">
        <v>6.8892999280594558E-2</v>
      </c>
      <c r="S35" s="1174"/>
      <c r="T35" s="1165"/>
    </row>
    <row r="36" spans="1:20" s="108" customFormat="1" x14ac:dyDescent="0.25">
      <c r="A36" s="1181" t="s">
        <v>587</v>
      </c>
      <c r="B36" s="200">
        <v>2.1850021378387403</v>
      </c>
      <c r="C36" s="157"/>
      <c r="D36" s="1178">
        <v>2.1035363830206868</v>
      </c>
      <c r="E36" s="1178"/>
      <c r="F36" s="1171">
        <v>3.8727998942936444E-2</v>
      </c>
      <c r="G36" s="1171"/>
      <c r="H36" s="363">
        <v>2.5065577826407921</v>
      </c>
      <c r="I36" s="1171"/>
      <c r="J36" s="1178">
        <v>2.32432779325354</v>
      </c>
      <c r="K36" s="1182"/>
      <c r="L36" s="1173">
        <v>7.8401157494301099E-2</v>
      </c>
      <c r="M36" s="364"/>
      <c r="N36" s="157">
        <v>1.4902652628181572</v>
      </c>
      <c r="O36" s="1171"/>
      <c r="P36" s="1178">
        <v>1.7811382225627734</v>
      </c>
      <c r="Q36" s="91"/>
      <c r="R36" s="1171">
        <v>-0.16330734811029798</v>
      </c>
      <c r="S36" s="1174"/>
      <c r="T36" s="1165"/>
    </row>
    <row r="37" spans="1:20" s="108" customFormat="1" x14ac:dyDescent="0.25">
      <c r="A37" s="1183" t="s">
        <v>1113</v>
      </c>
      <c r="B37" s="200">
        <v>1.7922625097846998</v>
      </c>
      <c r="C37" s="157"/>
      <c r="D37" s="1178">
        <v>1.8327419048421136</v>
      </c>
      <c r="E37" s="1178"/>
      <c r="F37" s="1171">
        <v>-2.2086795173104874E-2</v>
      </c>
      <c r="G37" s="1171"/>
      <c r="H37" s="363">
        <v>2.0438168901988902</v>
      </c>
      <c r="I37" s="1171"/>
      <c r="J37" s="1178">
        <v>2.0860295278571113</v>
      </c>
      <c r="K37" s="1182"/>
      <c r="L37" s="1173">
        <v>-2.0235877342342449E-2</v>
      </c>
      <c r="M37" s="364"/>
      <c r="N37" s="157">
        <v>1.2050148829937077</v>
      </c>
      <c r="O37" s="1171"/>
      <c r="P37" s="1178">
        <v>1.3904744727680691</v>
      </c>
      <c r="Q37" s="91"/>
      <c r="R37" s="1171">
        <v>-0.13337863686570248</v>
      </c>
      <c r="S37" s="1174"/>
      <c r="T37" s="1165"/>
    </row>
    <row r="38" spans="1:20" s="108" customFormat="1" x14ac:dyDescent="0.25">
      <c r="A38" s="1183" t="s">
        <v>589</v>
      </c>
      <c r="B38" s="200">
        <v>7.7034263653286397</v>
      </c>
      <c r="C38" s="157"/>
      <c r="D38" s="1178">
        <v>7.6429355344541614</v>
      </c>
      <c r="E38" s="1178"/>
      <c r="F38" s="1171">
        <v>7.9146069729081336E-3</v>
      </c>
      <c r="G38" s="1171"/>
      <c r="H38" s="363">
        <v>8.0305109786058022</v>
      </c>
      <c r="I38" s="1171"/>
      <c r="J38" s="1178">
        <v>8.0142132789633926</v>
      </c>
      <c r="K38" s="1182"/>
      <c r="L38" s="1173">
        <v>2.0335994407822415E-3</v>
      </c>
      <c r="M38" s="364"/>
      <c r="N38" s="157">
        <v>5.2505276675038068</v>
      </c>
      <c r="O38" s="1171"/>
      <c r="P38" s="1178">
        <v>4.7445292443297058</v>
      </c>
      <c r="Q38" s="91"/>
      <c r="R38" s="1171">
        <v>0.10664881532321277</v>
      </c>
      <c r="S38" s="1174"/>
      <c r="T38" s="1165"/>
    </row>
    <row r="39" spans="1:20" s="108" customFormat="1" x14ac:dyDescent="0.25">
      <c r="A39" s="1181" t="s">
        <v>1</v>
      </c>
      <c r="B39" s="200">
        <v>4.3567095125791875</v>
      </c>
      <c r="C39" s="157"/>
      <c r="D39" s="1178">
        <v>4.2328796160430571</v>
      </c>
      <c r="E39" s="1178"/>
      <c r="F39" s="1171">
        <v>2.9254292058484756E-2</v>
      </c>
      <c r="G39" s="1171"/>
      <c r="H39" s="363">
        <v>4.6637804799205567</v>
      </c>
      <c r="I39" s="1171"/>
      <c r="J39" s="1178">
        <v>4.5457315271367662</v>
      </c>
      <c r="K39" s="1182"/>
      <c r="L39" s="1173">
        <v>2.5969187154822212E-2</v>
      </c>
      <c r="M39" s="364"/>
      <c r="N39" s="157">
        <v>3.286322016961623</v>
      </c>
      <c r="O39" s="1171"/>
      <c r="P39" s="1178">
        <v>3.2230244025950707</v>
      </c>
      <c r="Q39" s="91"/>
      <c r="R39" s="1171">
        <v>1.9639197989189013E-2</v>
      </c>
      <c r="S39" s="1174"/>
      <c r="T39" s="1165"/>
    </row>
    <row r="40" spans="1:20" s="108" customFormat="1" x14ac:dyDescent="0.25">
      <c r="A40" s="1181" t="s">
        <v>144</v>
      </c>
      <c r="B40" s="200">
        <v>2.1199575193933682</v>
      </c>
      <c r="C40" s="157"/>
      <c r="D40" s="1178">
        <v>2.0823631992427014</v>
      </c>
      <c r="E40" s="1178"/>
      <c r="F40" s="1171">
        <v>1.8053680628018588E-2</v>
      </c>
      <c r="G40" s="1171"/>
      <c r="H40" s="363">
        <v>2.3377634599488428</v>
      </c>
      <c r="I40" s="1171"/>
      <c r="J40" s="1178">
        <v>2.2863457698741301</v>
      </c>
      <c r="K40" s="1182"/>
      <c r="L40" s="1173">
        <v>2.2489026267248913E-2</v>
      </c>
      <c r="M40" s="364"/>
      <c r="N40" s="157">
        <v>1.4481929828877396</v>
      </c>
      <c r="O40" s="1171"/>
      <c r="P40" s="1178">
        <v>1.5399578732022436</v>
      </c>
      <c r="Q40" s="91"/>
      <c r="R40" s="1171">
        <v>-5.9589221180242333E-2</v>
      </c>
      <c r="S40" s="1174"/>
      <c r="T40" s="1165"/>
    </row>
    <row r="41" spans="1:20" s="108" customFormat="1" x14ac:dyDescent="0.25">
      <c r="A41" s="1181" t="s">
        <v>145</v>
      </c>
      <c r="B41" s="200">
        <v>3.3456926259432889</v>
      </c>
      <c r="C41" s="157"/>
      <c r="D41" s="1178">
        <v>3.2733589746088989</v>
      </c>
      <c r="E41" s="1178"/>
      <c r="F41" s="1171">
        <v>2.2097683723500686E-2</v>
      </c>
      <c r="G41" s="1171"/>
      <c r="H41" s="363">
        <v>3.6152207140910346</v>
      </c>
      <c r="I41" s="1171"/>
      <c r="J41" s="1178">
        <v>3.5586851913145794</v>
      </c>
      <c r="K41" s="1182"/>
      <c r="L41" s="1173">
        <v>1.588663220743361E-2</v>
      </c>
      <c r="M41" s="364"/>
      <c r="N41" s="157">
        <v>2.4462460386598277</v>
      </c>
      <c r="O41" s="1171"/>
      <c r="P41" s="1178">
        <v>2.349731163205409</v>
      </c>
      <c r="Q41" s="91"/>
      <c r="R41" s="1171">
        <v>4.1074858675643984E-2</v>
      </c>
      <c r="S41" s="1174"/>
      <c r="T41" s="1165"/>
    </row>
    <row r="42" spans="1:20" s="108" customFormat="1" x14ac:dyDescent="0.25">
      <c r="A42" s="1181" t="s">
        <v>308</v>
      </c>
      <c r="B42" s="200">
        <v>11.511909398973099</v>
      </c>
      <c r="C42" s="157"/>
      <c r="D42" s="1178">
        <v>11.367136365746054</v>
      </c>
      <c r="E42" s="1178"/>
      <c r="F42" s="1171">
        <v>1.2736104201521393E-2</v>
      </c>
      <c r="G42" s="1171"/>
      <c r="H42" s="363">
        <v>11.342642665591868</v>
      </c>
      <c r="I42" s="1171"/>
      <c r="J42" s="1178">
        <v>11.255239927029995</v>
      </c>
      <c r="K42" s="1182"/>
      <c r="L42" s="1173">
        <v>7.765515362490873E-3</v>
      </c>
      <c r="M42" s="364"/>
      <c r="N42" s="157">
        <v>12.781287819850105</v>
      </c>
      <c r="O42" s="1171"/>
      <c r="P42" s="1178">
        <v>12.240663924597362</v>
      </c>
      <c r="Q42" s="91"/>
      <c r="R42" s="1171">
        <v>4.4166223219834551E-2</v>
      </c>
      <c r="S42" s="1174"/>
      <c r="T42" s="1165"/>
    </row>
    <row r="43" spans="1:20" x14ac:dyDescent="0.25">
      <c r="A43" s="707" t="s">
        <v>1102</v>
      </c>
      <c r="B43" s="1184"/>
      <c r="C43" s="1185"/>
      <c r="D43" s="1185"/>
      <c r="E43" s="1185"/>
      <c r="F43" s="1161"/>
      <c r="G43" s="1161"/>
      <c r="H43" s="1186"/>
      <c r="I43" s="1161"/>
      <c r="J43" s="780"/>
      <c r="K43" s="1187"/>
      <c r="L43" s="1163"/>
      <c r="M43" s="1164"/>
      <c r="N43" s="1185"/>
      <c r="O43" s="1161"/>
      <c r="P43" s="1185"/>
      <c r="Q43" s="1187"/>
      <c r="R43" s="1161"/>
      <c r="S43" s="1163"/>
    </row>
    <row r="44" spans="1:20" s="108" customFormat="1" x14ac:dyDescent="0.25">
      <c r="A44" s="1188" t="s">
        <v>310</v>
      </c>
      <c r="B44" s="198">
        <v>564245.25901141309</v>
      </c>
      <c r="C44" s="114"/>
      <c r="D44" s="1172">
        <v>566528.56062303996</v>
      </c>
      <c r="E44" s="1172"/>
      <c r="F44" s="1171">
        <v>-4.0303380452978545E-3</v>
      </c>
      <c r="G44" s="1171"/>
      <c r="H44" s="362">
        <v>477396.43983278138</v>
      </c>
      <c r="I44" s="1171"/>
      <c r="J44" s="1176">
        <v>476608.0156684058</v>
      </c>
      <c r="K44" s="115"/>
      <c r="L44" s="1173">
        <v>1.6542402529044283E-3</v>
      </c>
      <c r="M44" s="364"/>
      <c r="N44" s="114">
        <v>86848.819178398917</v>
      </c>
      <c r="O44" s="1171"/>
      <c r="P44" s="1172">
        <v>89920.54495440262</v>
      </c>
      <c r="Q44" s="115"/>
      <c r="R44" s="1171">
        <v>-3.4160444396342679E-2</v>
      </c>
      <c r="S44" s="1173"/>
      <c r="T44" s="1165"/>
    </row>
    <row r="45" spans="1:20" s="108" customFormat="1" x14ac:dyDescent="0.25">
      <c r="A45" s="1188" t="s">
        <v>327</v>
      </c>
      <c r="B45" s="198">
        <v>354942.87427719624</v>
      </c>
      <c r="C45" s="114"/>
      <c r="D45" s="1172">
        <v>363590.9906507121</v>
      </c>
      <c r="E45" s="1172"/>
      <c r="F45" s="1171">
        <v>-2.3785287853360964E-2</v>
      </c>
      <c r="G45" s="1171"/>
      <c r="H45" s="362">
        <v>303932.0529131245</v>
      </c>
      <c r="I45" s="1171"/>
      <c r="J45" s="1176">
        <v>307455.7478470325</v>
      </c>
      <c r="K45" s="115"/>
      <c r="L45" s="1173">
        <v>-1.1460819836944908E-2</v>
      </c>
      <c r="M45" s="364"/>
      <c r="N45" s="114">
        <v>51010.821363942574</v>
      </c>
      <c r="O45" s="1171"/>
      <c r="P45" s="1172">
        <v>56135.24280369487</v>
      </c>
      <c r="Q45" s="115"/>
      <c r="R45" s="1171">
        <v>-9.1287062882624628E-2</v>
      </c>
      <c r="S45" s="1173"/>
      <c r="T45" s="1165"/>
    </row>
    <row r="46" spans="1:20" s="108" customFormat="1" x14ac:dyDescent="0.25">
      <c r="A46" s="1188" t="s">
        <v>312</v>
      </c>
      <c r="B46" s="1189">
        <v>252997.62362844037</v>
      </c>
      <c r="C46" s="114"/>
      <c r="D46" s="1172">
        <v>257745.05271594826</v>
      </c>
      <c r="E46" s="1172"/>
      <c r="F46" s="1171">
        <v>-1.8419089086221422E-2</v>
      </c>
      <c r="G46" s="1171"/>
      <c r="H46" s="362">
        <v>224363.27100122246</v>
      </c>
      <c r="I46" s="1171"/>
      <c r="J46" s="1176">
        <v>229239.7359515767</v>
      </c>
      <c r="K46" s="115"/>
      <c r="L46" s="1173">
        <v>-2.1272337145704628E-2</v>
      </c>
      <c r="M46" s="364"/>
      <c r="N46" s="114">
        <v>28634.352627210483</v>
      </c>
      <c r="O46" s="1171"/>
      <c r="P46" s="1172">
        <v>28505.31676439484</v>
      </c>
      <c r="Q46" s="115"/>
      <c r="R46" s="1171">
        <v>4.5267296582656357E-3</v>
      </c>
      <c r="S46" s="1173"/>
      <c r="T46" s="1165"/>
    </row>
    <row r="47" spans="1:20" s="108" customFormat="1" x14ac:dyDescent="0.25">
      <c r="A47" s="1188" t="s">
        <v>313</v>
      </c>
      <c r="B47" s="198">
        <v>170942.79349916909</v>
      </c>
      <c r="C47" s="114"/>
      <c r="D47" s="1172">
        <v>174909.66992169092</v>
      </c>
      <c r="E47" s="1172"/>
      <c r="F47" s="1171">
        <v>-2.2679571828692201E-2</v>
      </c>
      <c r="G47" s="1171"/>
      <c r="H47" s="362">
        <v>153992.47054560951</v>
      </c>
      <c r="I47" s="1171"/>
      <c r="J47" s="1176">
        <v>158421.96123306119</v>
      </c>
      <c r="K47" s="115"/>
      <c r="L47" s="1173">
        <v>-2.7960079858721513E-2</v>
      </c>
      <c r="M47" s="364"/>
      <c r="N47" s="114">
        <v>16950.322953573996</v>
      </c>
      <c r="O47" s="1171"/>
      <c r="P47" s="1172">
        <v>16487.708688654773</v>
      </c>
      <c r="Q47" s="115"/>
      <c r="R47" s="1171">
        <v>2.8058129462073061E-2</v>
      </c>
      <c r="S47" s="1173"/>
      <c r="T47" s="1165"/>
    </row>
    <row r="48" spans="1:20" s="108" customFormat="1" x14ac:dyDescent="0.25">
      <c r="A48" s="1180" t="s">
        <v>643</v>
      </c>
      <c r="B48" s="198">
        <v>216581.39304744609</v>
      </c>
      <c r="C48" s="114"/>
      <c r="D48" s="1172">
        <v>218410.90262487295</v>
      </c>
      <c r="E48" s="1172"/>
      <c r="F48" s="1171">
        <v>-8.3764571980598033E-3</v>
      </c>
      <c r="G48" s="1171"/>
      <c r="H48" s="362">
        <v>200409.34138938953</v>
      </c>
      <c r="I48" s="1171"/>
      <c r="J48" s="1176">
        <v>206742.97153659238</v>
      </c>
      <c r="K48" s="115"/>
      <c r="L48" s="1173">
        <v>-3.0635286414473464E-2</v>
      </c>
      <c r="M48" s="364"/>
      <c r="N48" s="114">
        <v>16172.051658052516</v>
      </c>
      <c r="O48" s="1171"/>
      <c r="P48" s="1172">
        <v>11667.931088287638</v>
      </c>
      <c r="Q48" s="115"/>
      <c r="R48" s="1171">
        <v>0.386025640337056</v>
      </c>
      <c r="S48" s="1173"/>
      <c r="T48" s="1165"/>
    </row>
    <row r="49" spans="1:20" s="108" customFormat="1" x14ac:dyDescent="0.25">
      <c r="A49" s="1188" t="s">
        <v>198</v>
      </c>
      <c r="B49" s="198">
        <v>157587.97265098855</v>
      </c>
      <c r="C49" s="114"/>
      <c r="D49" s="1172">
        <v>159370.95307399397</v>
      </c>
      <c r="E49" s="1172"/>
      <c r="F49" s="1171">
        <v>-1.1187612225532707E-2</v>
      </c>
      <c r="G49" s="1171"/>
      <c r="H49" s="362">
        <v>147067.38009724408</v>
      </c>
      <c r="I49" s="1171"/>
      <c r="J49" s="1176">
        <v>152469.80381798168</v>
      </c>
      <c r="K49" s="115"/>
      <c r="L49" s="1173">
        <v>-3.5432745274513552E-2</v>
      </c>
      <c r="M49" s="364"/>
      <c r="N49" s="114">
        <v>10520.592553741053</v>
      </c>
      <c r="O49" s="1171"/>
      <c r="P49" s="1172">
        <v>6901.1492560148026</v>
      </c>
      <c r="Q49" s="115"/>
      <c r="R49" s="1171">
        <v>0.52446964461341983</v>
      </c>
      <c r="S49" s="1173"/>
      <c r="T49" s="1165"/>
    </row>
    <row r="50" spans="1:20" s="108" customFormat="1" x14ac:dyDescent="0.25">
      <c r="A50" s="1188" t="s">
        <v>187</v>
      </c>
      <c r="B50" s="198">
        <v>141180.14313370732</v>
      </c>
      <c r="C50" s="114"/>
      <c r="D50" s="1172">
        <v>126104.78146657151</v>
      </c>
      <c r="E50" s="1172"/>
      <c r="F50" s="1171">
        <v>0.11954631292971278</v>
      </c>
      <c r="G50" s="1171"/>
      <c r="H50" s="362">
        <v>127575.91538416824</v>
      </c>
      <c r="I50" s="1171"/>
      <c r="J50" s="1176">
        <v>118647.78782296478</v>
      </c>
      <c r="K50" s="115"/>
      <c r="L50" s="1173">
        <v>7.5249001477593405E-2</v>
      </c>
      <c r="M50" s="364"/>
      <c r="N50" s="114">
        <v>13604.227749563976</v>
      </c>
      <c r="O50" s="1171"/>
      <c r="P50" s="1172">
        <v>7456.9936436079633</v>
      </c>
      <c r="Q50" s="115"/>
      <c r="R50" s="1171">
        <v>0.8243582333244095</v>
      </c>
      <c r="S50" s="1173"/>
      <c r="T50" s="1165"/>
    </row>
    <row r="51" spans="1:20" s="108" customFormat="1" x14ac:dyDescent="0.25">
      <c r="A51" s="1188" t="s">
        <v>316</v>
      </c>
      <c r="B51" s="198">
        <v>20087.574158411324</v>
      </c>
      <c r="C51" s="114"/>
      <c r="D51" s="1172">
        <v>21157.177558485015</v>
      </c>
      <c r="E51" s="1172"/>
      <c r="F51" s="1171">
        <v>-5.055510817154011E-2</v>
      </c>
      <c r="G51" s="1171"/>
      <c r="H51" s="362">
        <v>18278.949217304526</v>
      </c>
      <c r="I51" s="1171"/>
      <c r="J51" s="1176">
        <v>18177.431478161612</v>
      </c>
      <c r="K51" s="115"/>
      <c r="L51" s="1173">
        <v>5.5848230958745124E-3</v>
      </c>
      <c r="M51" s="364"/>
      <c r="N51" s="114">
        <v>1808.6249411066804</v>
      </c>
      <c r="O51" s="1171"/>
      <c r="P51" s="1172">
        <v>2979.7460803231425</v>
      </c>
      <c r="Q51" s="115"/>
      <c r="R51" s="1171">
        <v>-0.39302715991473286</v>
      </c>
      <c r="S51" s="1173"/>
      <c r="T51" s="1165"/>
    </row>
    <row r="52" spans="1:20" s="108" customFormat="1" x14ac:dyDescent="0.25">
      <c r="A52" s="1188" t="s">
        <v>317</v>
      </c>
      <c r="B52" s="198">
        <v>97983.102871020616</v>
      </c>
      <c r="C52" s="114"/>
      <c r="D52" s="1172">
        <v>90718.54520719609</v>
      </c>
      <c r="E52" s="1172"/>
      <c r="F52" s="1171">
        <v>8.0077977961757238E-2</v>
      </c>
      <c r="G52" s="1171"/>
      <c r="H52" s="362">
        <v>78178.073150487238</v>
      </c>
      <c r="I52" s="1171"/>
      <c r="J52" s="1176">
        <v>72384.747697665691</v>
      </c>
      <c r="K52" s="115"/>
      <c r="L52" s="1173">
        <v>8.0035168140931076E-2</v>
      </c>
      <c r="M52" s="364"/>
      <c r="N52" s="114">
        <v>19805.029720536004</v>
      </c>
      <c r="O52" s="1171"/>
      <c r="P52" s="1172">
        <v>18333.797509541815</v>
      </c>
      <c r="Q52" s="115"/>
      <c r="R52" s="1171">
        <v>8.0246997940742318E-2</v>
      </c>
      <c r="S52" s="1173"/>
      <c r="T52" s="1165"/>
    </row>
    <row r="53" spans="1:20" s="108" customFormat="1" x14ac:dyDescent="0.25">
      <c r="A53" s="1188" t="s">
        <v>318</v>
      </c>
      <c r="B53" s="198">
        <v>76607.303610615738</v>
      </c>
      <c r="C53" s="114"/>
      <c r="D53" s="1172">
        <v>73912.45042897707</v>
      </c>
      <c r="E53" s="1172"/>
      <c r="F53" s="1171">
        <v>3.6460070881132116E-2</v>
      </c>
      <c r="G53" s="1171"/>
      <c r="H53" s="362">
        <v>70481.365731594386</v>
      </c>
      <c r="I53" s="1171"/>
      <c r="J53" s="1176">
        <v>68723.569935451305</v>
      </c>
      <c r="K53" s="115"/>
      <c r="L53" s="1173">
        <v>2.557777190262514E-2</v>
      </c>
      <c r="M53" s="364"/>
      <c r="N53" s="114">
        <v>6125.9378790311321</v>
      </c>
      <c r="O53" s="1171"/>
      <c r="P53" s="1172">
        <v>5188.88049353121</v>
      </c>
      <c r="Q53" s="115"/>
      <c r="R53" s="1171">
        <v>0.18058950994691778</v>
      </c>
      <c r="S53" s="1173"/>
      <c r="T53" s="1165"/>
    </row>
    <row r="54" spans="1:20" x14ac:dyDescent="0.25">
      <c r="A54" s="1158" t="s">
        <v>319</v>
      </c>
      <c r="B54" s="1184"/>
      <c r="C54" s="1185"/>
      <c r="D54" s="1185"/>
      <c r="E54" s="1185"/>
      <c r="F54" s="1161"/>
      <c r="G54" s="1161"/>
      <c r="H54" s="1186"/>
      <c r="I54" s="1161"/>
      <c r="J54" s="780"/>
      <c r="K54" s="1187"/>
      <c r="L54" s="1163"/>
      <c r="M54" s="1164"/>
      <c r="N54" s="780"/>
      <c r="O54" s="1161"/>
      <c r="P54" s="1185"/>
      <c r="Q54" s="1187"/>
      <c r="R54" s="1161"/>
      <c r="S54" s="1163"/>
    </row>
    <row r="55" spans="1:20" s="108" customFormat="1" x14ac:dyDescent="0.25">
      <c r="A55" s="1180" t="s">
        <v>320</v>
      </c>
      <c r="B55" s="198">
        <v>1016172.6659434234</v>
      </c>
      <c r="C55" s="114"/>
      <c r="D55" s="1172">
        <v>1014304.8526192423</v>
      </c>
      <c r="E55" s="1172">
        <v>0</v>
      </c>
      <c r="F55" s="1171">
        <v>1.8414713479462024E-3</v>
      </c>
      <c r="G55" s="1171"/>
      <c r="H55" s="362">
        <v>896515.92172487418</v>
      </c>
      <c r="I55" s="1171"/>
      <c r="J55" s="1176">
        <v>897493.81323163898</v>
      </c>
      <c r="K55" s="115"/>
      <c r="L55" s="1173">
        <v>-1.0895802203289571E-3</v>
      </c>
      <c r="M55" s="364"/>
      <c r="N55" s="132">
        <v>119656.74421825072</v>
      </c>
      <c r="O55" s="1171"/>
      <c r="P55" s="1172">
        <v>116811.03938741959</v>
      </c>
      <c r="Q55" s="115"/>
      <c r="R55" s="1171">
        <v>2.4361608678037446E-2</v>
      </c>
      <c r="S55" s="1173"/>
      <c r="T55" s="1165"/>
    </row>
    <row r="56" spans="1:20" s="108" customFormat="1" x14ac:dyDescent="0.25">
      <c r="A56" s="1180" t="s">
        <v>196</v>
      </c>
      <c r="B56" s="198">
        <v>947983.11463387625</v>
      </c>
      <c r="C56" s="114"/>
      <c r="D56" s="1172">
        <v>948376.0028876164</v>
      </c>
      <c r="E56" s="1172">
        <v>0</v>
      </c>
      <c r="F56" s="1171">
        <v>-4.1427477344838418E-4</v>
      </c>
      <c r="G56" s="1171"/>
      <c r="H56" s="362">
        <v>836712.85408322769</v>
      </c>
      <c r="I56" s="1171"/>
      <c r="J56" s="1176">
        <v>838395.65006235649</v>
      </c>
      <c r="K56" s="115"/>
      <c r="L56" s="1173">
        <v>-2.0071621065825447E-3</v>
      </c>
      <c r="M56" s="364"/>
      <c r="N56" s="132">
        <v>111270.26055034244</v>
      </c>
      <c r="O56" s="1171"/>
      <c r="P56" s="1172">
        <v>109980.35282555947</v>
      </c>
      <c r="Q56" s="115"/>
      <c r="R56" s="1171">
        <v>1.1728528702111919E-2</v>
      </c>
      <c r="S56" s="1173"/>
      <c r="T56" s="1165"/>
    </row>
    <row r="57" spans="1:20" s="108" customFormat="1" x14ac:dyDescent="0.25">
      <c r="A57" s="1180" t="s">
        <v>197</v>
      </c>
      <c r="B57" s="198">
        <v>72930.081198365748</v>
      </c>
      <c r="C57" s="114"/>
      <c r="D57" s="1172">
        <v>69253.027760832701</v>
      </c>
      <c r="E57" s="1172">
        <v>0</v>
      </c>
      <c r="F57" s="1171">
        <v>5.3095923115908446E-2</v>
      </c>
      <c r="G57" s="1171"/>
      <c r="H57" s="362">
        <v>64642.531011548788</v>
      </c>
      <c r="I57" s="1171"/>
      <c r="J57" s="1176">
        <v>61700.923216465002</v>
      </c>
      <c r="K57" s="115"/>
      <c r="L57" s="1173">
        <v>4.7675263865400525E-2</v>
      </c>
      <c r="M57" s="364"/>
      <c r="N57" s="132">
        <v>8287.5501868222273</v>
      </c>
      <c r="O57" s="1171"/>
      <c r="P57" s="1172">
        <v>7552.1045443670764</v>
      </c>
      <c r="Q57" s="115"/>
      <c r="R57" s="1171">
        <v>9.7382873626094213E-2</v>
      </c>
      <c r="S57" s="1173"/>
      <c r="T57" s="1165"/>
    </row>
    <row r="58" spans="1:20" s="108" customFormat="1" x14ac:dyDescent="0.25">
      <c r="A58" s="1180" t="s">
        <v>667</v>
      </c>
      <c r="B58" s="198">
        <v>15649.821643022255</v>
      </c>
      <c r="C58" s="114"/>
      <c r="D58" s="1172">
        <v>12930.229100387116</v>
      </c>
      <c r="E58" s="1172">
        <v>0</v>
      </c>
      <c r="F58" s="1171">
        <v>0.21032825648493089</v>
      </c>
      <c r="G58" s="1171"/>
      <c r="H58" s="362">
        <v>14417.838273645446</v>
      </c>
      <c r="I58" s="1171"/>
      <c r="J58" s="1176">
        <v>11637.900679666674</v>
      </c>
      <c r="K58" s="115"/>
      <c r="L58" s="1173">
        <v>0.23886933481360426</v>
      </c>
      <c r="M58" s="364"/>
      <c r="N58" s="132">
        <v>1231.9833693768187</v>
      </c>
      <c r="O58" s="1171"/>
      <c r="P58" s="1172">
        <v>1292.3284207202644</v>
      </c>
      <c r="Q58" s="115"/>
      <c r="R58" s="1171">
        <v>-4.6694826466644641E-2</v>
      </c>
      <c r="S58" s="1173"/>
      <c r="T58" s="1165"/>
    </row>
    <row r="59" spans="1:20" s="108" customFormat="1" x14ac:dyDescent="0.25">
      <c r="A59" s="1180" t="s">
        <v>250</v>
      </c>
      <c r="B59" s="198">
        <v>43921.076230784085</v>
      </c>
      <c r="C59" s="114"/>
      <c r="D59" s="1172">
        <v>44056.572653191055</v>
      </c>
      <c r="E59" s="1172">
        <v>0</v>
      </c>
      <c r="F59" s="1171">
        <v>-3.0755098330862971E-3</v>
      </c>
      <c r="G59" s="1171"/>
      <c r="H59" s="362">
        <v>39775.743709727445</v>
      </c>
      <c r="I59" s="1171"/>
      <c r="J59" s="1176">
        <v>40106.176055712371</v>
      </c>
      <c r="K59" s="115"/>
      <c r="L59" s="1173">
        <v>-8.2389391979408554E-3</v>
      </c>
      <c r="M59" s="364"/>
      <c r="N59" s="132">
        <v>4145.332521055283</v>
      </c>
      <c r="O59" s="1171"/>
      <c r="P59" s="1172">
        <v>3950.3965974800731</v>
      </c>
      <c r="Q59" s="115"/>
      <c r="R59" s="1171">
        <v>4.9345912179946189E-2</v>
      </c>
      <c r="S59" s="1173"/>
      <c r="T59" s="1165"/>
    </row>
    <row r="60" spans="1:20" s="108" customFormat="1" x14ac:dyDescent="0.25">
      <c r="A60" s="1180" t="s">
        <v>321</v>
      </c>
      <c r="B60" s="198">
        <v>26758.440447156907</v>
      </c>
      <c r="C60" s="114"/>
      <c r="D60" s="1172">
        <v>24633.843052820601</v>
      </c>
      <c r="E60" s="1172">
        <v>0</v>
      </c>
      <c r="F60" s="1171">
        <v>8.624709468923232E-2</v>
      </c>
      <c r="G60" s="1171"/>
      <c r="H60" s="362">
        <v>24665.983308537801</v>
      </c>
      <c r="I60" s="1171"/>
      <c r="J60" s="1176">
        <v>22792.209609942016</v>
      </c>
      <c r="K60" s="115"/>
      <c r="L60" s="1173">
        <v>8.2211147171024651E-2</v>
      </c>
      <c r="M60" s="364"/>
      <c r="N60" s="132">
        <v>2092.4571386192411</v>
      </c>
      <c r="O60" s="1171"/>
      <c r="P60" s="1172">
        <v>1841.633442878926</v>
      </c>
      <c r="Q60" s="115"/>
      <c r="R60" s="1171">
        <v>0.13619631893098985</v>
      </c>
      <c r="S60" s="1173"/>
      <c r="T60" s="1165"/>
    </row>
    <row r="61" spans="1:20" s="108" customFormat="1" x14ac:dyDescent="0.25">
      <c r="A61" s="1180" t="s">
        <v>322</v>
      </c>
      <c r="B61" s="198">
        <v>9583.7646625058496</v>
      </c>
      <c r="C61" s="114"/>
      <c r="D61" s="1172">
        <v>8893.5669996258985</v>
      </c>
      <c r="E61" s="1172">
        <v>0</v>
      </c>
      <c r="F61" s="1171">
        <v>7.7606393802282458E-2</v>
      </c>
      <c r="G61" s="1171"/>
      <c r="H61" s="362">
        <v>9040.1349491891997</v>
      </c>
      <c r="I61" s="1171"/>
      <c r="J61" s="1176">
        <v>8467.1158828426433</v>
      </c>
      <c r="K61" s="115"/>
      <c r="L61" s="1173">
        <v>6.7675826606754572E-2</v>
      </c>
      <c r="M61" s="364"/>
      <c r="N61" s="132">
        <v>543.62971331657695</v>
      </c>
      <c r="O61" s="1171"/>
      <c r="P61" s="1172">
        <v>426.45111678313413</v>
      </c>
      <c r="Q61" s="115"/>
      <c r="R61" s="1171">
        <v>0.2747761511738106</v>
      </c>
      <c r="S61" s="1173"/>
      <c r="T61" s="1165"/>
    </row>
    <row r="62" spans="1:20" s="108" customFormat="1" x14ac:dyDescent="0.25">
      <c r="A62" s="1180" t="s">
        <v>323</v>
      </c>
      <c r="B62" s="198">
        <v>10269.999226527179</v>
      </c>
      <c r="C62" s="114"/>
      <c r="D62" s="1172">
        <v>12829.027509140758</v>
      </c>
      <c r="E62" s="1172">
        <v>0</v>
      </c>
      <c r="F62" s="1171">
        <v>-0.19947172775101277</v>
      </c>
      <c r="G62" s="1171"/>
      <c r="H62" s="362">
        <v>8593.1762678974137</v>
      </c>
      <c r="I62" s="1171"/>
      <c r="J62" s="1176">
        <v>11014.095715828087</v>
      </c>
      <c r="K62" s="115"/>
      <c r="L62" s="1173">
        <v>-0.21980192567707846</v>
      </c>
      <c r="M62" s="364"/>
      <c r="N62" s="132">
        <v>1676.8229586297621</v>
      </c>
      <c r="O62" s="1171"/>
      <c r="P62" s="1172">
        <v>1814.9317933126304</v>
      </c>
      <c r="Q62" s="115"/>
      <c r="R62" s="1171">
        <v>-7.609588150461058E-2</v>
      </c>
      <c r="S62" s="1173"/>
      <c r="T62" s="1165"/>
    </row>
    <row r="63" spans="1:20" s="108" customFormat="1" x14ac:dyDescent="0.25">
      <c r="A63" s="1180" t="s">
        <v>243</v>
      </c>
      <c r="B63" s="198">
        <v>31016.576134244828</v>
      </c>
      <c r="C63" s="114"/>
      <c r="D63" s="1172">
        <v>23989.234347700898</v>
      </c>
      <c r="E63" s="1172">
        <v>0</v>
      </c>
      <c r="F63" s="1171">
        <v>0.29293731032384629</v>
      </c>
      <c r="G63" s="1171"/>
      <c r="H63" s="362">
        <v>29964.614870510912</v>
      </c>
      <c r="I63" s="1171"/>
      <c r="J63" s="1176">
        <v>22882.619035669366</v>
      </c>
      <c r="K63" s="115"/>
      <c r="L63" s="1173">
        <v>0.30949236290663013</v>
      </c>
      <c r="M63" s="364"/>
      <c r="N63" s="132">
        <v>1051.961263733838</v>
      </c>
      <c r="O63" s="1171"/>
      <c r="P63" s="1172">
        <v>1106.615312032264</v>
      </c>
      <c r="Q63" s="115"/>
      <c r="R63" s="1171">
        <v>-4.9388480083522049E-2</v>
      </c>
      <c r="S63" s="1173"/>
      <c r="T63" s="1165"/>
    </row>
    <row r="64" spans="1:20" s="108" customFormat="1" x14ac:dyDescent="0.25">
      <c r="A64" s="1180" t="s">
        <v>267</v>
      </c>
      <c r="B64" s="198">
        <v>74259.117532322518</v>
      </c>
      <c r="C64" s="114"/>
      <c r="D64" s="1172">
        <v>69701.597975972996</v>
      </c>
      <c r="E64" s="1172">
        <v>0</v>
      </c>
      <c r="F64" s="1171">
        <v>6.5386155966188256E-2</v>
      </c>
      <c r="G64" s="1171"/>
      <c r="H64" s="362">
        <v>67564.132267258392</v>
      </c>
      <c r="I64" s="1171"/>
      <c r="J64" s="1176">
        <v>64693.441507345247</v>
      </c>
      <c r="K64" s="115"/>
      <c r="L64" s="1173">
        <v>4.43737524705222E-2</v>
      </c>
      <c r="M64" s="364"/>
      <c r="N64" s="156">
        <v>6694.9852650760722</v>
      </c>
      <c r="O64" s="1171"/>
      <c r="P64" s="1172">
        <v>5008.1564686307192</v>
      </c>
      <c r="Q64" s="115"/>
      <c r="R64" s="1171">
        <v>0.33681631295089093</v>
      </c>
      <c r="S64" s="1173"/>
      <c r="T64" s="1165"/>
    </row>
    <row r="65" spans="1:20" s="108" customFormat="1" x14ac:dyDescent="0.25">
      <c r="A65" s="1180" t="s">
        <v>324</v>
      </c>
      <c r="B65" s="198">
        <v>7100.7220220802719</v>
      </c>
      <c r="C65" s="114"/>
      <c r="D65" s="1172">
        <v>4308.5811164093511</v>
      </c>
      <c r="E65" s="1172">
        <v>0</v>
      </c>
      <c r="F65" s="1171">
        <v>0.6480418565260323</v>
      </c>
      <c r="G65" s="1171"/>
      <c r="H65" s="362">
        <v>6637.8952644013762</v>
      </c>
      <c r="I65" s="1171"/>
      <c r="J65" s="1176">
        <v>4197.9620603798339</v>
      </c>
      <c r="K65" s="115"/>
      <c r="L65" s="1173">
        <v>0.58121849814926052</v>
      </c>
      <c r="M65" s="364"/>
      <c r="N65" s="156">
        <v>462.82675767890663</v>
      </c>
      <c r="O65" s="1171"/>
      <c r="P65" s="1172">
        <v>110.61905602950161</v>
      </c>
      <c r="Q65" s="115"/>
      <c r="R65" s="1171">
        <v>3.1839695102394727</v>
      </c>
      <c r="S65" s="1173"/>
      <c r="T65" s="1165"/>
    </row>
    <row r="66" spans="1:20" s="108" customFormat="1" x14ac:dyDescent="0.25">
      <c r="A66" s="1180" t="s">
        <v>325</v>
      </c>
      <c r="B66" s="198">
        <v>3252.9179020853094</v>
      </c>
      <c r="C66" s="114"/>
      <c r="D66" s="1172">
        <v>1253.7041252765794</v>
      </c>
      <c r="E66" s="1172">
        <v>0</v>
      </c>
      <c r="F66" s="1171">
        <v>1.5946456077646582</v>
      </c>
      <c r="G66" s="1173"/>
      <c r="H66" s="362">
        <v>2929.651792559443</v>
      </c>
      <c r="I66" s="116"/>
      <c r="J66" s="1176">
        <v>1218.6941402681646</v>
      </c>
      <c r="K66" s="115"/>
      <c r="L66" s="1173">
        <v>1.403927036126386</v>
      </c>
      <c r="M66" s="364"/>
      <c r="N66" s="156">
        <v>323.26610952587487</v>
      </c>
      <c r="O66" s="116"/>
      <c r="P66" s="1172">
        <v>35.009985008414866</v>
      </c>
      <c r="Q66" s="115"/>
      <c r="R66" s="1171">
        <v>8.2335403585056053</v>
      </c>
      <c r="S66" s="1173"/>
      <c r="T66" s="1165"/>
    </row>
    <row r="67" spans="1:20" s="108" customFormat="1" x14ac:dyDescent="0.25">
      <c r="A67" s="1180" t="s">
        <v>668</v>
      </c>
      <c r="B67" s="1190">
        <v>7034.0630386626299</v>
      </c>
      <c r="C67" s="1172"/>
      <c r="D67" s="1172">
        <v>4754.85224520262</v>
      </c>
      <c r="E67" s="1172">
        <v>0</v>
      </c>
      <c r="F67" s="1171">
        <v>0.47934418903544396</v>
      </c>
      <c r="G67" s="1173"/>
      <c r="H67" s="1190">
        <v>5657.7972651082673</v>
      </c>
      <c r="I67" s="1166"/>
      <c r="J67" s="1190">
        <v>3775.8981136877765</v>
      </c>
      <c r="K67" s="1191"/>
      <c r="L67" s="1171">
        <v>0.49839775723781682</v>
      </c>
      <c r="M67" s="364"/>
      <c r="N67" s="1190">
        <v>1376.265773554378</v>
      </c>
      <c r="O67" s="1166"/>
      <c r="P67" s="1190">
        <v>978.95413151482364</v>
      </c>
      <c r="Q67" s="1191"/>
      <c r="R67" s="1171">
        <v>0.40585317457597159</v>
      </c>
      <c r="S67" s="1173"/>
      <c r="T67" s="1165"/>
    </row>
    <row r="68" spans="1:20" s="108" customFormat="1" x14ac:dyDescent="0.25">
      <c r="A68" s="1192" t="s">
        <v>1092</v>
      </c>
      <c r="B68" s="1193">
        <v>48.787451142583627</v>
      </c>
      <c r="C68" s="1194"/>
      <c r="D68" s="1194">
        <v>48.433920711212927</v>
      </c>
      <c r="E68" s="1194"/>
      <c r="F68" s="1195">
        <v>7.2992321534038939E-3</v>
      </c>
      <c r="G68" s="1196"/>
      <c r="H68" s="1193">
        <v>48.529004460354926</v>
      </c>
      <c r="I68" s="1197"/>
      <c r="J68" s="1193">
        <v>48.329994051889045</v>
      </c>
      <c r="K68" s="1198"/>
      <c r="L68" s="1195">
        <v>4.1177412157803158E-3</v>
      </c>
      <c r="M68" s="998"/>
      <c r="N68" s="1193">
        <v>50.602324071683597</v>
      </c>
      <c r="O68" s="1197"/>
      <c r="P68" s="1193">
        <v>49.182088387692531</v>
      </c>
      <c r="Q68" s="1198"/>
      <c r="R68" s="1195">
        <v>2.8877091854978453E-2</v>
      </c>
      <c r="S68" s="1196"/>
      <c r="T68" s="1165"/>
    </row>
    <row r="69" spans="1:20" s="10" customFormat="1" x14ac:dyDescent="0.25">
      <c r="A69" s="1199"/>
      <c r="B69" s="1190"/>
      <c r="C69" s="1172"/>
      <c r="D69" s="1172"/>
      <c r="E69" s="1172"/>
      <c r="F69" s="1171"/>
      <c r="G69" s="1171"/>
      <c r="H69" s="1190"/>
      <c r="I69" s="1166"/>
      <c r="J69" s="1190"/>
      <c r="K69" s="1191"/>
      <c r="L69" s="1171"/>
      <c r="M69" s="116"/>
      <c r="N69" s="1190"/>
      <c r="O69" s="1166"/>
      <c r="P69" s="1190"/>
      <c r="Q69" s="1191"/>
      <c r="R69" s="1171"/>
      <c r="S69" s="1171"/>
      <c r="T69" s="1165"/>
    </row>
    <row r="70" spans="1:20" s="10" customFormat="1" x14ac:dyDescent="0.25">
      <c r="A70" s="1199" t="s">
        <v>1114</v>
      </c>
      <c r="B70" s="1190"/>
      <c r="C70" s="1172"/>
      <c r="D70" s="1172"/>
      <c r="E70" s="1172"/>
      <c r="F70" s="1171"/>
      <c r="G70" s="1171"/>
      <c r="H70" s="1190"/>
      <c r="I70" s="1166"/>
      <c r="J70" s="1190"/>
      <c r="K70" s="1191"/>
      <c r="L70" s="1171"/>
      <c r="M70" s="116"/>
      <c r="N70" s="1190"/>
      <c r="O70" s="1166"/>
      <c r="P70" s="1190"/>
      <c r="Q70" s="1191"/>
      <c r="R70" s="1171"/>
      <c r="S70" s="1171"/>
      <c r="T70" s="1165"/>
    </row>
    <row r="71" spans="1:20" x14ac:dyDescent="0.25">
      <c r="A71" s="1165" t="s">
        <v>1115</v>
      </c>
      <c r="B71" s="119"/>
      <c r="D71" s="119"/>
      <c r="E71" s="1201"/>
      <c r="F71" s="1202"/>
      <c r="G71" s="1202"/>
      <c r="H71" s="719"/>
      <c r="I71" s="1202"/>
      <c r="J71" s="120"/>
      <c r="K71" s="1201"/>
      <c r="L71" s="1202"/>
      <c r="M71" s="1202"/>
      <c r="N71" s="119"/>
      <c r="O71" s="1202"/>
      <c r="P71" s="353"/>
      <c r="Q71" s="1201"/>
      <c r="R71" s="1202"/>
      <c r="S71" s="1202"/>
    </row>
    <row r="72" spans="1:20" x14ac:dyDescent="0.25">
      <c r="A72" s="1165" t="s">
        <v>724</v>
      </c>
      <c r="B72" s="119"/>
      <c r="D72" s="119"/>
      <c r="E72" s="1201"/>
      <c r="F72" s="1202"/>
      <c r="G72" s="1202"/>
      <c r="H72" s="119"/>
      <c r="I72" s="1202"/>
      <c r="J72" s="120"/>
      <c r="K72" s="1201"/>
      <c r="L72" s="1202"/>
      <c r="M72" s="1202"/>
      <c r="N72" s="40"/>
      <c r="O72" s="1202"/>
      <c r="P72" s="353"/>
      <c r="Q72" s="1201"/>
      <c r="R72" s="1202"/>
      <c r="S72" s="1202"/>
    </row>
    <row r="73" spans="1:20" x14ac:dyDescent="0.25">
      <c r="A73" s="1165"/>
      <c r="D73" s="35"/>
      <c r="F73" s="1165"/>
      <c r="J73" s="35"/>
      <c r="L73" s="1165"/>
      <c r="N73" s="36"/>
      <c r="P73" s="35"/>
    </row>
    <row r="74" spans="1:20" x14ac:dyDescent="0.25">
      <c r="F74" s="36"/>
      <c r="G74" s="36"/>
      <c r="L74" s="36"/>
      <c r="M74" s="36"/>
      <c r="R74" s="36"/>
      <c r="S74" s="36"/>
    </row>
    <row r="75" spans="1:20" x14ac:dyDescent="0.25">
      <c r="B75" s="100"/>
      <c r="D75" s="100"/>
      <c r="F75" s="36"/>
      <c r="G75" s="36"/>
      <c r="L75" s="36"/>
      <c r="M75" s="36"/>
      <c r="R75" s="36"/>
      <c r="S75" s="36"/>
    </row>
    <row r="76" spans="1:20" x14ac:dyDescent="0.25">
      <c r="B76" s="100"/>
      <c r="D76" s="100"/>
      <c r="F76" s="36"/>
      <c r="G76" s="36"/>
      <c r="L76" s="36"/>
      <c r="M76" s="36"/>
      <c r="R76" s="36"/>
      <c r="S76" s="36"/>
    </row>
    <row r="77" spans="1:20" x14ac:dyDescent="0.25">
      <c r="B77" s="354"/>
      <c r="H77" s="82"/>
      <c r="N77" s="82"/>
    </row>
    <row r="78" spans="1:20" x14ac:dyDescent="0.25">
      <c r="B78" s="355"/>
    </row>
    <row r="79" spans="1:20" x14ac:dyDescent="0.25">
      <c r="B79" s="1204"/>
    </row>
    <row r="80" spans="1:20" x14ac:dyDescent="0.25">
      <c r="B80" s="356"/>
    </row>
    <row r="81" spans="2:2" x14ac:dyDescent="0.25">
      <c r="B81" s="356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43" type="noConversion"/>
  <printOptions horizontalCentered="1"/>
  <pageMargins left="0.25" right="0.25" top="0.25" bottom="0.5" header="0.3" footer="0.3"/>
  <pageSetup scale="86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>
    <pageSetUpPr fitToPage="1"/>
  </sheetPr>
  <dimension ref="A1:T80"/>
  <sheetViews>
    <sheetView showGridLines="0" topLeftCell="A22" zoomScaleNormal="100" workbookViewId="0">
      <selection activeCell="AE38" sqref="AE38"/>
    </sheetView>
  </sheetViews>
  <sheetFormatPr defaultColWidth="9.1796875" defaultRowHeight="11.5" x14ac:dyDescent="0.25"/>
  <cols>
    <col min="1" max="1" width="24.7265625" style="1203" customWidth="1"/>
    <col min="2" max="2" width="10.26953125" style="35" customWidth="1"/>
    <col min="3" max="3" width="0.54296875" style="1200" customWidth="1"/>
    <col min="4" max="4" width="12.7265625" style="1165" customWidth="1"/>
    <col min="5" max="5" width="0.7265625" style="1165" customWidth="1"/>
    <col min="6" max="6" width="8.54296875" style="1200" customWidth="1"/>
    <col min="7" max="7" width="0.54296875" style="1200" customWidth="1"/>
    <col min="8" max="8" width="10.26953125" style="36" customWidth="1"/>
    <col min="9" max="9" width="0.54296875" style="1200" customWidth="1"/>
    <col min="10" max="10" width="10.26953125" style="733" customWidth="1"/>
    <col min="11" max="11" width="0.54296875" style="1165" customWidth="1"/>
    <col min="12" max="12" width="8.453125" style="1200" customWidth="1"/>
    <col min="13" max="13" width="1.54296875" style="1200" customWidth="1"/>
    <col min="14" max="14" width="10.26953125" style="76" customWidth="1"/>
    <col min="15" max="15" width="0.54296875" style="1200" customWidth="1"/>
    <col min="16" max="16" width="10.26953125" style="733" customWidth="1"/>
    <col min="17" max="17" width="0.54296875" style="1165" customWidth="1"/>
    <col min="18" max="18" width="8.26953125" style="1200" customWidth="1"/>
    <col min="19" max="19" width="0.54296875" style="1200" customWidth="1"/>
    <col min="20" max="20" width="9.1796875" style="1165"/>
    <col min="21" max="16384" width="9.1796875" style="4"/>
  </cols>
  <sheetData>
    <row r="1" spans="1:20" s="2" customFormat="1" ht="15.5" x14ac:dyDescent="0.35">
      <c r="A1" s="1685" t="str">
        <f>CONCATENATE('List of Tables'!A75,":  ",'List of Tables'!C75)</f>
        <v>TABLE 62:  Hawai'i Island Visitor Characteristics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883"/>
    </row>
    <row r="2" spans="1:20" s="2" customFormat="1" ht="15.5" x14ac:dyDescent="0.35">
      <c r="A2" s="1685" t="s">
        <v>696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  <c r="T2" s="1165"/>
    </row>
    <row r="3" spans="1:20" s="2" customFormat="1" ht="14" x14ac:dyDescent="0.3">
      <c r="A3" s="770"/>
      <c r="B3" s="485"/>
      <c r="C3" s="1166"/>
      <c r="D3" s="1066"/>
      <c r="E3" s="1166"/>
      <c r="F3" s="1166"/>
      <c r="G3" s="1166"/>
      <c r="H3" s="704"/>
      <c r="I3" s="1166"/>
      <c r="J3" s="1066"/>
      <c r="K3" s="1166"/>
      <c r="L3" s="1166"/>
      <c r="M3" s="1166"/>
      <c r="N3" s="704"/>
      <c r="O3" s="1166"/>
      <c r="P3" s="1066"/>
      <c r="Q3" s="1166"/>
      <c r="R3" s="704"/>
      <c r="S3" s="1166"/>
      <c r="T3" s="1165"/>
    </row>
    <row r="4" spans="1:20" x14ac:dyDescent="0.25">
      <c r="A4" s="1757" t="s">
        <v>23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  <c r="T4" s="4"/>
    </row>
    <row r="5" spans="1:20" s="14" customFormat="1" ht="23" x14ac:dyDescent="0.25">
      <c r="A5" s="1765" t="s">
        <v>255</v>
      </c>
      <c r="B5" s="71">
        <v>2014</v>
      </c>
      <c r="C5" s="72"/>
      <c r="D5" s="73">
        <v>2013</v>
      </c>
      <c r="E5" s="1167"/>
      <c r="F5" s="45" t="s">
        <v>637</v>
      </c>
      <c r="G5" s="1167"/>
      <c r="H5" s="71">
        <v>2014</v>
      </c>
      <c r="I5" s="72"/>
      <c r="J5" s="73">
        <v>2013</v>
      </c>
      <c r="K5" s="1167"/>
      <c r="L5" s="1168" t="s">
        <v>637</v>
      </c>
      <c r="M5" s="998"/>
      <c r="N5" s="73">
        <v>2014</v>
      </c>
      <c r="O5" s="72"/>
      <c r="P5" s="73">
        <v>2013</v>
      </c>
      <c r="Q5" s="1167"/>
      <c r="R5" s="45" t="s">
        <v>637</v>
      </c>
      <c r="S5" s="1169"/>
      <c r="T5" s="1165"/>
    </row>
    <row r="6" spans="1:20" s="14" customFormat="1" x14ac:dyDescent="0.25">
      <c r="A6" s="1170" t="s">
        <v>1101</v>
      </c>
      <c r="B6" s="198">
        <v>10952957.542876057</v>
      </c>
      <c r="C6" s="133"/>
      <c r="D6" s="114">
        <v>10678170.807256944</v>
      </c>
      <c r="E6" s="114"/>
      <c r="F6" s="1171">
        <v>2.5733502542623334E-2</v>
      </c>
      <c r="G6" s="1171"/>
      <c r="H6" s="417">
        <v>9229288.1028469559</v>
      </c>
      <c r="I6" s="1171"/>
      <c r="J6" s="1172">
        <v>8942533.8038873263</v>
      </c>
      <c r="K6" s="115"/>
      <c r="L6" s="1173">
        <v>3.2066336594106841E-2</v>
      </c>
      <c r="M6" s="364"/>
      <c r="N6" s="891">
        <v>1723669.4400204765</v>
      </c>
      <c r="O6" s="1171"/>
      <c r="P6" s="1172">
        <v>1735637.0033696182</v>
      </c>
      <c r="Q6" s="115"/>
      <c r="R6" s="1171">
        <v>-6.8951994719561463E-3</v>
      </c>
      <c r="S6" s="1174"/>
      <c r="T6" s="1165"/>
    </row>
    <row r="7" spans="1:20" s="14" customFormat="1" x14ac:dyDescent="0.25">
      <c r="A7" s="1170" t="s">
        <v>272</v>
      </c>
      <c r="B7" s="198">
        <v>1449069.6323606039</v>
      </c>
      <c r="C7" s="114"/>
      <c r="D7" s="114">
        <v>1435245.1273175229</v>
      </c>
      <c r="E7" s="114">
        <v>0</v>
      </c>
      <c r="F7" s="1171">
        <v>9.6321560547075642E-3</v>
      </c>
      <c r="G7" s="1171"/>
      <c r="H7" s="362">
        <v>1078952.845589434</v>
      </c>
      <c r="I7" s="1171"/>
      <c r="J7" s="1172">
        <v>1055382.6965332942</v>
      </c>
      <c r="K7" s="115"/>
      <c r="L7" s="1173">
        <v>2.2333272218279448E-2</v>
      </c>
      <c r="M7" s="364"/>
      <c r="N7" s="114">
        <v>370116.78676994774</v>
      </c>
      <c r="O7" s="1171"/>
      <c r="P7" s="1172">
        <v>379862.43078731745</v>
      </c>
      <c r="Q7" s="115"/>
      <c r="R7" s="1171">
        <v>-2.5655719617153305E-2</v>
      </c>
      <c r="S7" s="1174"/>
      <c r="T7" s="1165"/>
    </row>
    <row r="8" spans="1:20" s="14" customFormat="1" x14ac:dyDescent="0.25">
      <c r="A8" s="505" t="s">
        <v>273</v>
      </c>
      <c r="B8" s="458"/>
      <c r="C8" s="474"/>
      <c r="D8" s="474"/>
      <c r="E8" s="474"/>
      <c r="F8" s="474"/>
      <c r="G8" s="474"/>
      <c r="H8" s="458"/>
      <c r="I8" s="474"/>
      <c r="J8" s="474"/>
      <c r="K8" s="474"/>
      <c r="L8" s="475"/>
      <c r="M8" s="458"/>
      <c r="N8" s="474"/>
      <c r="O8" s="474"/>
      <c r="P8" s="474"/>
      <c r="Q8" s="474"/>
      <c r="R8" s="474"/>
      <c r="S8" s="475"/>
      <c r="T8" s="1165"/>
    </row>
    <row r="9" spans="1:20" s="220" customFormat="1" x14ac:dyDescent="0.25">
      <c r="A9" s="1175" t="s">
        <v>274</v>
      </c>
      <c r="B9" s="198">
        <v>210398.13987463861</v>
      </c>
      <c r="C9" s="114"/>
      <c r="D9" s="114">
        <v>209261.80515237837</v>
      </c>
      <c r="E9" s="114"/>
      <c r="F9" s="1171">
        <v>5.4302060590216174E-3</v>
      </c>
      <c r="G9" s="1171"/>
      <c r="H9" s="362">
        <v>184444.20499715806</v>
      </c>
      <c r="I9" s="1171"/>
      <c r="J9" s="1176">
        <v>181147.62947594738</v>
      </c>
      <c r="K9" s="115"/>
      <c r="L9" s="1173">
        <v>1.8198281317550392E-2</v>
      </c>
      <c r="M9" s="364"/>
      <c r="N9" s="114">
        <v>25953.934877453336</v>
      </c>
      <c r="O9" s="1171"/>
      <c r="P9" s="1172">
        <v>28114.175676461942</v>
      </c>
      <c r="Q9" s="115"/>
      <c r="R9" s="1171">
        <v>-7.6838134038453312E-2</v>
      </c>
      <c r="S9" s="1173"/>
      <c r="T9" s="1165"/>
    </row>
    <row r="10" spans="1:20" s="220" customFormat="1" x14ac:dyDescent="0.25">
      <c r="A10" s="1175" t="s">
        <v>275</v>
      </c>
      <c r="B10" s="198">
        <v>665640.45944444928</v>
      </c>
      <c r="C10" s="114"/>
      <c r="D10" s="114">
        <v>657554.0269358001</v>
      </c>
      <c r="E10" s="114"/>
      <c r="F10" s="1171">
        <v>1.2297746158337652E-2</v>
      </c>
      <c r="G10" s="1171"/>
      <c r="H10" s="362">
        <v>491671.69495652843</v>
      </c>
      <c r="I10" s="1171"/>
      <c r="J10" s="1176">
        <v>485216.95507384551</v>
      </c>
      <c r="K10" s="115"/>
      <c r="L10" s="1173">
        <v>1.3302791287869493E-2</v>
      </c>
      <c r="M10" s="364"/>
      <c r="N10" s="114">
        <v>173968.76448772624</v>
      </c>
      <c r="O10" s="1171"/>
      <c r="P10" s="1172">
        <v>172337.07185986606</v>
      </c>
      <c r="Q10" s="115"/>
      <c r="R10" s="1171">
        <v>9.4680303561555657E-3</v>
      </c>
      <c r="S10" s="1173"/>
      <c r="T10" s="1165"/>
    </row>
    <row r="11" spans="1:20" s="220" customFormat="1" x14ac:dyDescent="0.25">
      <c r="A11" s="1175" t="s">
        <v>276</v>
      </c>
      <c r="B11" s="198">
        <v>573031.03304056823</v>
      </c>
      <c r="C11" s="114"/>
      <c r="D11" s="114">
        <v>568429.29523497436</v>
      </c>
      <c r="E11" s="114"/>
      <c r="F11" s="1171">
        <v>8.0955324508594027E-3</v>
      </c>
      <c r="G11" s="1171"/>
      <c r="H11" s="362">
        <v>402836.94563566858</v>
      </c>
      <c r="I11" s="1171"/>
      <c r="J11" s="1172">
        <v>389018.11198389943</v>
      </c>
      <c r="K11" s="115"/>
      <c r="L11" s="1173">
        <v>3.5522340030124562E-2</v>
      </c>
      <c r="M11" s="364"/>
      <c r="N11" s="114">
        <v>170194.0874047637</v>
      </c>
      <c r="O11" s="1171"/>
      <c r="P11" s="1172">
        <v>179411.18325098316</v>
      </c>
      <c r="Q11" s="115"/>
      <c r="R11" s="1171">
        <v>-5.1374143346044426E-2</v>
      </c>
      <c r="S11" s="1173"/>
      <c r="T11" s="1165"/>
    </row>
    <row r="12" spans="1:20" s="220" customFormat="1" x14ac:dyDescent="0.25">
      <c r="A12" s="1175" t="s">
        <v>277</v>
      </c>
      <c r="B12" s="199">
        <v>2.1178022721541039</v>
      </c>
      <c r="C12" s="155"/>
      <c r="D12" s="157">
        <v>2.1223854154907071</v>
      </c>
      <c r="E12" s="157"/>
      <c r="F12" s="1171">
        <v>-2.1594302821495827E-3</v>
      </c>
      <c r="G12" s="1171"/>
      <c r="H12" s="363">
        <v>2.0306882260394095</v>
      </c>
      <c r="I12" s="1171"/>
      <c r="J12" s="1177">
        <v>2.0207016161832461</v>
      </c>
      <c r="K12" s="115"/>
      <c r="L12" s="1173">
        <v>4.9421496851308347E-3</v>
      </c>
      <c r="M12" s="364"/>
      <c r="N12" s="155">
        <v>2.4205036185024986</v>
      </c>
      <c r="O12" s="1171"/>
      <c r="P12" s="1178">
        <v>2.4673402592240827</v>
      </c>
      <c r="Q12" s="115"/>
      <c r="R12" s="1171">
        <v>-1.8982643576007256E-2</v>
      </c>
      <c r="S12" s="1173"/>
      <c r="T12" s="1165"/>
    </row>
    <row r="13" spans="1:20" s="14" customFormat="1" x14ac:dyDescent="0.25">
      <c r="A13" s="505" t="s">
        <v>278</v>
      </c>
      <c r="B13" s="458"/>
      <c r="C13" s="474"/>
      <c r="D13" s="474"/>
      <c r="E13" s="474"/>
      <c r="F13" s="474"/>
      <c r="G13" s="474"/>
      <c r="H13" s="458"/>
      <c r="I13" s="474"/>
      <c r="J13" s="474"/>
      <c r="K13" s="474"/>
      <c r="L13" s="475"/>
      <c r="M13" s="458"/>
      <c r="N13" s="474"/>
      <c r="O13" s="474"/>
      <c r="P13" s="474"/>
      <c r="Q13" s="474"/>
      <c r="R13" s="474"/>
      <c r="S13" s="475"/>
      <c r="T13" s="1165"/>
    </row>
    <row r="14" spans="1:20" s="108" customFormat="1" x14ac:dyDescent="0.25">
      <c r="A14" s="1179" t="s">
        <v>279</v>
      </c>
      <c r="B14" s="198">
        <v>512588.62723171123</v>
      </c>
      <c r="C14" s="114"/>
      <c r="D14" s="114">
        <v>496723.92437966744</v>
      </c>
      <c r="E14" s="114">
        <v>0</v>
      </c>
      <c r="F14" s="1171">
        <v>3.1938672718163086E-2</v>
      </c>
      <c r="G14" s="1171"/>
      <c r="H14" s="362">
        <v>338269.36578017304</v>
      </c>
      <c r="I14" s="1171"/>
      <c r="J14" s="1176">
        <v>331327.4596741639</v>
      </c>
      <c r="K14" s="115"/>
      <c r="L14" s="1173">
        <v>2.0951798298987957E-2</v>
      </c>
      <c r="M14" s="364"/>
      <c r="N14" s="114">
        <v>174319.26145122756</v>
      </c>
      <c r="O14" s="1171"/>
      <c r="P14" s="1172">
        <v>165396.46470542721</v>
      </c>
      <c r="Q14" s="115"/>
      <c r="R14" s="1171">
        <v>5.39479290666336E-2</v>
      </c>
      <c r="S14" s="1173"/>
      <c r="T14" s="1165"/>
    </row>
    <row r="15" spans="1:20" s="108" customFormat="1" x14ac:dyDescent="0.25">
      <c r="A15" s="1179" t="s">
        <v>280</v>
      </c>
      <c r="B15" s="198">
        <v>936481.00512814848</v>
      </c>
      <c r="C15" s="114"/>
      <c r="D15" s="114">
        <v>938521.20294111944</v>
      </c>
      <c r="E15" s="114">
        <v>0</v>
      </c>
      <c r="F15" s="1171">
        <v>-2.1738430699034059E-3</v>
      </c>
      <c r="G15" s="1171"/>
      <c r="H15" s="198">
        <v>740683.47980913264</v>
      </c>
      <c r="I15" s="1171"/>
      <c r="J15" s="1176">
        <v>724055.23685959307</v>
      </c>
      <c r="K15" s="115"/>
      <c r="L15" s="1173">
        <v>2.2965434269435536E-2</v>
      </c>
      <c r="M15" s="364"/>
      <c r="N15" s="114">
        <v>195797.52531872279</v>
      </c>
      <c r="O15" s="1171"/>
      <c r="P15" s="1172">
        <v>214465.96608189211</v>
      </c>
      <c r="Q15" s="115"/>
      <c r="R15" s="1171">
        <v>-8.7046169162527734E-2</v>
      </c>
      <c r="S15" s="1173"/>
      <c r="T15" s="1165"/>
    </row>
    <row r="16" spans="1:20" s="108" customFormat="1" x14ac:dyDescent="0.25">
      <c r="A16" s="1180" t="s">
        <v>665</v>
      </c>
      <c r="B16" s="199">
        <v>5.0397519213522157</v>
      </c>
      <c r="C16" s="155"/>
      <c r="D16" s="157">
        <v>5.0333605425492403</v>
      </c>
      <c r="E16" s="157"/>
      <c r="F16" s="1171">
        <v>1.2698034938976243E-3</v>
      </c>
      <c r="G16" s="1171"/>
      <c r="H16" s="363">
        <v>5.6067480183154164</v>
      </c>
      <c r="I16" s="1171"/>
      <c r="J16" s="1177">
        <v>5.5667397135636163</v>
      </c>
      <c r="K16" s="115"/>
      <c r="L16" s="1173">
        <v>7.1870263045203985E-3</v>
      </c>
      <c r="M16" s="364"/>
      <c r="N16" s="155">
        <v>3.3868626871324943</v>
      </c>
      <c r="O16" s="1171"/>
      <c r="P16" s="1178">
        <v>3.5514578794866178</v>
      </c>
      <c r="Q16" s="115"/>
      <c r="R16" s="1171">
        <v>-4.6345810069952649E-2</v>
      </c>
      <c r="S16" s="1173"/>
      <c r="T16" s="1165"/>
    </row>
    <row r="17" spans="1:20" x14ac:dyDescent="0.25">
      <c r="A17" s="706" t="s">
        <v>281</v>
      </c>
      <c r="B17" s="458"/>
      <c r="C17" s="474"/>
      <c r="D17" s="474"/>
      <c r="E17" s="474"/>
      <c r="F17" s="474"/>
      <c r="G17" s="474"/>
      <c r="H17" s="458"/>
      <c r="I17" s="474"/>
      <c r="J17" s="474"/>
      <c r="K17" s="474"/>
      <c r="L17" s="475"/>
      <c r="M17" s="458"/>
      <c r="N17" s="474"/>
      <c r="O17" s="474"/>
      <c r="P17" s="474"/>
      <c r="Q17" s="474"/>
      <c r="R17" s="474"/>
      <c r="S17" s="475"/>
    </row>
    <row r="18" spans="1:20" s="108" customFormat="1" x14ac:dyDescent="0.25">
      <c r="A18" s="1179" t="s">
        <v>282</v>
      </c>
      <c r="B18" s="198">
        <v>109702.79888356276</v>
      </c>
      <c r="C18" s="114"/>
      <c r="D18" s="114">
        <v>116334.01246053843</v>
      </c>
      <c r="E18" s="114"/>
      <c r="F18" s="1171">
        <v>-5.7001503143588726E-2</v>
      </c>
      <c r="G18" s="1171"/>
      <c r="H18" s="362">
        <v>52766.198582421392</v>
      </c>
      <c r="I18" s="1171"/>
      <c r="J18" s="1176">
        <v>48106.657611725524</v>
      </c>
      <c r="K18" s="115"/>
      <c r="L18" s="1173">
        <v>9.6858547278498727E-2</v>
      </c>
      <c r="M18" s="364"/>
      <c r="N18" s="114">
        <v>56936.600301140126</v>
      </c>
      <c r="O18" s="1171"/>
      <c r="P18" s="1172">
        <v>68227.354848830291</v>
      </c>
      <c r="Q18" s="115"/>
      <c r="R18" s="1171">
        <v>-0.16548720923897486</v>
      </c>
      <c r="S18" s="1173"/>
      <c r="T18" s="1165"/>
    </row>
    <row r="19" spans="1:20" s="108" customFormat="1" x14ac:dyDescent="0.25">
      <c r="A19" s="1179" t="s">
        <v>283</v>
      </c>
      <c r="B19" s="198">
        <v>411775.35471399681</v>
      </c>
      <c r="C19" s="114"/>
      <c r="D19" s="114">
        <v>427144.65494356526</v>
      </c>
      <c r="E19" s="114"/>
      <c r="F19" s="1171">
        <v>-3.5981487891026162E-2</v>
      </c>
      <c r="G19" s="1171"/>
      <c r="H19" s="362">
        <v>225817.26088976729</v>
      </c>
      <c r="I19" s="1171"/>
      <c r="J19" s="1176">
        <v>222746.14675297472</v>
      </c>
      <c r="K19" s="115"/>
      <c r="L19" s="1173">
        <v>1.3787507355619654E-2</v>
      </c>
      <c r="M19" s="364"/>
      <c r="N19" s="114">
        <v>185958.09382403109</v>
      </c>
      <c r="O19" s="1171"/>
      <c r="P19" s="1172">
        <v>204398.50819045882</v>
      </c>
      <c r="Q19" s="115"/>
      <c r="R19" s="1171">
        <v>-9.0217949874883227E-2</v>
      </c>
      <c r="S19" s="1173"/>
      <c r="T19" s="1165"/>
    </row>
    <row r="20" spans="1:20" s="108" customFormat="1" x14ac:dyDescent="0.25">
      <c r="A20" s="1179" t="s">
        <v>284</v>
      </c>
      <c r="B20" s="198">
        <v>84890.783267231833</v>
      </c>
      <c r="C20" s="114"/>
      <c r="D20" s="114">
        <v>94519.119721343493</v>
      </c>
      <c r="E20" s="114"/>
      <c r="F20" s="1171">
        <v>-0.10186654808569354</v>
      </c>
      <c r="G20" s="1171"/>
      <c r="H20" s="362">
        <v>35719.564051774767</v>
      </c>
      <c r="I20" s="1171"/>
      <c r="J20" s="1176">
        <v>33099.869257291524</v>
      </c>
      <c r="K20" s="115"/>
      <c r="L20" s="1173">
        <v>7.9145170457316949E-2</v>
      </c>
      <c r="M20" s="364"/>
      <c r="N20" s="114">
        <v>49171.219215461504</v>
      </c>
      <c r="O20" s="1171"/>
      <c r="P20" s="1172">
        <v>61419.250464068326</v>
      </c>
      <c r="Q20" s="115"/>
      <c r="R20" s="1171">
        <v>-0.19941681404549541</v>
      </c>
      <c r="S20" s="1173"/>
      <c r="T20" s="1165"/>
    </row>
    <row r="21" spans="1:20" s="108" customFormat="1" x14ac:dyDescent="0.25">
      <c r="A21" s="1179" t="s">
        <v>285</v>
      </c>
      <c r="B21" s="198">
        <v>1012482.2620295539</v>
      </c>
      <c r="C21" s="114"/>
      <c r="D21" s="114">
        <v>986285.57963814249</v>
      </c>
      <c r="E21" s="114"/>
      <c r="F21" s="1171">
        <v>2.656095043083026E-2</v>
      </c>
      <c r="G21" s="1171"/>
      <c r="H21" s="362">
        <v>836088.95016919845</v>
      </c>
      <c r="I21" s="1171"/>
      <c r="J21" s="1176">
        <v>817629.76142589992</v>
      </c>
      <c r="K21" s="115"/>
      <c r="L21" s="1173">
        <v>2.2576463839949695E-2</v>
      </c>
      <c r="M21" s="364"/>
      <c r="N21" s="114">
        <v>176393.31186023756</v>
      </c>
      <c r="O21" s="1171"/>
      <c r="P21" s="1172">
        <v>168655.81821209192</v>
      </c>
      <c r="Q21" s="115"/>
      <c r="R21" s="1171">
        <v>4.5877419054796018E-2</v>
      </c>
      <c r="S21" s="1173"/>
      <c r="T21" s="1165"/>
    </row>
    <row r="22" spans="1:20" x14ac:dyDescent="0.25">
      <c r="A22" s="706" t="s">
        <v>286</v>
      </c>
      <c r="B22" s="458"/>
      <c r="C22" s="474"/>
      <c r="D22" s="474"/>
      <c r="E22" s="474"/>
      <c r="F22" s="474"/>
      <c r="G22" s="474"/>
      <c r="H22" s="458"/>
      <c r="I22" s="474"/>
      <c r="J22" s="474"/>
      <c r="K22" s="474"/>
      <c r="L22" s="475"/>
      <c r="M22" s="458"/>
      <c r="N22" s="474"/>
      <c r="O22" s="474"/>
      <c r="P22" s="474"/>
      <c r="Q22" s="474"/>
      <c r="R22" s="474"/>
      <c r="S22" s="475"/>
    </row>
    <row r="23" spans="1:20" s="108" customFormat="1" x14ac:dyDescent="0.25">
      <c r="A23" s="1179" t="s">
        <v>583</v>
      </c>
      <c r="B23" s="198">
        <v>644755.3240813642</v>
      </c>
      <c r="C23" s="114"/>
      <c r="D23" s="114">
        <v>645642.23729726532</v>
      </c>
      <c r="E23" s="114"/>
      <c r="F23" s="1171">
        <v>-1.3736914418948859E-3</v>
      </c>
      <c r="G23" s="1171"/>
      <c r="H23" s="362">
        <v>362460.71730149246</v>
      </c>
      <c r="I23" s="1171"/>
      <c r="J23" s="1176">
        <v>354618.05529906682</v>
      </c>
      <c r="K23" s="115"/>
      <c r="L23" s="1173">
        <v>2.2115800042418986E-2</v>
      </c>
      <c r="M23" s="364"/>
      <c r="N23" s="114">
        <v>282294.6067798349</v>
      </c>
      <c r="O23" s="1171"/>
      <c r="P23" s="1172">
        <v>291024.18199827574</v>
      </c>
      <c r="Q23" s="115"/>
      <c r="R23" s="1171">
        <v>-2.9996047608485569E-2</v>
      </c>
      <c r="S23" s="1173"/>
      <c r="T23" s="1165"/>
    </row>
    <row r="24" spans="1:20" s="108" customFormat="1" x14ac:dyDescent="0.25">
      <c r="A24" s="1179" t="s">
        <v>287</v>
      </c>
      <c r="B24" s="198">
        <v>349296.9980351596</v>
      </c>
      <c r="C24" s="114"/>
      <c r="D24" s="114">
        <v>338204.81915708457</v>
      </c>
      <c r="E24" s="114"/>
      <c r="F24" s="1171">
        <v>3.2797223013321691E-2</v>
      </c>
      <c r="G24" s="1171"/>
      <c r="H24" s="362">
        <v>259013.36432312446</v>
      </c>
      <c r="I24" s="1171"/>
      <c r="J24" s="1176">
        <v>246835.00392205472</v>
      </c>
      <c r="K24" s="115"/>
      <c r="L24" s="1173">
        <v>4.9338060678441757E-2</v>
      </c>
      <c r="M24" s="364"/>
      <c r="N24" s="114">
        <v>90283.633712132883</v>
      </c>
      <c r="O24" s="1171"/>
      <c r="P24" s="1172">
        <v>91369.815234929876</v>
      </c>
      <c r="Q24" s="115"/>
      <c r="R24" s="1171">
        <v>-1.1887750019021108E-2</v>
      </c>
      <c r="S24" s="1173"/>
      <c r="T24" s="1165"/>
    </row>
    <row r="25" spans="1:20" s="108" customFormat="1" x14ac:dyDescent="0.25">
      <c r="A25" s="1179" t="s">
        <v>288</v>
      </c>
      <c r="B25" s="198">
        <v>341594.13513875921</v>
      </c>
      <c r="C25" s="114"/>
      <c r="D25" s="114">
        <v>331429.07643025141</v>
      </c>
      <c r="E25" s="114"/>
      <c r="F25" s="1171">
        <v>3.0670389025589963E-2</v>
      </c>
      <c r="G25" s="1171"/>
      <c r="H25" s="362">
        <v>252659.22607269068</v>
      </c>
      <c r="I25" s="1171"/>
      <c r="J25" s="1176">
        <v>241134.40973175305</v>
      </c>
      <c r="K25" s="115"/>
      <c r="L25" s="1173">
        <v>4.7794159090601238E-2</v>
      </c>
      <c r="M25" s="364"/>
      <c r="N25" s="114">
        <v>88934.909066150823</v>
      </c>
      <c r="O25" s="1171"/>
      <c r="P25" s="1172">
        <v>90294.666698381843</v>
      </c>
      <c r="Q25" s="115"/>
      <c r="R25" s="1171">
        <v>-1.5059113477578047E-2</v>
      </c>
      <c r="S25" s="1173"/>
      <c r="T25" s="1165"/>
    </row>
    <row r="26" spans="1:20" s="108" customFormat="1" x14ac:dyDescent="0.25">
      <c r="A26" s="1179" t="s">
        <v>584</v>
      </c>
      <c r="B26" s="198">
        <v>23702.811119710233</v>
      </c>
      <c r="C26" s="114"/>
      <c r="D26" s="114">
        <v>20302.364080924555</v>
      </c>
      <c r="E26" s="114"/>
      <c r="F26" s="1171">
        <v>0.1674902009062397</v>
      </c>
      <c r="G26" s="1171"/>
      <c r="H26" s="362">
        <v>16614.433685624648</v>
      </c>
      <c r="I26" s="1171"/>
      <c r="J26" s="1176">
        <v>12840.059261778402</v>
      </c>
      <c r="K26" s="115"/>
      <c r="L26" s="1173">
        <v>0.29395303766872793</v>
      </c>
      <c r="M26" s="364"/>
      <c r="N26" s="114">
        <v>7088.3774340844066</v>
      </c>
      <c r="O26" s="1171"/>
      <c r="P26" s="1172">
        <v>7462.3048191458774</v>
      </c>
      <c r="Q26" s="115"/>
      <c r="R26" s="1171">
        <v>-5.0108832877222238E-2</v>
      </c>
      <c r="S26" s="1173"/>
      <c r="T26" s="1165"/>
    </row>
    <row r="27" spans="1:20" s="108" customFormat="1" x14ac:dyDescent="0.25">
      <c r="A27" s="1179" t="s">
        <v>585</v>
      </c>
      <c r="B27" s="198">
        <v>26554.536940266233</v>
      </c>
      <c r="C27" s="114"/>
      <c r="D27" s="1172">
        <v>24206.190744926171</v>
      </c>
      <c r="E27" s="1172"/>
      <c r="F27" s="1171">
        <v>9.7014281184754192E-2</v>
      </c>
      <c r="G27" s="1171"/>
      <c r="H27" s="362">
        <v>18458.658475628341</v>
      </c>
      <c r="I27" s="1171"/>
      <c r="J27" s="1176">
        <v>15040.481230756664</v>
      </c>
      <c r="K27" s="115"/>
      <c r="L27" s="1173">
        <v>0.22726515145551052</v>
      </c>
      <c r="M27" s="364"/>
      <c r="N27" s="114">
        <v>8095.8784646368822</v>
      </c>
      <c r="O27" s="1171"/>
      <c r="P27" s="1172">
        <v>9165.7095141694426</v>
      </c>
      <c r="Q27" s="115"/>
      <c r="R27" s="1171">
        <v>-0.11672102938443429</v>
      </c>
      <c r="S27" s="1173"/>
      <c r="T27" s="1165"/>
    </row>
    <row r="28" spans="1:20" s="108" customFormat="1" x14ac:dyDescent="0.25">
      <c r="A28" s="1179" t="s">
        <v>253</v>
      </c>
      <c r="B28" s="198">
        <v>234583.57085913428</v>
      </c>
      <c r="C28" s="114"/>
      <c r="D28" s="1172">
        <v>225853.73790778915</v>
      </c>
      <c r="E28" s="1172"/>
      <c r="F28" s="1171">
        <v>3.8652594516320644E-2</v>
      </c>
      <c r="G28" s="1171"/>
      <c r="H28" s="362">
        <v>182288.85129900844</v>
      </c>
      <c r="I28" s="1171"/>
      <c r="J28" s="1176">
        <v>172433.92015590778</v>
      </c>
      <c r="K28" s="115"/>
      <c r="L28" s="1173">
        <v>5.7151928890732367E-2</v>
      </c>
      <c r="M28" s="364"/>
      <c r="N28" s="114">
        <v>52294.71956008402</v>
      </c>
      <c r="O28" s="1171"/>
      <c r="P28" s="1172">
        <v>53419.817751900009</v>
      </c>
      <c r="Q28" s="115"/>
      <c r="R28" s="1171">
        <v>-2.1061438229559887E-2</v>
      </c>
      <c r="S28" s="1173"/>
      <c r="T28" s="1165"/>
    </row>
    <row r="29" spans="1:20" s="108" customFormat="1" x14ac:dyDescent="0.25">
      <c r="A29" s="1179" t="s">
        <v>0</v>
      </c>
      <c r="B29" s="198">
        <v>1449069.6323606039</v>
      </c>
      <c r="C29" s="114"/>
      <c r="D29" s="1172">
        <v>1435245.1273175229</v>
      </c>
      <c r="E29" s="1172"/>
      <c r="F29" s="1171">
        <v>9.6321560547075642E-3</v>
      </c>
      <c r="G29" s="1171"/>
      <c r="H29" s="362">
        <v>1078952.845589434</v>
      </c>
      <c r="I29" s="1171"/>
      <c r="J29" s="1176">
        <v>1055382.6965332942</v>
      </c>
      <c r="K29" s="115"/>
      <c r="L29" s="1173">
        <v>2.2333272218279448E-2</v>
      </c>
      <c r="M29" s="364"/>
      <c r="N29" s="114">
        <v>370116.78676994774</v>
      </c>
      <c r="O29" s="1171"/>
      <c r="P29" s="1172">
        <v>379862.43078731745</v>
      </c>
      <c r="Q29" s="115"/>
      <c r="R29" s="1171">
        <v>-2.5655719617153305E-2</v>
      </c>
      <c r="S29" s="1173"/>
      <c r="T29" s="1165"/>
    </row>
    <row r="30" spans="1:20" s="108" customFormat="1" x14ac:dyDescent="0.25">
      <c r="A30" s="1179" t="s">
        <v>260</v>
      </c>
      <c r="B30" s="198">
        <v>532260.57580643764</v>
      </c>
      <c r="C30" s="114"/>
      <c r="D30" s="1172">
        <v>524704.7594256727</v>
      </c>
      <c r="E30" s="1172"/>
      <c r="F30" s="1171">
        <v>1.4400129301352874E-2</v>
      </c>
      <c r="G30" s="1171"/>
      <c r="H30" s="362">
        <v>371318.27457903256</v>
      </c>
      <c r="I30" s="1171"/>
      <c r="J30" s="1176">
        <v>357281.82662018167</v>
      </c>
      <c r="K30" s="115"/>
      <c r="L30" s="1173">
        <v>3.9286767232559854E-2</v>
      </c>
      <c r="M30" s="364"/>
      <c r="N30" s="114">
        <v>160942.30122713282</v>
      </c>
      <c r="O30" s="1171"/>
      <c r="P30" s="1172">
        <v>167422.93280541463</v>
      </c>
      <c r="Q30" s="115"/>
      <c r="R30" s="1171">
        <v>-3.8708147502193452E-2</v>
      </c>
      <c r="S30" s="1173"/>
      <c r="T30" s="1165"/>
    </row>
    <row r="31" spans="1:20" s="108" customFormat="1" x14ac:dyDescent="0.25">
      <c r="A31" s="1179" t="s">
        <v>269</v>
      </c>
      <c r="B31" s="198">
        <v>1218692.6447604462</v>
      </c>
      <c r="C31" s="114"/>
      <c r="D31" s="1172">
        <v>1201253.0636914794</v>
      </c>
      <c r="E31" s="1172"/>
      <c r="F31" s="1171">
        <v>1.4517824425250181E-2</v>
      </c>
      <c r="G31" s="1171"/>
      <c r="H31" s="362">
        <v>935094.57780987234</v>
      </c>
      <c r="I31" s="1171"/>
      <c r="J31" s="1176">
        <v>913854.11833456717</v>
      </c>
      <c r="K31" s="115"/>
      <c r="L31" s="1173">
        <v>2.3242724466804789E-2</v>
      </c>
      <c r="M31" s="364"/>
      <c r="N31" s="114">
        <v>283598.06695074256</v>
      </c>
      <c r="O31" s="1171"/>
      <c r="P31" s="1172">
        <v>287398.94535833673</v>
      </c>
      <c r="Q31" s="115"/>
      <c r="R31" s="1171">
        <v>-1.3225095182082622E-2</v>
      </c>
      <c r="S31" s="1173"/>
      <c r="T31" s="1165"/>
    </row>
    <row r="32" spans="1:20" s="108" customFormat="1" x14ac:dyDescent="0.25">
      <c r="A32" s="1179" t="s">
        <v>4</v>
      </c>
      <c r="B32" s="198">
        <v>668810.69033410575</v>
      </c>
      <c r="C32" s="114"/>
      <c r="D32" s="1172">
        <v>658484.65488535888</v>
      </c>
      <c r="E32" s="1172"/>
      <c r="F32" s="1171">
        <v>1.5681512655058936E-2</v>
      </c>
      <c r="G32" s="1171"/>
      <c r="H32" s="362">
        <v>595924.687601713</v>
      </c>
      <c r="I32" s="1171"/>
      <c r="J32" s="1176">
        <v>583823.84447178897</v>
      </c>
      <c r="K32" s="115"/>
      <c r="L32" s="1173">
        <v>2.0726873772811037E-2</v>
      </c>
      <c r="M32" s="364"/>
      <c r="N32" s="114">
        <v>72886.002732115187</v>
      </c>
      <c r="O32" s="1171"/>
      <c r="P32" s="1172">
        <v>74660.810413535422</v>
      </c>
      <c r="Q32" s="115"/>
      <c r="R32" s="1171">
        <v>-2.3771610187323617E-2</v>
      </c>
      <c r="S32" s="1173"/>
      <c r="T32" s="1165"/>
    </row>
    <row r="33" spans="1:20" x14ac:dyDescent="0.25">
      <c r="A33" s="1158" t="s">
        <v>143</v>
      </c>
      <c r="B33" s="1159"/>
      <c r="C33" s="1160"/>
      <c r="D33" s="1160"/>
      <c r="E33" s="1160"/>
      <c r="F33" s="1161"/>
      <c r="G33" s="1161"/>
      <c r="H33" s="1162"/>
      <c r="I33" s="1161"/>
      <c r="J33" s="1160"/>
      <c r="K33" s="710"/>
      <c r="L33" s="1163"/>
      <c r="M33" s="1164"/>
      <c r="N33" s="1160"/>
      <c r="O33" s="1161"/>
      <c r="P33" s="1160"/>
      <c r="Q33" s="710"/>
      <c r="R33" s="1161"/>
      <c r="S33" s="1163"/>
    </row>
    <row r="34" spans="1:20" s="108" customFormat="1" x14ac:dyDescent="0.25">
      <c r="A34" s="1181" t="s">
        <v>586</v>
      </c>
      <c r="B34" s="200">
        <v>4.3612431477456921</v>
      </c>
      <c r="C34" s="157"/>
      <c r="D34" s="1178">
        <v>4.697392447305905</v>
      </c>
      <c r="E34" s="1178"/>
      <c r="F34" s="1171">
        <v>-7.15608294029179E-2</v>
      </c>
      <c r="G34" s="1171"/>
      <c r="H34" s="363">
        <v>3.6281431738376462</v>
      </c>
      <c r="I34" s="1171"/>
      <c r="J34" s="1178">
        <v>4.2813822504859189</v>
      </c>
      <c r="K34" s="1182"/>
      <c r="L34" s="1173">
        <v>-0.15257667697719185</v>
      </c>
      <c r="M34" s="364"/>
      <c r="N34" s="157">
        <v>5.3025290810033185</v>
      </c>
      <c r="O34" s="1171"/>
      <c r="P34" s="1178">
        <v>5.2043081474652952</v>
      </c>
      <c r="Q34" s="91"/>
      <c r="R34" s="1171">
        <v>1.8873004971056682E-2</v>
      </c>
      <c r="S34" s="1174"/>
      <c r="T34" s="1165"/>
    </row>
    <row r="35" spans="1:20" s="108" customFormat="1" x14ac:dyDescent="0.25">
      <c r="A35" s="1181" t="s">
        <v>292</v>
      </c>
      <c r="B35" s="200">
        <v>4.8266371864233006</v>
      </c>
      <c r="C35" s="157"/>
      <c r="D35" s="1178">
        <v>4.5776206953534331</v>
      </c>
      <c r="E35" s="1178"/>
      <c r="F35" s="1171">
        <v>5.4398672944360515E-2</v>
      </c>
      <c r="G35" s="1171"/>
      <c r="H35" s="363">
        <v>5.3724976700631082</v>
      </c>
      <c r="I35" s="1171"/>
      <c r="J35" s="1178">
        <v>5.113921355471521</v>
      </c>
      <c r="K35" s="1182"/>
      <c r="L35" s="1173">
        <v>5.056321687757858E-2</v>
      </c>
      <c r="M35" s="364"/>
      <c r="N35" s="157">
        <v>3.2758773240890764</v>
      </c>
      <c r="O35" s="1171"/>
      <c r="P35" s="1178">
        <v>3.1454149201405066</v>
      </c>
      <c r="Q35" s="91"/>
      <c r="R35" s="1171">
        <v>4.1477009317022633E-2</v>
      </c>
      <c r="S35" s="1174"/>
      <c r="T35" s="1165"/>
    </row>
    <row r="36" spans="1:20" s="108" customFormat="1" x14ac:dyDescent="0.25">
      <c r="A36" s="1181" t="s">
        <v>587</v>
      </c>
      <c r="B36" s="200">
        <v>2.0589366617497076</v>
      </c>
      <c r="C36" s="157"/>
      <c r="D36" s="1178">
        <v>2.2715234373583968</v>
      </c>
      <c r="E36" s="1178"/>
      <c r="F36" s="1171">
        <v>-9.3587753536855833E-2</v>
      </c>
      <c r="G36" s="1171"/>
      <c r="H36" s="363">
        <v>2.4120781932660984</v>
      </c>
      <c r="I36" s="1171"/>
      <c r="J36" s="1178">
        <v>2.7066063106467606</v>
      </c>
      <c r="K36" s="1182"/>
      <c r="L36" s="1173">
        <v>-0.10881823345423401</v>
      </c>
      <c r="M36" s="364"/>
      <c r="N36" s="157">
        <v>1.2312089325790245</v>
      </c>
      <c r="O36" s="1171"/>
      <c r="P36" s="1178">
        <v>1.5228954983771332</v>
      </c>
      <c r="Q36" s="91"/>
      <c r="R36" s="1171">
        <v>-0.19153419660701812</v>
      </c>
      <c r="S36" s="1174"/>
      <c r="T36" s="1165"/>
    </row>
    <row r="37" spans="1:20" s="108" customFormat="1" x14ac:dyDescent="0.25">
      <c r="A37" s="1183" t="s">
        <v>588</v>
      </c>
      <c r="B37" s="200">
        <v>1.9953813003676557</v>
      </c>
      <c r="C37" s="157"/>
      <c r="D37" s="1178">
        <v>1.8898643451108657</v>
      </c>
      <c r="E37" s="1178"/>
      <c r="F37" s="1171">
        <v>5.5833084279178824E-2</v>
      </c>
      <c r="G37" s="1171"/>
      <c r="H37" s="363">
        <v>2.176076805861241</v>
      </c>
      <c r="I37" s="1171"/>
      <c r="J37" s="1178">
        <v>2.2517064318125679</v>
      </c>
      <c r="K37" s="1182"/>
      <c r="L37" s="1173">
        <v>-3.3587693707677058E-2</v>
      </c>
      <c r="M37" s="364"/>
      <c r="N37" s="157">
        <v>1.5833943074111512</v>
      </c>
      <c r="O37" s="1171"/>
      <c r="P37" s="1178">
        <v>1.296099170126765</v>
      </c>
      <c r="Q37" s="91"/>
      <c r="R37" s="1171">
        <v>0.22166138510549871</v>
      </c>
      <c r="S37" s="1174"/>
      <c r="T37" s="1165"/>
    </row>
    <row r="38" spans="1:20" s="108" customFormat="1" x14ac:dyDescent="0.25">
      <c r="A38" s="1183" t="s">
        <v>589</v>
      </c>
      <c r="B38" s="200">
        <v>3.6237601800215864</v>
      </c>
      <c r="C38" s="157"/>
      <c r="D38" s="1178">
        <v>3.5884948248065394</v>
      </c>
      <c r="E38" s="1178"/>
      <c r="F38" s="1171">
        <v>9.8273390200439362E-3</v>
      </c>
      <c r="G38" s="1171"/>
      <c r="H38" s="363">
        <v>3.90835196062989</v>
      </c>
      <c r="I38" s="1171"/>
      <c r="J38" s="1178">
        <v>3.9306630647987362</v>
      </c>
      <c r="K38" s="1182"/>
      <c r="L38" s="1173">
        <v>-5.6761680665673112E-3</v>
      </c>
      <c r="M38" s="364"/>
      <c r="N38" s="157">
        <v>2.6317305982083021</v>
      </c>
      <c r="O38" s="1171"/>
      <c r="P38" s="1178">
        <v>2.4840093836770016</v>
      </c>
      <c r="Q38" s="91"/>
      <c r="R38" s="1171">
        <v>5.9468863323146305E-2</v>
      </c>
      <c r="S38" s="1174"/>
      <c r="T38" s="1165"/>
    </row>
    <row r="39" spans="1:20" s="108" customFormat="1" x14ac:dyDescent="0.25">
      <c r="A39" s="1181" t="s">
        <v>1</v>
      </c>
      <c r="B39" s="200">
        <v>7.558613677545063</v>
      </c>
      <c r="C39" s="157"/>
      <c r="D39" s="1178">
        <v>7.4399631143108289</v>
      </c>
      <c r="E39" s="1178"/>
      <c r="F39" s="1171">
        <v>1.5947735413635148E-2</v>
      </c>
      <c r="G39" s="1171"/>
      <c r="H39" s="363">
        <v>8.5539309160494206</v>
      </c>
      <c r="I39" s="1171"/>
      <c r="J39" s="1178">
        <v>8.4732617213278481</v>
      </c>
      <c r="K39" s="1182"/>
      <c r="L39" s="1173">
        <v>9.5204417583988916E-3</v>
      </c>
      <c r="M39" s="364"/>
      <c r="N39" s="157">
        <v>4.6570960886782258</v>
      </c>
      <c r="O39" s="1171"/>
      <c r="P39" s="1178">
        <v>4.5691199305292454</v>
      </c>
      <c r="Q39" s="91"/>
      <c r="R39" s="1171">
        <v>1.9254508414444278E-2</v>
      </c>
      <c r="S39" s="1174"/>
      <c r="T39" s="1165"/>
    </row>
    <row r="40" spans="1:20" s="108" customFormat="1" x14ac:dyDescent="0.25">
      <c r="A40" s="1181" t="s">
        <v>144</v>
      </c>
      <c r="B40" s="200">
        <v>4.1318224636456558</v>
      </c>
      <c r="C40" s="157"/>
      <c r="D40" s="1178">
        <v>4.0793261447462745</v>
      </c>
      <c r="E40" s="1178"/>
      <c r="F40" s="1171">
        <v>1.2868870258631008E-2</v>
      </c>
      <c r="G40" s="1171"/>
      <c r="H40" s="363">
        <v>4.9692489438403857</v>
      </c>
      <c r="I40" s="1171"/>
      <c r="J40" s="1178">
        <v>4.9472496235808094</v>
      </c>
      <c r="K40" s="1182"/>
      <c r="L40" s="1173">
        <v>4.4467778934617879E-3</v>
      </c>
      <c r="M40" s="364"/>
      <c r="N40" s="157">
        <v>2.199752688693394</v>
      </c>
      <c r="O40" s="1171"/>
      <c r="P40" s="1178">
        <v>2.2271707638294842</v>
      </c>
      <c r="Q40" s="91"/>
      <c r="R40" s="1171">
        <v>-1.2310719762209196E-2</v>
      </c>
      <c r="S40" s="1174"/>
      <c r="T40" s="1165"/>
    </row>
    <row r="41" spans="1:20" s="108" customFormat="1" x14ac:dyDescent="0.25">
      <c r="A41" s="1181" t="s">
        <v>145</v>
      </c>
      <c r="B41" s="200">
        <v>7.1829032339483456</v>
      </c>
      <c r="C41" s="157"/>
      <c r="D41" s="1178">
        <v>7.1073524987420154</v>
      </c>
      <c r="E41" s="1178"/>
      <c r="F41" s="1171">
        <v>1.0629940645226555E-2</v>
      </c>
      <c r="G41" s="1171"/>
      <c r="H41" s="363">
        <v>7.8966506001596235</v>
      </c>
      <c r="I41" s="1171"/>
      <c r="J41" s="1178">
        <v>7.8513312767059791</v>
      </c>
      <c r="K41" s="1182"/>
      <c r="L41" s="1173">
        <v>5.772183322349648E-3</v>
      </c>
      <c r="M41" s="364"/>
      <c r="N41" s="157">
        <v>4.8294975875469239</v>
      </c>
      <c r="O41" s="1171"/>
      <c r="P41" s="1178">
        <v>4.7416929123790839</v>
      </c>
      <c r="Q41" s="91"/>
      <c r="R41" s="1171">
        <v>1.8517579436367421E-2</v>
      </c>
      <c r="S41" s="1174"/>
      <c r="T41" s="1165"/>
    </row>
    <row r="42" spans="1:20" s="108" customFormat="1" x14ac:dyDescent="0.25">
      <c r="A42" s="1181" t="s">
        <v>308</v>
      </c>
      <c r="B42" s="200">
        <v>11.293802925732747</v>
      </c>
      <c r="C42" s="157"/>
      <c r="D42" s="1178">
        <v>11.23884746303214</v>
      </c>
      <c r="E42" s="1178"/>
      <c r="F42" s="1171">
        <v>4.889777433261815E-3</v>
      </c>
      <c r="G42" s="1171"/>
      <c r="H42" s="363">
        <v>11.765528397773434</v>
      </c>
      <c r="I42" s="1171"/>
      <c r="J42" s="1178">
        <v>11.787507104960907</v>
      </c>
      <c r="K42" s="1182"/>
      <c r="L42" s="1173">
        <v>-1.8645763681638635E-3</v>
      </c>
      <c r="M42" s="364"/>
      <c r="N42" s="157">
        <v>9.918643628483256</v>
      </c>
      <c r="O42" s="1171"/>
      <c r="P42" s="1178">
        <v>9.7144906289574866</v>
      </c>
      <c r="Q42" s="91"/>
      <c r="R42" s="1171">
        <v>2.1015306650996081E-2</v>
      </c>
      <c r="S42" s="1174"/>
      <c r="T42" s="1165"/>
    </row>
    <row r="43" spans="1:20" x14ac:dyDescent="0.25">
      <c r="A43" s="707" t="s">
        <v>1102</v>
      </c>
      <c r="B43" s="1184"/>
      <c r="C43" s="1185"/>
      <c r="D43" s="1185"/>
      <c r="E43" s="1185"/>
      <c r="F43" s="1161"/>
      <c r="G43" s="1161"/>
      <c r="H43" s="1186"/>
      <c r="I43" s="1161"/>
      <c r="J43" s="780"/>
      <c r="K43" s="1187"/>
      <c r="L43" s="1163"/>
      <c r="M43" s="1164"/>
      <c r="N43" s="1185"/>
      <c r="O43" s="1161"/>
      <c r="P43" s="1185"/>
      <c r="Q43" s="1187"/>
      <c r="R43" s="1161"/>
      <c r="S43" s="1163"/>
    </row>
    <row r="44" spans="1:20" s="108" customFormat="1" x14ac:dyDescent="0.25">
      <c r="A44" s="1188" t="s">
        <v>310</v>
      </c>
      <c r="B44" s="198">
        <v>881107.28114029823</v>
      </c>
      <c r="C44" s="114"/>
      <c r="D44" s="1172">
        <v>871174.40104518435</v>
      </c>
      <c r="E44" s="1172"/>
      <c r="F44" s="1171">
        <v>1.1401712542513867E-2</v>
      </c>
      <c r="G44" s="1171"/>
      <c r="H44" s="362">
        <v>592724.70388656773</v>
      </c>
      <c r="I44" s="1171"/>
      <c r="J44" s="1176">
        <v>572990.22725438501</v>
      </c>
      <c r="K44" s="115"/>
      <c r="L44" s="1173">
        <v>3.444120980342897E-2</v>
      </c>
      <c r="M44" s="364"/>
      <c r="N44" s="114">
        <v>288382.57725406135</v>
      </c>
      <c r="O44" s="1171"/>
      <c r="P44" s="1172">
        <v>298184.17379122687</v>
      </c>
      <c r="Q44" s="115"/>
      <c r="R44" s="1171">
        <v>-3.2870948221511209E-2</v>
      </c>
      <c r="S44" s="1173"/>
      <c r="T44" s="1165"/>
    </row>
    <row r="45" spans="1:20" s="108" customFormat="1" x14ac:dyDescent="0.25">
      <c r="A45" s="1188" t="s">
        <v>327</v>
      </c>
      <c r="B45" s="198">
        <v>627519.9559727452</v>
      </c>
      <c r="C45" s="114"/>
      <c r="D45" s="1172">
        <v>625096.29430469335</v>
      </c>
      <c r="E45" s="1172"/>
      <c r="F45" s="1171">
        <v>3.8772612957940098E-3</v>
      </c>
      <c r="G45" s="1171"/>
      <c r="H45" s="362">
        <v>398607.43476822518</v>
      </c>
      <c r="I45" s="1171"/>
      <c r="J45" s="1176">
        <v>383740.35790956556</v>
      </c>
      <c r="K45" s="115"/>
      <c r="L45" s="1173">
        <v>3.8742541805215296E-2</v>
      </c>
      <c r="M45" s="364"/>
      <c r="N45" s="114">
        <v>228912.52120450162</v>
      </c>
      <c r="O45" s="1171"/>
      <c r="P45" s="1172">
        <v>241355.93639559796</v>
      </c>
      <c r="Q45" s="115"/>
      <c r="R45" s="1171">
        <v>-5.1556283955248486E-2</v>
      </c>
      <c r="S45" s="1173"/>
      <c r="T45" s="1165"/>
    </row>
    <row r="46" spans="1:20" s="108" customFormat="1" x14ac:dyDescent="0.25">
      <c r="A46" s="1188" t="s">
        <v>312</v>
      </c>
      <c r="B46" s="1189">
        <v>269602.4814258265</v>
      </c>
      <c r="C46" s="114"/>
      <c r="D46" s="1172">
        <v>277682.65189406282</v>
      </c>
      <c r="E46" s="1172"/>
      <c r="F46" s="1171">
        <v>-2.9098578586461143E-2</v>
      </c>
      <c r="G46" s="1171"/>
      <c r="H46" s="362">
        <v>207033.51947463138</v>
      </c>
      <c r="I46" s="1171"/>
      <c r="J46" s="1176">
        <v>213501.87988054901</v>
      </c>
      <c r="K46" s="115"/>
      <c r="L46" s="1173">
        <v>-3.0296503288573272E-2</v>
      </c>
      <c r="M46" s="364"/>
      <c r="N46" s="114">
        <v>62568.961951211619</v>
      </c>
      <c r="O46" s="1171"/>
      <c r="P46" s="1172">
        <v>64180.772013501854</v>
      </c>
      <c r="Q46" s="115"/>
      <c r="R46" s="1171">
        <v>-2.5113597292833353E-2</v>
      </c>
      <c r="S46" s="1173"/>
      <c r="T46" s="1165"/>
    </row>
    <row r="47" spans="1:20" s="108" customFormat="1" x14ac:dyDescent="0.25">
      <c r="A47" s="1188" t="s">
        <v>313</v>
      </c>
      <c r="B47" s="198">
        <v>168254.55452417603</v>
      </c>
      <c r="C47" s="114"/>
      <c r="D47" s="1172">
        <v>175377.05620478553</v>
      </c>
      <c r="E47" s="1172"/>
      <c r="F47" s="1171">
        <v>-4.0612505619279267E-2</v>
      </c>
      <c r="G47" s="1171"/>
      <c r="H47" s="362">
        <v>134194.47430968689</v>
      </c>
      <c r="I47" s="1171"/>
      <c r="J47" s="1176">
        <v>139119.97625403281</v>
      </c>
      <c r="K47" s="115"/>
      <c r="L47" s="1173">
        <v>-3.540470662065065E-2</v>
      </c>
      <c r="M47" s="364"/>
      <c r="N47" s="114">
        <v>34060.080214522968</v>
      </c>
      <c r="O47" s="1171"/>
      <c r="P47" s="1172">
        <v>36257.079950761756</v>
      </c>
      <c r="Q47" s="115"/>
      <c r="R47" s="1171">
        <v>-6.0595054516866267E-2</v>
      </c>
      <c r="S47" s="1173"/>
      <c r="T47" s="1165"/>
    </row>
    <row r="48" spans="1:20" s="108" customFormat="1" x14ac:dyDescent="0.25">
      <c r="A48" s="1180" t="s">
        <v>643</v>
      </c>
      <c r="B48" s="198">
        <v>151471.3407235631</v>
      </c>
      <c r="C48" s="114"/>
      <c r="D48" s="1172">
        <v>153867.10514049971</v>
      </c>
      <c r="E48" s="1172"/>
      <c r="F48" s="1171">
        <v>-1.5570348286912793E-2</v>
      </c>
      <c r="G48" s="1171"/>
      <c r="H48" s="362">
        <v>128428.91309833666</v>
      </c>
      <c r="I48" s="1171"/>
      <c r="J48" s="1176">
        <v>129216.11382145666</v>
      </c>
      <c r="K48" s="115"/>
      <c r="L48" s="1173">
        <v>-6.0921250441543628E-3</v>
      </c>
      <c r="M48" s="364"/>
      <c r="N48" s="114">
        <v>23042.427625262215</v>
      </c>
      <c r="O48" s="1171"/>
      <c r="P48" s="1172">
        <v>24650.991319051605</v>
      </c>
      <c r="Q48" s="115"/>
      <c r="R48" s="1171">
        <v>-6.5253509401311846E-2</v>
      </c>
      <c r="S48" s="1173"/>
      <c r="T48" s="1165"/>
    </row>
    <row r="49" spans="1:20" s="108" customFormat="1" x14ac:dyDescent="0.25">
      <c r="A49" s="1188" t="s">
        <v>198</v>
      </c>
      <c r="B49" s="198">
        <v>102907.3560508222</v>
      </c>
      <c r="C49" s="114"/>
      <c r="D49" s="1172">
        <v>105956.68882808185</v>
      </c>
      <c r="E49" s="1172"/>
      <c r="F49" s="1171">
        <v>-2.8779049354848131E-2</v>
      </c>
      <c r="G49" s="1171"/>
      <c r="H49" s="362">
        <v>87126.066568166105</v>
      </c>
      <c r="I49" s="1171"/>
      <c r="J49" s="1176">
        <v>87782.634380184318</v>
      </c>
      <c r="K49" s="115"/>
      <c r="L49" s="1173">
        <v>-7.479472638912096E-3</v>
      </c>
      <c r="M49" s="364"/>
      <c r="N49" s="114">
        <v>15781.289482669983</v>
      </c>
      <c r="O49" s="1171"/>
      <c r="P49" s="1172">
        <v>18174.054447894378</v>
      </c>
      <c r="Q49" s="115"/>
      <c r="R49" s="1171">
        <v>-0.13165829188442962</v>
      </c>
      <c r="S49" s="1173"/>
      <c r="T49" s="1165"/>
    </row>
    <row r="50" spans="1:20" s="108" customFormat="1" x14ac:dyDescent="0.25">
      <c r="A50" s="1188" t="s">
        <v>187</v>
      </c>
      <c r="B50" s="198">
        <v>155374.02639914353</v>
      </c>
      <c r="C50" s="114"/>
      <c r="D50" s="1172">
        <v>136534.20463214675</v>
      </c>
      <c r="E50" s="1172"/>
      <c r="F50" s="1171">
        <v>0.13798609526276159</v>
      </c>
      <c r="G50" s="1171"/>
      <c r="H50" s="362">
        <v>136126.70407045769</v>
      </c>
      <c r="I50" s="1171"/>
      <c r="J50" s="1176">
        <v>121737.38298150168</v>
      </c>
      <c r="K50" s="115"/>
      <c r="L50" s="1173">
        <v>0.11819969130716823</v>
      </c>
      <c r="M50" s="364"/>
      <c r="N50" s="114">
        <v>19247.322328730101</v>
      </c>
      <c r="O50" s="1171"/>
      <c r="P50" s="1172">
        <v>14796.821650648892</v>
      </c>
      <c r="Q50" s="115"/>
      <c r="R50" s="1171">
        <v>0.30077409751614054</v>
      </c>
      <c r="S50" s="1173"/>
      <c r="T50" s="1165"/>
    </row>
    <row r="51" spans="1:20" s="108" customFormat="1" x14ac:dyDescent="0.25">
      <c r="A51" s="1188" t="s">
        <v>316</v>
      </c>
      <c r="B51" s="198">
        <v>44366.687925391023</v>
      </c>
      <c r="C51" s="114"/>
      <c r="D51" s="1172">
        <v>45608.139867266691</v>
      </c>
      <c r="E51" s="1172"/>
      <c r="F51" s="1171">
        <v>-2.7219964363568962E-2</v>
      </c>
      <c r="G51" s="1171"/>
      <c r="H51" s="362">
        <v>35085.2770672037</v>
      </c>
      <c r="I51" s="1171"/>
      <c r="J51" s="1176">
        <v>36340.368047015836</v>
      </c>
      <c r="K51" s="115"/>
      <c r="L51" s="1173">
        <v>-3.4537101500687749E-2</v>
      </c>
      <c r="M51" s="364"/>
      <c r="N51" s="114">
        <v>9281.4108581853616</v>
      </c>
      <c r="O51" s="1171"/>
      <c r="P51" s="1172">
        <v>9267.7718202507385</v>
      </c>
      <c r="Q51" s="115"/>
      <c r="R51" s="1171">
        <v>1.47166311376169E-3</v>
      </c>
      <c r="S51" s="1173"/>
      <c r="T51" s="1165"/>
    </row>
    <row r="52" spans="1:20" s="108" customFormat="1" x14ac:dyDescent="0.25">
      <c r="A52" s="1188" t="s">
        <v>317</v>
      </c>
      <c r="B52" s="198">
        <v>103218.00379606083</v>
      </c>
      <c r="C52" s="114"/>
      <c r="D52" s="1172">
        <v>95828.389176313998</v>
      </c>
      <c r="E52" s="1172"/>
      <c r="F52" s="1171">
        <v>7.7113000471611098E-2</v>
      </c>
      <c r="G52" s="1171"/>
      <c r="H52" s="362">
        <v>82430.760711154377</v>
      </c>
      <c r="I52" s="1171"/>
      <c r="J52" s="1176">
        <v>76758.307441638623</v>
      </c>
      <c r="K52" s="115"/>
      <c r="L52" s="1173">
        <v>7.3900186944959284E-2</v>
      </c>
      <c r="M52" s="364"/>
      <c r="N52" s="114">
        <v>20787.243084912974</v>
      </c>
      <c r="O52" s="1171"/>
      <c r="P52" s="1172">
        <v>19070.081734687901</v>
      </c>
      <c r="Q52" s="115"/>
      <c r="R52" s="1171">
        <v>9.0044781879545302E-2</v>
      </c>
      <c r="S52" s="1173"/>
      <c r="T52" s="1165"/>
    </row>
    <row r="53" spans="1:20" s="108" customFormat="1" x14ac:dyDescent="0.25">
      <c r="A53" s="1188" t="s">
        <v>318</v>
      </c>
      <c r="B53" s="198">
        <v>142367.21281295054</v>
      </c>
      <c r="C53" s="114"/>
      <c r="D53" s="1172">
        <v>139496.23194840454</v>
      </c>
      <c r="E53" s="1172"/>
      <c r="F53" s="1171">
        <v>2.0581063907216427E-2</v>
      </c>
      <c r="G53" s="1171"/>
      <c r="H53" s="362">
        <v>127992.0967366485</v>
      </c>
      <c r="I53" s="1171"/>
      <c r="J53" s="1176">
        <v>127782.77311886879</v>
      </c>
      <c r="K53" s="115"/>
      <c r="L53" s="1173">
        <v>1.6381207941463796E-3</v>
      </c>
      <c r="M53" s="364"/>
      <c r="N53" s="114">
        <v>14375.116076320655</v>
      </c>
      <c r="O53" s="1171"/>
      <c r="P53" s="1172">
        <v>11713.458829528163</v>
      </c>
      <c r="Q53" s="115"/>
      <c r="R53" s="1171">
        <v>0.22723068271540664</v>
      </c>
      <c r="S53" s="1173"/>
      <c r="T53" s="1165"/>
    </row>
    <row r="54" spans="1:20" x14ac:dyDescent="0.25">
      <c r="A54" s="1158" t="s">
        <v>319</v>
      </c>
      <c r="B54" s="1184"/>
      <c r="C54" s="1185"/>
      <c r="D54" s="1185"/>
      <c r="E54" s="1185"/>
      <c r="F54" s="1161"/>
      <c r="G54" s="1161"/>
      <c r="H54" s="1186"/>
      <c r="I54" s="1161"/>
      <c r="J54" s="780"/>
      <c r="K54" s="1187"/>
      <c r="L54" s="1163"/>
      <c r="M54" s="1164"/>
      <c r="N54" s="780"/>
      <c r="O54" s="1161"/>
      <c r="P54" s="1185"/>
      <c r="Q54" s="1187"/>
      <c r="R54" s="1161"/>
      <c r="S54" s="1163"/>
    </row>
    <row r="55" spans="1:20" s="108" customFormat="1" x14ac:dyDescent="0.25">
      <c r="A55" s="1180" t="s">
        <v>320</v>
      </c>
      <c r="B55" s="198">
        <v>1244248.5629536845</v>
      </c>
      <c r="C55" s="114"/>
      <c r="D55" s="1172">
        <v>1240438.2692929867</v>
      </c>
      <c r="E55" s="1172"/>
      <c r="F55" s="1171">
        <v>3.0717317862738267E-3</v>
      </c>
      <c r="G55" s="1171"/>
      <c r="H55" s="362">
        <v>914463.34206303221</v>
      </c>
      <c r="I55" s="1171"/>
      <c r="J55" s="1176">
        <v>899122.2169681068</v>
      </c>
      <c r="K55" s="115"/>
      <c r="L55" s="1173">
        <v>1.7062335692979071E-2</v>
      </c>
      <c r="M55" s="364"/>
      <c r="N55" s="132">
        <v>329785.2208911163</v>
      </c>
      <c r="O55" s="1171"/>
      <c r="P55" s="1172">
        <v>341316.052326551</v>
      </c>
      <c r="Q55" s="115"/>
      <c r="R55" s="1171">
        <v>-3.3783443107453612E-2</v>
      </c>
      <c r="S55" s="1173"/>
      <c r="T55" s="1165"/>
    </row>
    <row r="56" spans="1:20" s="108" customFormat="1" x14ac:dyDescent="0.25">
      <c r="A56" s="1180" t="s">
        <v>196</v>
      </c>
      <c r="B56" s="198">
        <v>1160611.6362256091</v>
      </c>
      <c r="C56" s="114"/>
      <c r="D56" s="1172">
        <v>1163183.4057763922</v>
      </c>
      <c r="E56" s="1172"/>
      <c r="F56" s="1171">
        <v>-2.2109751033342075E-3</v>
      </c>
      <c r="G56" s="1171"/>
      <c r="H56" s="362">
        <v>872660.15940497571</v>
      </c>
      <c r="I56" s="1171"/>
      <c r="J56" s="1176">
        <v>861988.3885150624</v>
      </c>
      <c r="K56" s="115"/>
      <c r="L56" s="1173">
        <v>1.2380411420967576E-2</v>
      </c>
      <c r="M56" s="364"/>
      <c r="N56" s="132">
        <v>287951.47682045907</v>
      </c>
      <c r="O56" s="1171"/>
      <c r="P56" s="1172">
        <v>301195.01726268884</v>
      </c>
      <c r="Q56" s="115"/>
      <c r="R56" s="1171">
        <v>-4.3969985169706002E-2</v>
      </c>
      <c r="S56" s="1173"/>
      <c r="T56" s="1165"/>
    </row>
    <row r="57" spans="1:20" s="108" customFormat="1" x14ac:dyDescent="0.25">
      <c r="A57" s="1180" t="s">
        <v>197</v>
      </c>
      <c r="B57" s="198">
        <v>88351.525767597836</v>
      </c>
      <c r="C57" s="114"/>
      <c r="D57" s="1172">
        <v>81423.374316716392</v>
      </c>
      <c r="E57" s="1172"/>
      <c r="F57" s="1171">
        <v>8.5087992348888433E-2</v>
      </c>
      <c r="G57" s="1171"/>
      <c r="H57" s="362">
        <v>46815.333181360016</v>
      </c>
      <c r="I57" s="1171"/>
      <c r="J57" s="1176">
        <v>40000.696692309539</v>
      </c>
      <c r="K57" s="115"/>
      <c r="L57" s="1173">
        <v>0.1703629449624223</v>
      </c>
      <c r="M57" s="364"/>
      <c r="N57" s="132">
        <v>41536.19258623635</v>
      </c>
      <c r="O57" s="1171"/>
      <c r="P57" s="1172">
        <v>41422.677624410528</v>
      </c>
      <c r="Q57" s="115"/>
      <c r="R57" s="1171">
        <v>2.7404061817318925E-3</v>
      </c>
      <c r="S57" s="1173"/>
      <c r="T57" s="1165"/>
    </row>
    <row r="58" spans="1:20" s="108" customFormat="1" x14ac:dyDescent="0.25">
      <c r="A58" s="1180" t="s">
        <v>667</v>
      </c>
      <c r="B58" s="198">
        <v>17351.079222350418</v>
      </c>
      <c r="C58" s="114"/>
      <c r="D58" s="1172">
        <v>18151.799102129611</v>
      </c>
      <c r="E58" s="1172"/>
      <c r="F58" s="1171">
        <v>-4.4112425180226414E-2</v>
      </c>
      <c r="G58" s="1171"/>
      <c r="H58" s="362">
        <v>11467.500836771838</v>
      </c>
      <c r="I58" s="1171"/>
      <c r="J58" s="1176">
        <v>9255.5039778867031</v>
      </c>
      <c r="K58" s="115"/>
      <c r="L58" s="1173">
        <v>0.23899258907673199</v>
      </c>
      <c r="M58" s="364"/>
      <c r="N58" s="132">
        <v>5883.5783855788732</v>
      </c>
      <c r="O58" s="1171"/>
      <c r="P58" s="1172">
        <v>8896.2951242425788</v>
      </c>
      <c r="Q58" s="115"/>
      <c r="R58" s="1171">
        <v>-0.33864847069360293</v>
      </c>
      <c r="S58" s="1173"/>
      <c r="T58" s="1165"/>
    </row>
    <row r="59" spans="1:20" s="108" customFormat="1" x14ac:dyDescent="0.25">
      <c r="A59" s="1180" t="s">
        <v>250</v>
      </c>
      <c r="B59" s="198">
        <v>93839.467305018712</v>
      </c>
      <c r="C59" s="114"/>
      <c r="D59" s="1172">
        <v>81640.468468305873</v>
      </c>
      <c r="E59" s="1172"/>
      <c r="F59" s="1171">
        <v>0.14942343013929035</v>
      </c>
      <c r="G59" s="1171"/>
      <c r="H59" s="362">
        <v>73318.261479511508</v>
      </c>
      <c r="I59" s="1171"/>
      <c r="J59" s="1176">
        <v>64204.024678280774</v>
      </c>
      <c r="K59" s="115"/>
      <c r="L59" s="1173">
        <v>0.14195740604893792</v>
      </c>
      <c r="M59" s="364"/>
      <c r="N59" s="132">
        <v>20521.205825513047</v>
      </c>
      <c r="O59" s="1171"/>
      <c r="P59" s="1172">
        <v>17436.443790026609</v>
      </c>
      <c r="Q59" s="115"/>
      <c r="R59" s="1171">
        <v>0.17691463194179977</v>
      </c>
      <c r="S59" s="1173"/>
      <c r="T59" s="1165"/>
    </row>
    <row r="60" spans="1:20" s="108" customFormat="1" x14ac:dyDescent="0.25">
      <c r="A60" s="1180" t="s">
        <v>321</v>
      </c>
      <c r="B60" s="198">
        <v>55828.168536260375</v>
      </c>
      <c r="C60" s="114"/>
      <c r="D60" s="1172">
        <v>48690.117257210724</v>
      </c>
      <c r="E60" s="1172"/>
      <c r="F60" s="1171">
        <v>0.14660164487471114</v>
      </c>
      <c r="G60" s="1171"/>
      <c r="H60" s="362">
        <v>45476.164582448284</v>
      </c>
      <c r="I60" s="1171"/>
      <c r="J60" s="1176">
        <v>40514.148910553136</v>
      </c>
      <c r="K60" s="115"/>
      <c r="L60" s="1173">
        <v>0.12247611773482524</v>
      </c>
      <c r="M60" s="364"/>
      <c r="N60" s="132">
        <v>10352.003953812256</v>
      </c>
      <c r="O60" s="1171"/>
      <c r="P60" s="1172">
        <v>8175.9683466580227</v>
      </c>
      <c r="Q60" s="115"/>
      <c r="R60" s="1171">
        <v>0.26615019957161423</v>
      </c>
      <c r="S60" s="1173"/>
      <c r="T60" s="1165"/>
    </row>
    <row r="61" spans="1:20" s="108" customFormat="1" x14ac:dyDescent="0.25">
      <c r="A61" s="1180" t="s">
        <v>322</v>
      </c>
      <c r="B61" s="198">
        <v>17901.06974465396</v>
      </c>
      <c r="C61" s="114"/>
      <c r="D61" s="1172">
        <v>13110.168704082253</v>
      </c>
      <c r="E61" s="1172"/>
      <c r="F61" s="1171">
        <v>0.36543397333093919</v>
      </c>
      <c r="G61" s="1171"/>
      <c r="H61" s="362">
        <v>15416.448673583294</v>
      </c>
      <c r="I61" s="1171"/>
      <c r="J61" s="1176">
        <v>11848.902171225625</v>
      </c>
      <c r="K61" s="115"/>
      <c r="L61" s="1173">
        <v>0.30108667037704551</v>
      </c>
      <c r="M61" s="364"/>
      <c r="N61" s="132">
        <v>2484.6210710700125</v>
      </c>
      <c r="O61" s="1171"/>
      <c r="P61" s="1172">
        <v>1261.2665328564954</v>
      </c>
      <c r="Q61" s="115"/>
      <c r="R61" s="1171">
        <v>0.96994132988122994</v>
      </c>
      <c r="S61" s="1173"/>
      <c r="T61" s="1165"/>
    </row>
    <row r="62" spans="1:20" s="108" customFormat="1" x14ac:dyDescent="0.25">
      <c r="A62" s="1180" t="s">
        <v>323</v>
      </c>
      <c r="B62" s="198">
        <v>24502.509652928107</v>
      </c>
      <c r="C62" s="114"/>
      <c r="D62" s="1172">
        <v>22812.31266475435</v>
      </c>
      <c r="E62" s="1172"/>
      <c r="F62" s="1171">
        <v>7.4091435314454446E-2</v>
      </c>
      <c r="G62" s="1171"/>
      <c r="H62" s="362">
        <v>16535.613955477049</v>
      </c>
      <c r="I62" s="1171"/>
      <c r="J62" s="1176">
        <v>14559.350232536779</v>
      </c>
      <c r="K62" s="115"/>
      <c r="L62" s="1173">
        <v>0.13573845613822641</v>
      </c>
      <c r="M62" s="364"/>
      <c r="N62" s="132">
        <v>7966.895697448892</v>
      </c>
      <c r="O62" s="1171"/>
      <c r="P62" s="1172">
        <v>8252.9624322179334</v>
      </c>
      <c r="Q62" s="115"/>
      <c r="R62" s="1171">
        <v>-3.4662309094282737E-2</v>
      </c>
      <c r="S62" s="1173"/>
      <c r="T62" s="1165"/>
    </row>
    <row r="63" spans="1:20" s="108" customFormat="1" x14ac:dyDescent="0.25">
      <c r="A63" s="1180" t="s">
        <v>243</v>
      </c>
      <c r="B63" s="198">
        <v>49771.026143092087</v>
      </c>
      <c r="C63" s="114"/>
      <c r="D63" s="1172">
        <v>41591.551540507644</v>
      </c>
      <c r="E63" s="1172"/>
      <c r="F63" s="1171">
        <v>0.19666192530995463</v>
      </c>
      <c r="G63" s="1171"/>
      <c r="H63" s="362">
        <v>46180.972007385702</v>
      </c>
      <c r="I63" s="1171"/>
      <c r="J63" s="1176">
        <v>38033.506522195843</v>
      </c>
      <c r="K63" s="115"/>
      <c r="L63" s="1173">
        <v>0.2142180995179897</v>
      </c>
      <c r="M63" s="364"/>
      <c r="N63" s="132">
        <v>3590.0541357085708</v>
      </c>
      <c r="O63" s="1171"/>
      <c r="P63" s="1172">
        <v>3558.0450183149633</v>
      </c>
      <c r="Q63" s="115"/>
      <c r="R63" s="1171">
        <v>8.9962654291447317E-3</v>
      </c>
      <c r="S63" s="1173"/>
      <c r="T63" s="1165"/>
    </row>
    <row r="64" spans="1:20" s="108" customFormat="1" x14ac:dyDescent="0.25">
      <c r="A64" s="1180" t="s">
        <v>267</v>
      </c>
      <c r="B64" s="198">
        <v>124023.24514545342</v>
      </c>
      <c r="C64" s="114"/>
      <c r="D64" s="1172">
        <v>121288.6377695371</v>
      </c>
      <c r="E64" s="1172"/>
      <c r="F64" s="1171">
        <v>2.2546278251656122E-2</v>
      </c>
      <c r="G64" s="1171"/>
      <c r="H64" s="362">
        <v>111542.56024337604</v>
      </c>
      <c r="I64" s="1171"/>
      <c r="J64" s="1176">
        <v>110185.97072679095</v>
      </c>
      <c r="K64" s="115"/>
      <c r="L64" s="1173">
        <v>1.2311817081947587E-2</v>
      </c>
      <c r="M64" s="364"/>
      <c r="N64" s="156">
        <v>12480.684902070774</v>
      </c>
      <c r="O64" s="1171"/>
      <c r="P64" s="1172">
        <v>11102.667042750914</v>
      </c>
      <c r="Q64" s="115"/>
      <c r="R64" s="1171">
        <v>0.12411593124550978</v>
      </c>
      <c r="S64" s="1173"/>
      <c r="T64" s="1165"/>
    </row>
    <row r="65" spans="1:20" s="108" customFormat="1" x14ac:dyDescent="0.25">
      <c r="A65" s="1180" t="s">
        <v>324</v>
      </c>
      <c r="B65" s="198">
        <v>6116.521074986631</v>
      </c>
      <c r="C65" s="114"/>
      <c r="D65" s="1172">
        <v>4050.7978260447439</v>
      </c>
      <c r="E65" s="1172"/>
      <c r="F65" s="1171">
        <v>0.50995466514281418</v>
      </c>
      <c r="G65" s="1171"/>
      <c r="H65" s="362">
        <v>5924.6046603622299</v>
      </c>
      <c r="I65" s="1171"/>
      <c r="J65" s="1176">
        <v>3906.5544004983958</v>
      </c>
      <c r="K65" s="115"/>
      <c r="L65" s="1173">
        <v>0.51658061119189136</v>
      </c>
      <c r="M65" s="364"/>
      <c r="N65" s="156">
        <v>191.91641462444528</v>
      </c>
      <c r="O65" s="1171"/>
      <c r="P65" s="1172">
        <v>144.24342554634319</v>
      </c>
      <c r="Q65" s="115"/>
      <c r="R65" s="1171">
        <v>0.3305037224229363</v>
      </c>
      <c r="S65" s="1173"/>
      <c r="T65" s="1165"/>
    </row>
    <row r="66" spans="1:20" s="108" customFormat="1" x14ac:dyDescent="0.25">
      <c r="A66" s="1180" t="s">
        <v>325</v>
      </c>
      <c r="B66" s="198">
        <v>6258.4208365254926</v>
      </c>
      <c r="C66" s="114"/>
      <c r="D66" s="1172">
        <v>5128.8131206842154</v>
      </c>
      <c r="E66" s="1172"/>
      <c r="F66" s="1171">
        <v>0.22024739238121832</v>
      </c>
      <c r="G66" s="1173"/>
      <c r="H66" s="362">
        <v>5504.172460819017</v>
      </c>
      <c r="I66" s="116"/>
      <c r="J66" s="1176">
        <v>3910.2026951496641</v>
      </c>
      <c r="K66" s="115"/>
      <c r="L66" s="1173">
        <v>0.40764376937455493</v>
      </c>
      <c r="M66" s="364"/>
      <c r="N66" s="156">
        <v>754.24837570665045</v>
      </c>
      <c r="O66" s="116"/>
      <c r="P66" s="1172">
        <v>1218.6104255345149</v>
      </c>
      <c r="Q66" s="115"/>
      <c r="R66" s="1171">
        <v>-0.38105865508592124</v>
      </c>
      <c r="S66" s="1173"/>
      <c r="T66" s="1165"/>
    </row>
    <row r="67" spans="1:20" s="108" customFormat="1" x14ac:dyDescent="0.25">
      <c r="A67" s="1180" t="s">
        <v>668</v>
      </c>
      <c r="B67" s="1190">
        <v>21645.652540272902</v>
      </c>
      <c r="C67" s="1172"/>
      <c r="D67" s="1172">
        <v>20559.579569026111</v>
      </c>
      <c r="E67" s="1172"/>
      <c r="F67" s="1171">
        <v>5.2825641088643981E-2</v>
      </c>
      <c r="G67" s="1173"/>
      <c r="H67" s="1190">
        <v>17023.175106367173</v>
      </c>
      <c r="I67" s="1166"/>
      <c r="J67" s="1190">
        <v>15460.488502973145</v>
      </c>
      <c r="K67" s="1191"/>
      <c r="L67" s="1171">
        <v>0.10107614666208728</v>
      </c>
      <c r="M67" s="364"/>
      <c r="N67" s="1190">
        <v>4622.4774339049945</v>
      </c>
      <c r="O67" s="1166"/>
      <c r="P67" s="1190">
        <v>5099.0910660540194</v>
      </c>
      <c r="Q67" s="1191"/>
      <c r="R67" s="1171">
        <v>-9.3470311860473776E-2</v>
      </c>
      <c r="S67" s="1173"/>
      <c r="T67" s="1165"/>
    </row>
    <row r="68" spans="1:20" s="108" customFormat="1" x14ac:dyDescent="0.25">
      <c r="A68" s="1192" t="s">
        <v>1092</v>
      </c>
      <c r="B68" s="1193">
        <v>47.954424048702577</v>
      </c>
      <c r="C68" s="1194"/>
      <c r="D68" s="1194">
        <v>47.847946966953685</v>
      </c>
      <c r="E68" s="1194"/>
      <c r="F68" s="1195">
        <v>2.2253218476109482E-3</v>
      </c>
      <c r="G68" s="1196"/>
      <c r="H68" s="1193">
        <v>48.589142442142524</v>
      </c>
      <c r="I68" s="1197"/>
      <c r="J68" s="1193">
        <v>48.434869725933815</v>
      </c>
      <c r="K68" s="1198"/>
      <c r="L68" s="1195">
        <v>3.1851580706555647E-3</v>
      </c>
      <c r="M68" s="998"/>
      <c r="N68" s="1193">
        <v>46.472647417911539</v>
      </c>
      <c r="O68" s="1197"/>
      <c r="P68" s="1193">
        <v>46.485897348869564</v>
      </c>
      <c r="Q68" s="1198"/>
      <c r="R68" s="1195">
        <v>-2.8503119685066401E-4</v>
      </c>
      <c r="S68" s="1196"/>
      <c r="T68" s="1165"/>
    </row>
    <row r="69" spans="1:20" s="10" customFormat="1" x14ac:dyDescent="0.25">
      <c r="A69" s="1199"/>
      <c r="B69" s="1190"/>
      <c r="C69" s="1172"/>
      <c r="D69" s="1172"/>
      <c r="E69" s="1172"/>
      <c r="F69" s="1171"/>
      <c r="G69" s="1171"/>
      <c r="H69" s="1190"/>
      <c r="I69" s="1166"/>
      <c r="J69" s="1190"/>
      <c r="K69" s="1191"/>
      <c r="L69" s="1171"/>
      <c r="M69" s="116"/>
      <c r="N69" s="1190"/>
      <c r="O69" s="1166"/>
      <c r="P69" s="1190"/>
      <c r="Q69" s="1191"/>
      <c r="R69" s="1171"/>
      <c r="S69" s="1171"/>
      <c r="T69" s="1165"/>
    </row>
    <row r="70" spans="1:20" s="10" customFormat="1" x14ac:dyDescent="0.25">
      <c r="A70" s="1199" t="s">
        <v>1116</v>
      </c>
      <c r="B70" s="1190"/>
      <c r="C70" s="1172"/>
      <c r="D70" s="1172"/>
      <c r="E70" s="1172"/>
      <c r="F70" s="1171"/>
      <c r="G70" s="1171"/>
      <c r="H70" s="1190"/>
      <c r="I70" s="1166"/>
      <c r="J70" s="1190"/>
      <c r="K70" s="1191"/>
      <c r="L70" s="1171"/>
      <c r="M70" s="116"/>
      <c r="N70" s="1190"/>
      <c r="O70" s="1166"/>
      <c r="P70" s="1190"/>
      <c r="Q70" s="1191"/>
      <c r="R70" s="1171"/>
      <c r="S70" s="1171"/>
      <c r="T70" s="1165"/>
    </row>
    <row r="71" spans="1:20" x14ac:dyDescent="0.25">
      <c r="A71" s="1165" t="s">
        <v>1117</v>
      </c>
      <c r="B71" s="119"/>
      <c r="D71" s="119"/>
      <c r="E71" s="1201"/>
      <c r="F71" s="1202"/>
      <c r="G71" s="1202"/>
      <c r="H71" s="119"/>
      <c r="I71" s="1202"/>
      <c r="J71" s="120"/>
      <c r="K71" s="1201"/>
      <c r="L71" s="1202"/>
      <c r="M71" s="1202"/>
      <c r="N71" s="40"/>
      <c r="O71" s="1202"/>
      <c r="P71" s="353"/>
      <c r="Q71" s="1201"/>
      <c r="R71" s="1202"/>
      <c r="S71" s="1202"/>
    </row>
    <row r="72" spans="1:20" x14ac:dyDescent="0.25">
      <c r="A72" s="1165" t="s">
        <v>724</v>
      </c>
      <c r="D72" s="35"/>
      <c r="F72" s="1165"/>
      <c r="J72" s="35"/>
      <c r="L72" s="1165"/>
      <c r="N72" s="36"/>
      <c r="P72" s="35"/>
    </row>
    <row r="73" spans="1:20" x14ac:dyDescent="0.25">
      <c r="F73" s="36"/>
      <c r="G73" s="36"/>
      <c r="L73" s="36"/>
      <c r="M73" s="36"/>
      <c r="R73" s="36"/>
      <c r="S73" s="36"/>
    </row>
    <row r="74" spans="1:20" x14ac:dyDescent="0.25">
      <c r="B74" s="100"/>
      <c r="D74" s="100"/>
      <c r="F74" s="36"/>
      <c r="G74" s="36"/>
      <c r="L74" s="36"/>
      <c r="M74" s="36"/>
      <c r="R74" s="36"/>
      <c r="S74" s="36"/>
    </row>
    <row r="75" spans="1:20" x14ac:dyDescent="0.25">
      <c r="B75" s="100"/>
      <c r="D75" s="100"/>
      <c r="F75" s="36"/>
      <c r="G75" s="36"/>
      <c r="L75" s="36"/>
      <c r="M75" s="36"/>
      <c r="R75" s="36"/>
      <c r="S75" s="36"/>
    </row>
    <row r="76" spans="1:20" x14ac:dyDescent="0.25">
      <c r="B76" s="354"/>
      <c r="H76" s="82"/>
      <c r="N76" s="82"/>
    </row>
    <row r="77" spans="1:20" x14ac:dyDescent="0.25">
      <c r="B77" s="355"/>
    </row>
    <row r="78" spans="1:20" x14ac:dyDescent="0.25">
      <c r="B78" s="1204"/>
    </row>
    <row r="79" spans="1:20" x14ac:dyDescent="0.25">
      <c r="B79" s="356"/>
    </row>
    <row r="80" spans="1:20" x14ac:dyDescent="0.25">
      <c r="B80" s="356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43" type="noConversion"/>
  <printOptions horizontalCentered="1"/>
  <pageMargins left="0.25" right="0.25" top="0.25" bottom="0.5" header="0.3" footer="0.3"/>
  <pageSetup scale="86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>
    <pageSetUpPr fitToPage="1"/>
  </sheetPr>
  <dimension ref="A1:T81"/>
  <sheetViews>
    <sheetView showGridLines="0" topLeftCell="A16" zoomScaleNormal="100" workbookViewId="0">
      <selection activeCell="X45" sqref="X45"/>
    </sheetView>
  </sheetViews>
  <sheetFormatPr defaultColWidth="9.1796875" defaultRowHeight="11.5" x14ac:dyDescent="0.25"/>
  <cols>
    <col min="1" max="1" width="24.7265625" style="1203" customWidth="1"/>
    <col min="2" max="2" width="10.26953125" style="35" customWidth="1"/>
    <col min="3" max="3" width="0.54296875" style="1200" customWidth="1"/>
    <col min="4" max="4" width="12.7265625" style="1165" customWidth="1"/>
    <col min="5" max="5" width="0.7265625" style="1165" customWidth="1"/>
    <col min="6" max="6" width="8.54296875" style="1200" customWidth="1"/>
    <col min="7" max="7" width="0.54296875" style="1200" customWidth="1"/>
    <col min="8" max="8" width="10.26953125" style="36" customWidth="1"/>
    <col min="9" max="9" width="0.54296875" style="1200" customWidth="1"/>
    <col min="10" max="10" width="10.26953125" style="733" customWidth="1"/>
    <col min="11" max="11" width="0.54296875" style="1165" customWidth="1"/>
    <col min="12" max="12" width="8.453125" style="1200" customWidth="1"/>
    <col min="13" max="13" width="1.54296875" style="1200" customWidth="1"/>
    <col min="14" max="14" width="10.26953125" style="76" customWidth="1"/>
    <col min="15" max="15" width="0.54296875" style="1200" customWidth="1"/>
    <col min="16" max="16" width="10.26953125" style="733" customWidth="1"/>
    <col min="17" max="17" width="0.54296875" style="1165" customWidth="1"/>
    <col min="18" max="18" width="8.26953125" style="1200" customWidth="1"/>
    <col min="19" max="19" width="0.54296875" style="1200" customWidth="1"/>
    <col min="20" max="20" width="9.1796875" style="1165"/>
    <col min="21" max="16384" width="9.1796875" style="4"/>
  </cols>
  <sheetData>
    <row r="1" spans="1:20" s="2" customFormat="1" ht="15.5" x14ac:dyDescent="0.35">
      <c r="A1" s="1685" t="str">
        <f>CONCATENATE('List of Tables'!A76,":  ",'List of Tables'!C76)</f>
        <v>TABLE 63:  Hilo Visitor Characteristics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883"/>
    </row>
    <row r="2" spans="1:20" s="2" customFormat="1" ht="15.5" x14ac:dyDescent="0.35">
      <c r="A2" s="1685" t="s">
        <v>696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  <c r="T2" s="1165"/>
    </row>
    <row r="3" spans="1:20" s="2" customFormat="1" ht="14" x14ac:dyDescent="0.3">
      <c r="A3" s="770"/>
      <c r="B3" s="485"/>
      <c r="C3" s="1166"/>
      <c r="D3" s="1066"/>
      <c r="E3" s="1166"/>
      <c r="F3" s="1166"/>
      <c r="G3" s="1166"/>
      <c r="H3" s="704"/>
      <c r="I3" s="1166"/>
      <c r="J3" s="1066"/>
      <c r="K3" s="1166"/>
      <c r="L3" s="1166"/>
      <c r="M3" s="1166"/>
      <c r="N3" s="704"/>
      <c r="O3" s="1166"/>
      <c r="P3" s="1066"/>
      <c r="Q3" s="1166"/>
      <c r="R3" s="704"/>
      <c r="S3" s="1166"/>
      <c r="T3" s="1165"/>
    </row>
    <row r="4" spans="1:20" x14ac:dyDescent="0.25">
      <c r="A4" s="1757" t="s">
        <v>236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  <c r="T4" s="4"/>
    </row>
    <row r="5" spans="1:20" s="14" customFormat="1" ht="23" x14ac:dyDescent="0.25">
      <c r="A5" s="1765" t="s">
        <v>256</v>
      </c>
      <c r="B5" s="71">
        <v>2014</v>
      </c>
      <c r="C5" s="72"/>
      <c r="D5" s="73">
        <v>2013</v>
      </c>
      <c r="E5" s="1167"/>
      <c r="F5" s="45" t="s">
        <v>637</v>
      </c>
      <c r="G5" s="1167"/>
      <c r="H5" s="71">
        <v>2014</v>
      </c>
      <c r="I5" s="72"/>
      <c r="J5" s="73">
        <v>2013</v>
      </c>
      <c r="K5" s="1167"/>
      <c r="L5" s="1168" t="s">
        <v>637</v>
      </c>
      <c r="M5" s="998"/>
      <c r="N5" s="73">
        <v>2014</v>
      </c>
      <c r="O5" s="72"/>
      <c r="P5" s="73">
        <v>2013</v>
      </c>
      <c r="Q5" s="1167"/>
      <c r="R5" s="45" t="s">
        <v>637</v>
      </c>
      <c r="S5" s="1169"/>
      <c r="T5" s="1165"/>
    </row>
    <row r="6" spans="1:20" s="14" customFormat="1" x14ac:dyDescent="0.25">
      <c r="A6" s="1170" t="s">
        <v>1101</v>
      </c>
      <c r="B6" s="198">
        <v>2199206.2036300106</v>
      </c>
      <c r="C6" s="133"/>
      <c r="D6" s="114">
        <v>2140441.8433977654</v>
      </c>
      <c r="E6" s="114"/>
      <c r="F6" s="1171">
        <v>2.7454312955759574E-2</v>
      </c>
      <c r="G6" s="1171"/>
      <c r="H6" s="417">
        <v>1845172.9437804918</v>
      </c>
      <c r="I6" s="1171"/>
      <c r="J6" s="1172">
        <v>1767562.3822589577</v>
      </c>
      <c r="K6" s="115"/>
      <c r="L6" s="1173">
        <v>4.3908244654056988E-2</v>
      </c>
      <c r="M6" s="364"/>
      <c r="N6" s="891">
        <v>354033.25984888757</v>
      </c>
      <c r="O6" s="1171"/>
      <c r="P6" s="1172">
        <v>372879.4611388077</v>
      </c>
      <c r="Q6" s="115"/>
      <c r="R6" s="1171">
        <v>-5.0542342107988809E-2</v>
      </c>
      <c r="S6" s="1174"/>
      <c r="T6" s="1165"/>
    </row>
    <row r="7" spans="1:20" s="14" customFormat="1" x14ac:dyDescent="0.25">
      <c r="A7" s="1170" t="s">
        <v>272</v>
      </c>
      <c r="B7" s="198">
        <v>532260.57580643764</v>
      </c>
      <c r="C7" s="114"/>
      <c r="D7" s="114">
        <v>524704.7594256727</v>
      </c>
      <c r="E7" s="114"/>
      <c r="F7" s="1171">
        <v>1.4400129301352874E-2</v>
      </c>
      <c r="G7" s="1171"/>
      <c r="H7" s="362">
        <v>371318.27457903256</v>
      </c>
      <c r="I7" s="1171"/>
      <c r="J7" s="1172">
        <v>357281.82662018167</v>
      </c>
      <c r="K7" s="115"/>
      <c r="L7" s="1173">
        <v>3.9286767232559854E-2</v>
      </c>
      <c r="M7" s="364"/>
      <c r="N7" s="114">
        <v>160942.30122713282</v>
      </c>
      <c r="O7" s="1171"/>
      <c r="P7" s="1172">
        <v>167422.93280541463</v>
      </c>
      <c r="Q7" s="115"/>
      <c r="R7" s="1171">
        <v>-3.8708147502193452E-2</v>
      </c>
      <c r="S7" s="1174"/>
      <c r="T7" s="1165"/>
    </row>
    <row r="8" spans="1:20" s="14" customFormat="1" x14ac:dyDescent="0.25">
      <c r="A8" s="505" t="s">
        <v>273</v>
      </c>
      <c r="B8" s="458"/>
      <c r="C8" s="474"/>
      <c r="D8" s="474"/>
      <c r="E8" s="474"/>
      <c r="F8" s="474"/>
      <c r="G8" s="474"/>
      <c r="H8" s="458"/>
      <c r="I8" s="474"/>
      <c r="J8" s="474"/>
      <c r="K8" s="474"/>
      <c r="L8" s="475"/>
      <c r="M8" s="458"/>
      <c r="N8" s="474"/>
      <c r="O8" s="474"/>
      <c r="P8" s="474"/>
      <c r="Q8" s="474"/>
      <c r="R8" s="474"/>
      <c r="S8" s="475"/>
      <c r="T8" s="1165"/>
    </row>
    <row r="9" spans="1:20" s="220" customFormat="1" x14ac:dyDescent="0.25">
      <c r="A9" s="1175" t="s">
        <v>274</v>
      </c>
      <c r="B9" s="198">
        <v>81988.98244841522</v>
      </c>
      <c r="C9" s="114"/>
      <c r="D9" s="114">
        <v>83688.9004923303</v>
      </c>
      <c r="E9" s="114"/>
      <c r="F9" s="1171">
        <v>-2.0312347681887277E-2</v>
      </c>
      <c r="G9" s="1171"/>
      <c r="H9" s="362">
        <v>70783.790409713998</v>
      </c>
      <c r="I9" s="1171"/>
      <c r="J9" s="1176">
        <v>69564.669885986805</v>
      </c>
      <c r="K9" s="115"/>
      <c r="L9" s="1173">
        <v>1.7524995457108818E-2</v>
      </c>
      <c r="M9" s="364"/>
      <c r="N9" s="114">
        <v>11205.192038728635</v>
      </c>
      <c r="O9" s="1171"/>
      <c r="P9" s="1172">
        <v>14124.230606372184</v>
      </c>
      <c r="Q9" s="115"/>
      <c r="R9" s="1171">
        <v>-0.20666885503318083</v>
      </c>
      <c r="S9" s="1173"/>
      <c r="T9" s="1165"/>
    </row>
    <row r="10" spans="1:20" s="220" customFormat="1" x14ac:dyDescent="0.25">
      <c r="A10" s="1175" t="s">
        <v>275</v>
      </c>
      <c r="B10" s="198">
        <v>249089.97903433099</v>
      </c>
      <c r="C10" s="114"/>
      <c r="D10" s="114">
        <v>247329.55761618458</v>
      </c>
      <c r="E10" s="114"/>
      <c r="F10" s="1171">
        <v>7.1177154688413496E-3</v>
      </c>
      <c r="G10" s="1171"/>
      <c r="H10" s="362">
        <v>174018.49934165081</v>
      </c>
      <c r="I10" s="1171"/>
      <c r="J10" s="1176">
        <v>170105.82419249049</v>
      </c>
      <c r="K10" s="115"/>
      <c r="L10" s="1173">
        <v>2.3001417898147726E-2</v>
      </c>
      <c r="M10" s="364"/>
      <c r="N10" s="114">
        <v>75071.479692666675</v>
      </c>
      <c r="O10" s="1171"/>
      <c r="P10" s="1172">
        <v>77223.733423815444</v>
      </c>
      <c r="Q10" s="115"/>
      <c r="R10" s="1171">
        <v>-2.7870366216780493E-2</v>
      </c>
      <c r="S10" s="1173"/>
      <c r="T10" s="1165"/>
    </row>
    <row r="11" spans="1:20" s="220" customFormat="1" x14ac:dyDescent="0.25">
      <c r="A11" s="1175" t="s">
        <v>276</v>
      </c>
      <c r="B11" s="198">
        <v>201181.61432325281</v>
      </c>
      <c r="C11" s="114"/>
      <c r="D11" s="114">
        <v>193686.30131689773</v>
      </c>
      <c r="E11" s="114"/>
      <c r="F11" s="1171">
        <v>3.8698209193905271E-2</v>
      </c>
      <c r="G11" s="1171"/>
      <c r="H11" s="362">
        <v>126515.98482750182</v>
      </c>
      <c r="I11" s="1171"/>
      <c r="J11" s="1172">
        <v>117611.33254166222</v>
      </c>
      <c r="K11" s="115"/>
      <c r="L11" s="1173">
        <v>7.5712536312648598E-2</v>
      </c>
      <c r="M11" s="364"/>
      <c r="N11" s="114">
        <v>74665.629495737856</v>
      </c>
      <c r="O11" s="1171"/>
      <c r="P11" s="1172">
        <v>76074.968775224814</v>
      </c>
      <c r="Q11" s="115"/>
      <c r="R11" s="1171">
        <v>-1.852566359443495E-2</v>
      </c>
      <c r="S11" s="1173"/>
      <c r="T11" s="1165"/>
    </row>
    <row r="12" spans="1:20" s="220" customFormat="1" x14ac:dyDescent="0.25">
      <c r="A12" s="1175" t="s">
        <v>277</v>
      </c>
      <c r="B12" s="199">
        <v>2.0863913227059929</v>
      </c>
      <c r="C12" s="155"/>
      <c r="D12" s="157">
        <v>2.0667535513460753</v>
      </c>
      <c r="E12" s="157"/>
      <c r="F12" s="1171">
        <v>9.5017479694797444E-3</v>
      </c>
      <c r="G12" s="1171"/>
      <c r="H12" s="363">
        <v>1.9591396214628241</v>
      </c>
      <c r="I12" s="1171"/>
      <c r="J12" s="1177">
        <v>1.9354851636229986</v>
      </c>
      <c r="K12" s="115"/>
      <c r="L12" s="1173">
        <v>1.2221461721539166E-2</v>
      </c>
      <c r="M12" s="364"/>
      <c r="N12" s="155">
        <v>2.4541624522001531</v>
      </c>
      <c r="O12" s="1171"/>
      <c r="P12" s="1178">
        <v>2.4164997847676202</v>
      </c>
      <c r="Q12" s="115"/>
      <c r="R12" s="1171">
        <v>1.5585628300047486E-2</v>
      </c>
      <c r="S12" s="1173"/>
      <c r="T12" s="1165"/>
    </row>
    <row r="13" spans="1:20" s="14" customFormat="1" x14ac:dyDescent="0.25">
      <c r="A13" s="505" t="s">
        <v>278</v>
      </c>
      <c r="B13" s="458"/>
      <c r="C13" s="474"/>
      <c r="D13" s="474"/>
      <c r="E13" s="474"/>
      <c r="F13" s="474"/>
      <c r="G13" s="474"/>
      <c r="H13" s="458"/>
      <c r="I13" s="474"/>
      <c r="J13" s="474"/>
      <c r="K13" s="474"/>
      <c r="L13" s="475"/>
      <c r="M13" s="458"/>
      <c r="N13" s="474"/>
      <c r="O13" s="474"/>
      <c r="P13" s="474"/>
      <c r="Q13" s="474"/>
      <c r="R13" s="474"/>
      <c r="S13" s="475"/>
      <c r="T13" s="1165"/>
    </row>
    <row r="14" spans="1:20" s="108" customFormat="1" x14ac:dyDescent="0.25">
      <c r="A14" s="1179" t="s">
        <v>279</v>
      </c>
      <c r="B14" s="198">
        <v>239365.26906093929</v>
      </c>
      <c r="C14" s="114"/>
      <c r="D14" s="114">
        <v>230713.03204614707</v>
      </c>
      <c r="E14" s="114"/>
      <c r="F14" s="1171">
        <v>3.7502159882592173E-2</v>
      </c>
      <c r="G14" s="1171"/>
      <c r="H14" s="362">
        <v>153518.60415712147</v>
      </c>
      <c r="I14" s="1171"/>
      <c r="J14" s="1176">
        <v>147584.09313577498</v>
      </c>
      <c r="K14" s="115"/>
      <c r="L14" s="1173">
        <v>4.0211047784715119E-2</v>
      </c>
      <c r="M14" s="364"/>
      <c r="N14" s="114">
        <v>85846.664903777011</v>
      </c>
      <c r="O14" s="1171"/>
      <c r="P14" s="1172">
        <v>83128.938910403827</v>
      </c>
      <c r="Q14" s="115"/>
      <c r="R14" s="1171">
        <v>3.2692898874871271E-2</v>
      </c>
      <c r="S14" s="1173"/>
      <c r="T14" s="1165"/>
    </row>
    <row r="15" spans="1:20" s="108" customFormat="1" x14ac:dyDescent="0.25">
      <c r="A15" s="1179" t="s">
        <v>280</v>
      </c>
      <c r="B15" s="198">
        <v>292895.30674511194</v>
      </c>
      <c r="C15" s="114"/>
      <c r="D15" s="114">
        <v>293991.72737944097</v>
      </c>
      <c r="E15" s="114"/>
      <c r="F15" s="1171">
        <v>-3.729426824700855E-3</v>
      </c>
      <c r="G15" s="1171"/>
      <c r="H15" s="198">
        <v>217799.67042173003</v>
      </c>
      <c r="I15" s="1171"/>
      <c r="J15" s="1176">
        <v>209697.7334843236</v>
      </c>
      <c r="K15" s="115"/>
      <c r="L15" s="1173">
        <v>3.8636263743938387E-2</v>
      </c>
      <c r="M15" s="364"/>
      <c r="N15" s="114">
        <v>75095.636323356128</v>
      </c>
      <c r="O15" s="1171"/>
      <c r="P15" s="1172">
        <v>84293.993895008898</v>
      </c>
      <c r="Q15" s="115"/>
      <c r="R15" s="1171">
        <v>-0.10912233655828012</v>
      </c>
      <c r="S15" s="1173"/>
      <c r="T15" s="1165"/>
    </row>
    <row r="16" spans="1:20" s="108" customFormat="1" x14ac:dyDescent="0.25">
      <c r="A16" s="1180" t="s">
        <v>665</v>
      </c>
      <c r="B16" s="199">
        <v>4.0424881630862428</v>
      </c>
      <c r="C16" s="155"/>
      <c r="D16" s="157">
        <v>4.0547863760507727</v>
      </c>
      <c r="E16" s="157"/>
      <c r="F16" s="1171">
        <v>-3.0330113164945527E-3</v>
      </c>
      <c r="G16" s="1171"/>
      <c r="H16" s="363">
        <v>4.4062336909911348</v>
      </c>
      <c r="I16" s="1171"/>
      <c r="J16" s="1177">
        <v>4.3900064334864144</v>
      </c>
      <c r="K16" s="115"/>
      <c r="L16" s="1173">
        <v>3.6964085931494215E-3</v>
      </c>
      <c r="M16" s="364"/>
      <c r="N16" s="155">
        <v>3.203272116232994</v>
      </c>
      <c r="O16" s="1171"/>
      <c r="P16" s="1178">
        <v>3.3394241945776946</v>
      </c>
      <c r="Q16" s="115"/>
      <c r="R16" s="1171">
        <v>-4.0771124125462722E-2</v>
      </c>
      <c r="S16" s="1173"/>
      <c r="T16" s="1165"/>
    </row>
    <row r="17" spans="1:20" x14ac:dyDescent="0.25">
      <c r="A17" s="706" t="s">
        <v>281</v>
      </c>
      <c r="B17" s="458"/>
      <c r="C17" s="474"/>
      <c r="D17" s="474"/>
      <c r="E17" s="474"/>
      <c r="F17" s="474"/>
      <c r="G17" s="474"/>
      <c r="H17" s="458"/>
      <c r="I17" s="474"/>
      <c r="J17" s="474"/>
      <c r="K17" s="474"/>
      <c r="L17" s="475"/>
      <c r="M17" s="458"/>
      <c r="N17" s="474"/>
      <c r="O17" s="474"/>
      <c r="P17" s="474"/>
      <c r="Q17" s="474"/>
      <c r="R17" s="474"/>
      <c r="S17" s="475"/>
    </row>
    <row r="18" spans="1:20" s="108" customFormat="1" x14ac:dyDescent="0.25">
      <c r="A18" s="1179" t="s">
        <v>282</v>
      </c>
      <c r="B18" s="198">
        <v>56801.817423629647</v>
      </c>
      <c r="C18" s="114"/>
      <c r="D18" s="114">
        <v>60361.367414671317</v>
      </c>
      <c r="E18" s="114"/>
      <c r="F18" s="1171">
        <v>-5.8970665236727095E-2</v>
      </c>
      <c r="G18" s="1171"/>
      <c r="H18" s="362">
        <v>25369.792601295299</v>
      </c>
      <c r="I18" s="1171"/>
      <c r="J18" s="1176">
        <v>24371.610718962515</v>
      </c>
      <c r="K18" s="115"/>
      <c r="L18" s="1173">
        <v>4.095674651311175E-2</v>
      </c>
      <c r="M18" s="364"/>
      <c r="N18" s="114">
        <v>31432.024822333628</v>
      </c>
      <c r="O18" s="1171"/>
      <c r="P18" s="1172">
        <v>35989.756695711963</v>
      </c>
      <c r="Q18" s="115"/>
      <c r="R18" s="1171">
        <v>-0.12663969673130276</v>
      </c>
      <c r="S18" s="1173"/>
      <c r="T18" s="1165"/>
    </row>
    <row r="19" spans="1:20" s="108" customFormat="1" x14ac:dyDescent="0.25">
      <c r="A19" s="1179" t="s">
        <v>283</v>
      </c>
      <c r="B19" s="198">
        <v>175481.72240641603</v>
      </c>
      <c r="C19" s="114"/>
      <c r="D19" s="114">
        <v>179916.10698760473</v>
      </c>
      <c r="E19" s="114"/>
      <c r="F19" s="1171">
        <v>-2.4646957159284277E-2</v>
      </c>
      <c r="G19" s="1171"/>
      <c r="H19" s="362">
        <v>88016.335697785253</v>
      </c>
      <c r="I19" s="1171"/>
      <c r="J19" s="1176">
        <v>84706.427279082098</v>
      </c>
      <c r="K19" s="115"/>
      <c r="L19" s="1173">
        <v>3.9075056344874591E-2</v>
      </c>
      <c r="M19" s="364"/>
      <c r="N19" s="114">
        <v>87465.386708649443</v>
      </c>
      <c r="O19" s="1171"/>
      <c r="P19" s="1172">
        <v>95209.679708561656</v>
      </c>
      <c r="Q19" s="115"/>
      <c r="R19" s="1171">
        <v>-8.1339345155005432E-2</v>
      </c>
      <c r="S19" s="1173"/>
      <c r="T19" s="1165"/>
    </row>
    <row r="20" spans="1:20" s="108" customFormat="1" x14ac:dyDescent="0.25">
      <c r="A20" s="1179" t="s">
        <v>284</v>
      </c>
      <c r="B20" s="198">
        <v>45787.089567916111</v>
      </c>
      <c r="C20" s="114"/>
      <c r="D20" s="114">
        <v>50055.048083423644</v>
      </c>
      <c r="E20" s="114"/>
      <c r="F20" s="1171">
        <v>-8.5265296487067418E-2</v>
      </c>
      <c r="G20" s="1171"/>
      <c r="H20" s="362">
        <v>17741.509412593296</v>
      </c>
      <c r="I20" s="1171"/>
      <c r="J20" s="1176">
        <v>17361.129523018437</v>
      </c>
      <c r="K20" s="115"/>
      <c r="L20" s="1173">
        <v>2.1909858403540389E-2</v>
      </c>
      <c r="M20" s="364"/>
      <c r="N20" s="114">
        <v>28045.580155321379</v>
      </c>
      <c r="O20" s="1171"/>
      <c r="P20" s="1172">
        <v>32693.918560407434</v>
      </c>
      <c r="Q20" s="115"/>
      <c r="R20" s="1171">
        <v>-0.14217746326423</v>
      </c>
      <c r="S20" s="1173"/>
      <c r="T20" s="1165"/>
    </row>
    <row r="21" spans="1:20" s="108" customFormat="1" x14ac:dyDescent="0.25">
      <c r="A21" s="1179" t="s">
        <v>285</v>
      </c>
      <c r="B21" s="198">
        <v>345764.12554397265</v>
      </c>
      <c r="C21" s="114"/>
      <c r="D21" s="114">
        <v>334482.33310675889</v>
      </c>
      <c r="E21" s="114"/>
      <c r="F21" s="1171">
        <v>3.3729113081774877E-2</v>
      </c>
      <c r="G21" s="1171"/>
      <c r="H21" s="362">
        <v>275673.65569245938</v>
      </c>
      <c r="I21" s="1171"/>
      <c r="J21" s="1176">
        <v>265564.91814507608</v>
      </c>
      <c r="K21" s="115"/>
      <c r="L21" s="1173">
        <v>3.8065033657273088E-2</v>
      </c>
      <c r="M21" s="364"/>
      <c r="N21" s="114">
        <v>70090.469851471251</v>
      </c>
      <c r="O21" s="1171"/>
      <c r="P21" s="1172">
        <v>68917.414961546427</v>
      </c>
      <c r="Q21" s="115"/>
      <c r="R21" s="1171">
        <v>1.702116788012651E-2</v>
      </c>
      <c r="S21" s="1173"/>
      <c r="T21" s="1165"/>
    </row>
    <row r="22" spans="1:20" x14ac:dyDescent="0.25">
      <c r="A22" s="706" t="s">
        <v>286</v>
      </c>
      <c r="B22" s="458"/>
      <c r="C22" s="474"/>
      <c r="D22" s="474"/>
      <c r="E22" s="474"/>
      <c r="F22" s="474"/>
      <c r="G22" s="474"/>
      <c r="H22" s="458"/>
      <c r="I22" s="474"/>
      <c r="J22" s="474"/>
      <c r="K22" s="474"/>
      <c r="L22" s="475"/>
      <c r="M22" s="458"/>
      <c r="N22" s="474"/>
      <c r="O22" s="474"/>
      <c r="P22" s="474"/>
      <c r="Q22" s="474"/>
      <c r="R22" s="474"/>
      <c r="S22" s="475"/>
    </row>
    <row r="23" spans="1:20" s="108" customFormat="1" x14ac:dyDescent="0.25">
      <c r="A23" s="1179" t="s">
        <v>583</v>
      </c>
      <c r="B23" s="198">
        <v>334966.65785131819</v>
      </c>
      <c r="C23" s="114"/>
      <c r="D23" s="114">
        <v>332747.71602200856</v>
      </c>
      <c r="E23" s="114"/>
      <c r="F23" s="1171">
        <v>6.6685411273051656E-3</v>
      </c>
      <c r="G23" s="1171"/>
      <c r="H23" s="362">
        <v>193231.95946330801</v>
      </c>
      <c r="I23" s="1171"/>
      <c r="J23" s="1176">
        <v>184095.01490822906</v>
      </c>
      <c r="K23" s="115"/>
      <c r="L23" s="1173">
        <v>4.9631678291960808E-2</v>
      </c>
      <c r="M23" s="364"/>
      <c r="N23" s="114">
        <v>141734.69838786815</v>
      </c>
      <c r="O23" s="1171"/>
      <c r="P23" s="1172">
        <v>148652.70111373128</v>
      </c>
      <c r="Q23" s="115"/>
      <c r="R23" s="1171">
        <v>-4.6538022343571829E-2</v>
      </c>
      <c r="S23" s="1173"/>
      <c r="T23" s="1165"/>
    </row>
    <row r="24" spans="1:20" s="108" customFormat="1" x14ac:dyDescent="0.25">
      <c r="A24" s="1179" t="s">
        <v>287</v>
      </c>
      <c r="B24" s="198">
        <v>204056.73032347049</v>
      </c>
      <c r="C24" s="114"/>
      <c r="D24" s="114">
        <v>198268.90598841314</v>
      </c>
      <c r="E24" s="114"/>
      <c r="F24" s="1171">
        <v>2.9191790342534031E-2</v>
      </c>
      <c r="G24" s="1171"/>
      <c r="H24" s="362">
        <v>146750.55556836224</v>
      </c>
      <c r="I24" s="1171"/>
      <c r="J24" s="1176">
        <v>137110.42098633651</v>
      </c>
      <c r="K24" s="115"/>
      <c r="L24" s="1173">
        <v>7.0309277097080736E-2</v>
      </c>
      <c r="M24" s="364"/>
      <c r="N24" s="114">
        <v>57306.174755076376</v>
      </c>
      <c r="O24" s="1171"/>
      <c r="P24" s="1172">
        <v>61158.485002173067</v>
      </c>
      <c r="Q24" s="115"/>
      <c r="R24" s="1171">
        <v>-6.298897441556657E-2</v>
      </c>
      <c r="S24" s="1173"/>
      <c r="T24" s="1165"/>
    </row>
    <row r="25" spans="1:20" s="108" customFormat="1" x14ac:dyDescent="0.25">
      <c r="A25" s="1179" t="s">
        <v>288</v>
      </c>
      <c r="B25" s="198">
        <v>200466.91465254125</v>
      </c>
      <c r="C25" s="114"/>
      <c r="D25" s="114">
        <v>195456.87958019311</v>
      </c>
      <c r="E25" s="114"/>
      <c r="F25" s="1171">
        <v>2.5632431475979819E-2</v>
      </c>
      <c r="G25" s="1171"/>
      <c r="H25" s="362">
        <v>144141.21898518931</v>
      </c>
      <c r="I25" s="1171"/>
      <c r="J25" s="1176">
        <v>135018.73792594386</v>
      </c>
      <c r="K25" s="115"/>
      <c r="L25" s="1173">
        <v>6.7564555848900143E-2</v>
      </c>
      <c r="M25" s="364"/>
      <c r="N25" s="114">
        <v>56325.69566732282</v>
      </c>
      <c r="O25" s="1171"/>
      <c r="P25" s="1172">
        <v>60438.141654346713</v>
      </c>
      <c r="Q25" s="115"/>
      <c r="R25" s="1171">
        <v>-6.8043885441473134E-2</v>
      </c>
      <c r="S25" s="1173"/>
      <c r="T25" s="1165"/>
    </row>
    <row r="26" spans="1:20" s="108" customFormat="1" x14ac:dyDescent="0.25">
      <c r="A26" s="1179" t="s">
        <v>584</v>
      </c>
      <c r="B26" s="198">
        <v>18652.919680824976</v>
      </c>
      <c r="C26" s="114"/>
      <c r="D26" s="114">
        <v>16030.427089524344</v>
      </c>
      <c r="E26" s="114"/>
      <c r="F26" s="1171">
        <v>0.16359468008275296</v>
      </c>
      <c r="G26" s="1171"/>
      <c r="H26" s="362">
        <v>12821.309401221533</v>
      </c>
      <c r="I26" s="1171"/>
      <c r="J26" s="1176">
        <v>9445.1266989365668</v>
      </c>
      <c r="K26" s="115"/>
      <c r="L26" s="1173">
        <v>0.35745234658049568</v>
      </c>
      <c r="M26" s="364"/>
      <c r="N26" s="114">
        <v>5831.6102796030027</v>
      </c>
      <c r="O26" s="1171"/>
      <c r="P26" s="1172">
        <v>6585.3003905871237</v>
      </c>
      <c r="Q26" s="115"/>
      <c r="R26" s="1171">
        <v>-0.11445037679092487</v>
      </c>
      <c r="S26" s="1173"/>
      <c r="T26" s="1165"/>
    </row>
    <row r="27" spans="1:20" s="108" customFormat="1" x14ac:dyDescent="0.25">
      <c r="A27" s="1179" t="s">
        <v>585</v>
      </c>
      <c r="B27" s="198">
        <v>20101.943160244085</v>
      </c>
      <c r="C27" s="114"/>
      <c r="D27" s="1172">
        <v>18032.370777218403</v>
      </c>
      <c r="E27" s="1172"/>
      <c r="F27" s="1171">
        <v>0.11476984410947912</v>
      </c>
      <c r="G27" s="1171"/>
      <c r="H27" s="362">
        <v>13237.032702921713</v>
      </c>
      <c r="I27" s="1171"/>
      <c r="J27" s="1176">
        <v>9824.3837804385639</v>
      </c>
      <c r="K27" s="115"/>
      <c r="L27" s="1173">
        <v>0.34736518836714331</v>
      </c>
      <c r="M27" s="364"/>
      <c r="N27" s="114">
        <v>6864.9104573217455</v>
      </c>
      <c r="O27" s="1171"/>
      <c r="P27" s="1172">
        <v>8207.9869967795476</v>
      </c>
      <c r="Q27" s="115"/>
      <c r="R27" s="1171">
        <v>-0.16363044190795697</v>
      </c>
      <c r="S27" s="1173"/>
      <c r="T27" s="1165"/>
    </row>
    <row r="28" spans="1:20" s="108" customFormat="1" x14ac:dyDescent="0.25">
      <c r="A28" s="1179" t="s">
        <v>253</v>
      </c>
      <c r="B28" s="198">
        <v>155453.11645410079</v>
      </c>
      <c r="C28" s="114"/>
      <c r="D28" s="1172">
        <v>149971.97148222165</v>
      </c>
      <c r="E28" s="1172"/>
      <c r="F28" s="1171">
        <v>3.6547795682801303E-2</v>
      </c>
      <c r="G28" s="1171"/>
      <c r="H28" s="362">
        <v>117391.3629285082</v>
      </c>
      <c r="I28" s="1171"/>
      <c r="J28" s="1176">
        <v>108985.68485834831</v>
      </c>
      <c r="K28" s="115"/>
      <c r="L28" s="1173">
        <v>7.7126441707321303E-2</v>
      </c>
      <c r="M28" s="364"/>
      <c r="N28" s="114">
        <v>38061.753525630571</v>
      </c>
      <c r="O28" s="1171"/>
      <c r="P28" s="1172">
        <v>40986.286623935215</v>
      </c>
      <c r="Q28" s="115"/>
      <c r="R28" s="1171">
        <v>-7.1353941505810203E-2</v>
      </c>
      <c r="S28" s="1173"/>
      <c r="T28" s="1165"/>
    </row>
    <row r="29" spans="1:20" s="108" customFormat="1" x14ac:dyDescent="0.25">
      <c r="A29" s="1179" t="s">
        <v>0</v>
      </c>
      <c r="B29" s="198">
        <v>532260.57580643764</v>
      </c>
      <c r="C29" s="114"/>
      <c r="D29" s="1172">
        <v>524704.7594256727</v>
      </c>
      <c r="E29" s="1172"/>
      <c r="F29" s="1171">
        <v>1.4400129301352874E-2</v>
      </c>
      <c r="G29" s="1171"/>
      <c r="H29" s="362">
        <v>371318.27457903256</v>
      </c>
      <c r="I29" s="1171"/>
      <c r="J29" s="1176">
        <v>357281.82662018167</v>
      </c>
      <c r="K29" s="115"/>
      <c r="L29" s="1173">
        <v>3.9286767232559854E-2</v>
      </c>
      <c r="M29" s="364"/>
      <c r="N29" s="114">
        <v>160942.30122713282</v>
      </c>
      <c r="O29" s="1171"/>
      <c r="P29" s="1172">
        <v>167422.93280541463</v>
      </c>
      <c r="Q29" s="115"/>
      <c r="R29" s="1171">
        <v>-3.8708147502193452E-2</v>
      </c>
      <c r="S29" s="1173"/>
      <c r="T29" s="1165"/>
    </row>
    <row r="30" spans="1:20" s="108" customFormat="1" x14ac:dyDescent="0.25">
      <c r="A30" s="1179" t="s">
        <v>260</v>
      </c>
      <c r="B30" s="198">
        <v>532260.57580643764</v>
      </c>
      <c r="C30" s="114"/>
      <c r="D30" s="1172">
        <v>524704.7594256727</v>
      </c>
      <c r="E30" s="1172"/>
      <c r="F30" s="1171">
        <v>1.4400129301352874E-2</v>
      </c>
      <c r="G30" s="1171"/>
      <c r="H30" s="362">
        <v>371318.27457903256</v>
      </c>
      <c r="I30" s="1171"/>
      <c r="J30" s="1176">
        <v>357281.82662018167</v>
      </c>
      <c r="K30" s="115"/>
      <c r="L30" s="1173">
        <v>3.9286767232559854E-2</v>
      </c>
      <c r="M30" s="364"/>
      <c r="N30" s="114">
        <v>160942.30122713282</v>
      </c>
      <c r="O30" s="1171"/>
      <c r="P30" s="1172">
        <v>167422.93280541463</v>
      </c>
      <c r="Q30" s="115"/>
      <c r="R30" s="1171">
        <v>-3.8708147502193452E-2</v>
      </c>
      <c r="S30" s="1173"/>
      <c r="T30" s="1165"/>
    </row>
    <row r="31" spans="1:20" s="108" customFormat="1" x14ac:dyDescent="0.25">
      <c r="A31" s="1179" t="s">
        <v>269</v>
      </c>
      <c r="B31" s="198">
        <v>301883.58820705261</v>
      </c>
      <c r="C31" s="114"/>
      <c r="D31" s="1172">
        <v>290712.69579811272</v>
      </c>
      <c r="E31" s="1172"/>
      <c r="F31" s="1171">
        <v>3.8425884285072952E-2</v>
      </c>
      <c r="G31" s="1171"/>
      <c r="H31" s="362">
        <v>227460.00679914586</v>
      </c>
      <c r="I31" s="1171"/>
      <c r="J31" s="1176">
        <v>215753.24842161604</v>
      </c>
      <c r="K31" s="115"/>
      <c r="L31" s="1173">
        <v>5.4259940293705171E-2</v>
      </c>
      <c r="M31" s="364"/>
      <c r="N31" s="114">
        <v>74423.581407929174</v>
      </c>
      <c r="O31" s="1171"/>
      <c r="P31" s="1172">
        <v>74959.447376423486</v>
      </c>
      <c r="Q31" s="115"/>
      <c r="R31" s="1171">
        <v>-7.1487449180802623E-3</v>
      </c>
      <c r="S31" s="1173"/>
      <c r="T31" s="1165"/>
    </row>
    <row r="32" spans="1:20" x14ac:dyDescent="0.25">
      <c r="A32" s="472" t="s">
        <v>143</v>
      </c>
      <c r="B32" s="458"/>
      <c r="C32" s="474"/>
      <c r="D32" s="474"/>
      <c r="E32" s="474"/>
      <c r="F32" s="474"/>
      <c r="G32" s="474"/>
      <c r="H32" s="458"/>
      <c r="I32" s="474"/>
      <c r="J32" s="474"/>
      <c r="K32" s="474"/>
      <c r="L32" s="475"/>
      <c r="M32" s="458"/>
      <c r="N32" s="474"/>
      <c r="O32" s="474"/>
      <c r="P32" s="474"/>
      <c r="Q32" s="474"/>
      <c r="R32" s="474"/>
      <c r="S32" s="475"/>
    </row>
    <row r="33" spans="1:20" s="108" customFormat="1" x14ac:dyDescent="0.25">
      <c r="A33" s="1181" t="s">
        <v>586</v>
      </c>
      <c r="B33" s="200">
        <v>4.505927174495957</v>
      </c>
      <c r="C33" s="157"/>
      <c r="D33" s="1178">
        <v>4.9448916315687095</v>
      </c>
      <c r="E33" s="1178"/>
      <c r="F33" s="1171">
        <v>-8.8771299712688767E-2</v>
      </c>
      <c r="G33" s="1171"/>
      <c r="H33" s="363">
        <v>3.6195616239205437</v>
      </c>
      <c r="I33" s="1171"/>
      <c r="J33" s="1178">
        <v>4.3759155019171549</v>
      </c>
      <c r="K33" s="1182"/>
      <c r="L33" s="1173">
        <v>-0.17284471733177689</v>
      </c>
      <c r="M33" s="364"/>
      <c r="N33" s="157">
        <v>5.7143408804301989</v>
      </c>
      <c r="O33" s="1171"/>
      <c r="P33" s="1178">
        <v>5.6495251046631534</v>
      </c>
      <c r="Q33" s="91"/>
      <c r="R33" s="1171">
        <v>1.1472783033311279E-2</v>
      </c>
      <c r="S33" s="1174"/>
      <c r="T33" s="1165"/>
    </row>
    <row r="34" spans="1:20" s="108" customFormat="1" x14ac:dyDescent="0.25">
      <c r="A34" s="1181" t="s">
        <v>292</v>
      </c>
      <c r="B34" s="200">
        <v>4.2645795797646349</v>
      </c>
      <c r="C34" s="157"/>
      <c r="D34" s="1178">
        <v>3.9565089414322063</v>
      </c>
      <c r="E34" s="1178"/>
      <c r="F34" s="1171">
        <v>7.7864259349028755E-2</v>
      </c>
      <c r="G34" s="1171"/>
      <c r="H34" s="363">
        <v>4.9200804731973093</v>
      </c>
      <c r="I34" s="1171"/>
      <c r="J34" s="1178">
        <v>4.5114531850857533</v>
      </c>
      <c r="K34" s="1182"/>
      <c r="L34" s="1173">
        <v>9.0575535497613477E-2</v>
      </c>
      <c r="M34" s="364"/>
      <c r="N34" s="157">
        <v>2.5871089918588748</v>
      </c>
      <c r="O34" s="1171"/>
      <c r="P34" s="1178">
        <v>2.7167641487161114</v>
      </c>
      <c r="Q34" s="91"/>
      <c r="R34" s="1171">
        <v>-4.7724112127476744E-2</v>
      </c>
      <c r="S34" s="1174"/>
      <c r="T34" s="1165"/>
    </row>
    <row r="35" spans="1:20" s="108" customFormat="1" x14ac:dyDescent="0.25">
      <c r="A35" s="1181" t="s">
        <v>587</v>
      </c>
      <c r="B35" s="200">
        <v>1.7336249223115505</v>
      </c>
      <c r="C35" s="157"/>
      <c r="D35" s="1178">
        <v>1.9329598856762891</v>
      </c>
      <c r="E35" s="1178"/>
      <c r="F35" s="1171">
        <v>-0.10312421113436442</v>
      </c>
      <c r="G35" s="1171"/>
      <c r="H35" s="363">
        <v>2.0171593763595101</v>
      </c>
      <c r="I35" s="1171"/>
      <c r="J35" s="1178">
        <v>2.3054459672703964</v>
      </c>
      <c r="K35" s="1182"/>
      <c r="L35" s="1173">
        <v>-0.12504591085785108</v>
      </c>
      <c r="M35" s="364"/>
      <c r="N35" s="157">
        <v>1.1102494244717238</v>
      </c>
      <c r="O35" s="1171"/>
      <c r="P35" s="1178">
        <v>1.3987126948760777</v>
      </c>
      <c r="Q35" s="91"/>
      <c r="R35" s="1171">
        <v>-0.20623482682403982</v>
      </c>
      <c r="S35" s="1174"/>
      <c r="T35" s="1165"/>
    </row>
    <row r="36" spans="1:20" s="108" customFormat="1" x14ac:dyDescent="0.25">
      <c r="A36" s="1181" t="s">
        <v>588</v>
      </c>
      <c r="B36" s="200">
        <v>1.755267199567355</v>
      </c>
      <c r="C36" s="157"/>
      <c r="D36" s="1178">
        <v>1.5526941444515989</v>
      </c>
      <c r="E36" s="1178"/>
      <c r="F36" s="1171">
        <v>0.13046552396660419</v>
      </c>
      <c r="G36" s="1171"/>
      <c r="H36" s="363">
        <v>1.8781857647990816</v>
      </c>
      <c r="I36" s="1171"/>
      <c r="J36" s="1178">
        <v>1.8122514162853369</v>
      </c>
      <c r="K36" s="1182"/>
      <c r="L36" s="1173">
        <v>3.638256144883785E-2</v>
      </c>
      <c r="M36" s="364"/>
      <c r="N36" s="157">
        <v>1.5182536102592603</v>
      </c>
      <c r="O36" s="1171"/>
      <c r="P36" s="1178">
        <v>1.2420223253443303</v>
      </c>
      <c r="Q36" s="91"/>
      <c r="R36" s="1171">
        <v>0.22240444416999461</v>
      </c>
      <c r="S36" s="1174"/>
      <c r="T36" s="1165"/>
    </row>
    <row r="37" spans="1:20" s="108" customFormat="1" x14ac:dyDescent="0.25">
      <c r="A37" s="1183" t="s">
        <v>589</v>
      </c>
      <c r="B37" s="200">
        <v>2.9003206345808237</v>
      </c>
      <c r="C37" s="157"/>
      <c r="D37" s="1178">
        <v>2.849477198741674</v>
      </c>
      <c r="E37" s="1178"/>
      <c r="F37" s="1171">
        <v>1.7843075165367893E-2</v>
      </c>
      <c r="G37" s="1171"/>
      <c r="H37" s="363">
        <v>3.1545205626033979</v>
      </c>
      <c r="I37" s="1171"/>
      <c r="J37" s="1178">
        <v>3.1087717497260416</v>
      </c>
      <c r="K37" s="1182"/>
      <c r="L37" s="1173">
        <v>1.4716041112181296E-2</v>
      </c>
      <c r="M37" s="364"/>
      <c r="N37" s="157">
        <v>2.1163085163055664</v>
      </c>
      <c r="O37" s="1171"/>
      <c r="P37" s="1178">
        <v>2.1599930676619481</v>
      </c>
      <c r="Q37" s="91"/>
      <c r="R37" s="1171">
        <v>-2.0224394240147912E-2</v>
      </c>
      <c r="S37" s="1174"/>
      <c r="T37" s="1165"/>
    </row>
    <row r="38" spans="1:20" s="108" customFormat="1" x14ac:dyDescent="0.25">
      <c r="A38" s="1183" t="s">
        <v>1</v>
      </c>
      <c r="B38" s="200">
        <v>6.5209783979175091</v>
      </c>
      <c r="C38" s="157"/>
      <c r="D38" s="1178">
        <v>6.3786004867872528</v>
      </c>
      <c r="E38" s="1178"/>
      <c r="F38" s="1171">
        <v>2.2321183373246293E-2</v>
      </c>
      <c r="G38" s="1171"/>
      <c r="H38" s="363">
        <v>7.8110617993653664</v>
      </c>
      <c r="I38" s="1171"/>
      <c r="J38" s="1178">
        <v>7.7386017646154173</v>
      </c>
      <c r="K38" s="1182"/>
      <c r="L38" s="1173">
        <v>9.3634531087089905E-3</v>
      </c>
      <c r="M38" s="364"/>
      <c r="N38" s="157">
        <v>3.5445605199851791</v>
      </c>
      <c r="O38" s="1171"/>
      <c r="P38" s="1178">
        <v>3.4763472971791098</v>
      </c>
      <c r="Q38" s="91"/>
      <c r="R38" s="1171">
        <v>1.962209669368219E-2</v>
      </c>
      <c r="S38" s="1174"/>
      <c r="T38" s="1165"/>
    </row>
    <row r="39" spans="1:20" s="108" customFormat="1" x14ac:dyDescent="0.25">
      <c r="A39" s="1181" t="s">
        <v>144</v>
      </c>
      <c r="B39" s="200">
        <v>4.1318224636456558</v>
      </c>
      <c r="C39" s="157"/>
      <c r="D39" s="1178">
        <v>4.0793261447462745</v>
      </c>
      <c r="E39" s="1178"/>
      <c r="F39" s="1171">
        <v>1.2868870258631008E-2</v>
      </c>
      <c r="G39" s="1171"/>
      <c r="H39" s="363">
        <v>4.9692489438403857</v>
      </c>
      <c r="I39" s="1171"/>
      <c r="J39" s="1178">
        <v>4.9472496235808094</v>
      </c>
      <c r="K39" s="1182"/>
      <c r="L39" s="1173">
        <v>4.4467778934617879E-3</v>
      </c>
      <c r="M39" s="364"/>
      <c r="N39" s="157">
        <v>2.199752688693394</v>
      </c>
      <c r="O39" s="1171"/>
      <c r="P39" s="1178">
        <v>2.2271707638294842</v>
      </c>
      <c r="Q39" s="91"/>
      <c r="R39" s="1171">
        <v>-1.2310719762209196E-2</v>
      </c>
      <c r="S39" s="1174"/>
      <c r="T39" s="1165"/>
    </row>
    <row r="40" spans="1:20" s="108" customFormat="1" x14ac:dyDescent="0.25">
      <c r="A40" s="1181" t="s">
        <v>145</v>
      </c>
      <c r="B40" s="200">
        <v>4.2123969733452808</v>
      </c>
      <c r="C40" s="157"/>
      <c r="D40" s="1178">
        <v>4.1499398131960303</v>
      </c>
      <c r="E40" s="1178"/>
      <c r="F40" s="1171">
        <v>1.5050136378038172E-2</v>
      </c>
      <c r="G40" s="1171"/>
      <c r="H40" s="363">
        <v>4.6391322195003051</v>
      </c>
      <c r="I40" s="1171"/>
      <c r="J40" s="1178">
        <v>4.6224073054965924</v>
      </c>
      <c r="K40" s="1182"/>
      <c r="L40" s="1173">
        <v>3.6182259369105709E-3</v>
      </c>
      <c r="M40" s="364"/>
      <c r="N40" s="157">
        <v>2.9081705419420816</v>
      </c>
      <c r="O40" s="1171"/>
      <c r="P40" s="1178">
        <v>2.7900525700896597</v>
      </c>
      <c r="Q40" s="91"/>
      <c r="R40" s="1171">
        <v>4.2335392930831453E-2</v>
      </c>
      <c r="S40" s="1174"/>
      <c r="T40" s="1165"/>
    </row>
    <row r="41" spans="1:20" s="108" customFormat="1" x14ac:dyDescent="0.25">
      <c r="A41" s="1181" t="s">
        <v>308</v>
      </c>
      <c r="B41" s="200">
        <v>11.936986904113699</v>
      </c>
      <c r="C41" s="157"/>
      <c r="D41" s="1178">
        <v>11.915152001023436</v>
      </c>
      <c r="E41" s="1178"/>
      <c r="F41" s="1171">
        <v>1.8325324837137435E-3</v>
      </c>
      <c r="G41" s="1171"/>
      <c r="H41" s="363">
        <v>12.738476382102721</v>
      </c>
      <c r="I41" s="1171"/>
      <c r="J41" s="1178">
        <v>12.757345826351182</v>
      </c>
      <c r="K41" s="1182"/>
      <c r="L41" s="1173">
        <v>-1.479104235732527E-3</v>
      </c>
      <c r="M41" s="364"/>
      <c r="N41" s="157">
        <v>10.087829238350929</v>
      </c>
      <c r="O41" s="1171"/>
      <c r="P41" s="1178">
        <v>10.117903898632616</v>
      </c>
      <c r="Q41" s="91"/>
      <c r="R41" s="1171">
        <v>-2.9724200370939073E-3</v>
      </c>
      <c r="S41" s="1174"/>
      <c r="T41" s="1165"/>
    </row>
    <row r="42" spans="1:20" x14ac:dyDescent="0.25">
      <c r="A42" s="707" t="s">
        <v>1102</v>
      </c>
      <c r="B42" s="458"/>
      <c r="C42" s="474"/>
      <c r="D42" s="708"/>
      <c r="E42" s="708"/>
      <c r="F42" s="709"/>
      <c r="G42" s="709"/>
      <c r="H42" s="458"/>
      <c r="I42" s="709"/>
      <c r="J42" s="710"/>
      <c r="K42" s="710"/>
      <c r="L42" s="711"/>
      <c r="M42" s="712"/>
      <c r="N42" s="474"/>
      <c r="O42" s="709"/>
      <c r="P42" s="710"/>
      <c r="Q42" s="710"/>
      <c r="R42" s="709"/>
      <c r="S42" s="711"/>
    </row>
    <row r="43" spans="1:20" s="108" customFormat="1" x14ac:dyDescent="0.25">
      <c r="A43" s="1188" t="s">
        <v>310</v>
      </c>
      <c r="B43" s="198">
        <v>350450.68369813944</v>
      </c>
      <c r="C43" s="114"/>
      <c r="D43" s="1172">
        <v>348179.54900746496</v>
      </c>
      <c r="E43" s="1172"/>
      <c r="F43" s="1171">
        <v>6.522883659159988E-3</v>
      </c>
      <c r="G43" s="1171"/>
      <c r="H43" s="362">
        <v>217533.6777269528</v>
      </c>
      <c r="I43" s="1171"/>
      <c r="J43" s="1176">
        <v>207982.07926929861</v>
      </c>
      <c r="K43" s="115"/>
      <c r="L43" s="1173">
        <v>4.5925103216641151E-2</v>
      </c>
      <c r="M43" s="364"/>
      <c r="N43" s="114">
        <v>132917.00597108272</v>
      </c>
      <c r="O43" s="1171"/>
      <c r="P43" s="1172">
        <v>140197.46973813651</v>
      </c>
      <c r="Q43" s="115"/>
      <c r="R43" s="1171">
        <v>-5.193006536175282E-2</v>
      </c>
      <c r="S43" s="1173"/>
      <c r="T43" s="1165"/>
    </row>
    <row r="44" spans="1:20" s="108" customFormat="1" x14ac:dyDescent="0.25">
      <c r="A44" s="1188" t="s">
        <v>327</v>
      </c>
      <c r="B44" s="198">
        <v>201778.68113191499</v>
      </c>
      <c r="C44" s="114"/>
      <c r="D44" s="1172">
        <v>204415.48877995106</v>
      </c>
      <c r="E44" s="1172"/>
      <c r="F44" s="1171">
        <v>-1.2899255647278977E-2</v>
      </c>
      <c r="G44" s="1171"/>
      <c r="H44" s="362">
        <v>104156.63051943631</v>
      </c>
      <c r="I44" s="1171"/>
      <c r="J44" s="1176">
        <v>99496.130119528068</v>
      </c>
      <c r="K44" s="115"/>
      <c r="L44" s="1173">
        <v>4.6841021799636055E-2</v>
      </c>
      <c r="M44" s="364"/>
      <c r="N44" s="114">
        <v>97622.050612476887</v>
      </c>
      <c r="O44" s="1171"/>
      <c r="P44" s="1172">
        <v>104919.358660432</v>
      </c>
      <c r="Q44" s="115"/>
      <c r="R44" s="1171">
        <v>-6.9551588392496824E-2</v>
      </c>
      <c r="S44" s="1173"/>
      <c r="T44" s="1165"/>
    </row>
    <row r="45" spans="1:20" s="108" customFormat="1" x14ac:dyDescent="0.25">
      <c r="A45" s="1188" t="s">
        <v>312</v>
      </c>
      <c r="B45" s="198">
        <v>71606.078070342614</v>
      </c>
      <c r="C45" s="114"/>
      <c r="D45" s="1172">
        <v>73314.535502827581</v>
      </c>
      <c r="E45" s="1172"/>
      <c r="F45" s="1171">
        <v>-2.330312018984388E-2</v>
      </c>
      <c r="G45" s="1171"/>
      <c r="H45" s="362">
        <v>51086.395840902274</v>
      </c>
      <c r="I45" s="1171"/>
      <c r="J45" s="1176">
        <v>50609.4012130193</v>
      </c>
      <c r="K45" s="115"/>
      <c r="L45" s="1173">
        <v>9.4250201830142714E-3</v>
      </c>
      <c r="M45" s="364"/>
      <c r="N45" s="114">
        <v>20519.682229440765</v>
      </c>
      <c r="O45" s="1171"/>
      <c r="P45" s="1172">
        <v>22705.134289812609</v>
      </c>
      <c r="Q45" s="115"/>
      <c r="R45" s="1171">
        <v>-9.6253650494919921E-2</v>
      </c>
      <c r="S45" s="1173"/>
      <c r="T45" s="1165"/>
    </row>
    <row r="46" spans="1:20" s="108" customFormat="1" x14ac:dyDescent="0.25">
      <c r="A46" s="1188" t="s">
        <v>313</v>
      </c>
      <c r="B46" s="1189">
        <v>31955.972126519515</v>
      </c>
      <c r="C46" s="114"/>
      <c r="D46" s="1172">
        <v>33404.276179987995</v>
      </c>
      <c r="E46" s="1172"/>
      <c r="F46" s="1171">
        <v>-4.3356845862031819E-2</v>
      </c>
      <c r="G46" s="1171"/>
      <c r="H46" s="362">
        <v>22629.609278892029</v>
      </c>
      <c r="I46" s="1171"/>
      <c r="J46" s="1176">
        <v>22285.080894043116</v>
      </c>
      <c r="K46" s="115"/>
      <c r="L46" s="1173">
        <v>1.546004640894107E-2</v>
      </c>
      <c r="M46" s="364"/>
      <c r="N46" s="114">
        <v>9326.362847626473</v>
      </c>
      <c r="O46" s="1171"/>
      <c r="P46" s="1172">
        <v>11119.195285944352</v>
      </c>
      <c r="Q46" s="115"/>
      <c r="R46" s="1171">
        <v>-0.16123760687827632</v>
      </c>
      <c r="S46" s="1173"/>
      <c r="T46" s="1165"/>
    </row>
    <row r="47" spans="1:20" s="108" customFormat="1" x14ac:dyDescent="0.25">
      <c r="A47" s="1188" t="s">
        <v>643</v>
      </c>
      <c r="B47" s="198">
        <v>31657.996720760704</v>
      </c>
      <c r="C47" s="114"/>
      <c r="D47" s="1172">
        <v>30348.042873111037</v>
      </c>
      <c r="E47" s="1172"/>
      <c r="F47" s="1171">
        <v>4.3164359992726657E-2</v>
      </c>
      <c r="G47" s="1171"/>
      <c r="H47" s="362">
        <v>26064.356012596803</v>
      </c>
      <c r="I47" s="1171"/>
      <c r="J47" s="1176">
        <v>26070.721642557837</v>
      </c>
      <c r="K47" s="115"/>
      <c r="L47" s="1173">
        <v>-2.4416776981894486E-4</v>
      </c>
      <c r="M47" s="364"/>
      <c r="N47" s="114">
        <v>5593.6407081632706</v>
      </c>
      <c r="O47" s="1171"/>
      <c r="P47" s="1172">
        <v>4277.3212305527686</v>
      </c>
      <c r="Q47" s="115"/>
      <c r="R47" s="1171">
        <v>0.30774389078100428</v>
      </c>
      <c r="S47" s="1173"/>
      <c r="T47" s="1165"/>
    </row>
    <row r="48" spans="1:20" s="108" customFormat="1" x14ac:dyDescent="0.25">
      <c r="A48" s="1180" t="s">
        <v>198</v>
      </c>
      <c r="B48" s="198">
        <v>16636.981025834993</v>
      </c>
      <c r="C48" s="114"/>
      <c r="D48" s="1172">
        <v>16325.19522696897</v>
      </c>
      <c r="E48" s="1172"/>
      <c r="F48" s="1171">
        <v>1.909844228698461E-2</v>
      </c>
      <c r="G48" s="1171"/>
      <c r="H48" s="362">
        <v>13969.398995004165</v>
      </c>
      <c r="I48" s="1171"/>
      <c r="J48" s="1176">
        <v>13952.353021698533</v>
      </c>
      <c r="K48" s="115"/>
      <c r="L48" s="1173">
        <v>1.2217274949338362E-3</v>
      </c>
      <c r="M48" s="364"/>
      <c r="N48" s="114">
        <v>2667.5820308310253</v>
      </c>
      <c r="O48" s="1171"/>
      <c r="P48" s="1172">
        <v>2372.8422052703686</v>
      </c>
      <c r="Q48" s="115"/>
      <c r="R48" s="1171">
        <v>0.12421383305893838</v>
      </c>
      <c r="S48" s="1173"/>
      <c r="T48" s="1165"/>
    </row>
    <row r="49" spans="1:20" s="108" customFormat="1" x14ac:dyDescent="0.25">
      <c r="A49" s="1188" t="s">
        <v>187</v>
      </c>
      <c r="B49" s="198">
        <v>64504.17664548265</v>
      </c>
      <c r="C49" s="114"/>
      <c r="D49" s="1172">
        <v>55575.813603305192</v>
      </c>
      <c r="E49" s="1172"/>
      <c r="F49" s="1171">
        <v>0.16065195385005523</v>
      </c>
      <c r="G49" s="1171"/>
      <c r="H49" s="362">
        <v>55877.371603248052</v>
      </c>
      <c r="I49" s="1171"/>
      <c r="J49" s="1176">
        <v>48947.221076924878</v>
      </c>
      <c r="K49" s="115"/>
      <c r="L49" s="1173">
        <v>0.14158414663483818</v>
      </c>
      <c r="M49" s="364"/>
      <c r="N49" s="114">
        <v>8626.805042234404</v>
      </c>
      <c r="O49" s="1171"/>
      <c r="P49" s="1172">
        <v>6628.592526380794</v>
      </c>
      <c r="Q49" s="115"/>
      <c r="R49" s="1171">
        <v>0.30145351489038236</v>
      </c>
      <c r="S49" s="1173"/>
      <c r="T49" s="1165"/>
    </row>
    <row r="50" spans="1:20" s="108" customFormat="1" x14ac:dyDescent="0.25">
      <c r="A50" s="1188" t="s">
        <v>316</v>
      </c>
      <c r="B50" s="198">
        <v>29593.888316991975</v>
      </c>
      <c r="C50" s="114"/>
      <c r="D50" s="1172">
        <v>31246.078903439156</v>
      </c>
      <c r="E50" s="1172"/>
      <c r="F50" s="1171">
        <v>-5.2876733479199196E-2</v>
      </c>
      <c r="G50" s="1171"/>
      <c r="H50" s="362">
        <v>23011.489543518608</v>
      </c>
      <c r="I50" s="1171"/>
      <c r="J50" s="1176">
        <v>24222.223235059424</v>
      </c>
      <c r="K50" s="115"/>
      <c r="L50" s="1173">
        <v>-4.9984416368039707E-2</v>
      </c>
      <c r="M50" s="364"/>
      <c r="N50" s="114">
        <v>6582.3987734722868</v>
      </c>
      <c r="O50" s="1171"/>
      <c r="P50" s="1172">
        <v>7023.8556683801462</v>
      </c>
      <c r="Q50" s="115"/>
      <c r="R50" s="1171">
        <v>-6.2851077207523101E-2</v>
      </c>
      <c r="S50" s="1173"/>
      <c r="T50" s="1165"/>
    </row>
    <row r="51" spans="1:20" s="108" customFormat="1" x14ac:dyDescent="0.25">
      <c r="A51" s="1188" t="s">
        <v>317</v>
      </c>
      <c r="B51" s="198">
        <v>96061.139414427453</v>
      </c>
      <c r="C51" s="114"/>
      <c r="D51" s="1172">
        <v>89634.634366306054</v>
      </c>
      <c r="E51" s="1172"/>
      <c r="F51" s="1171">
        <v>7.1696672759978833E-2</v>
      </c>
      <c r="G51" s="1171"/>
      <c r="H51" s="362">
        <v>75985.758732810864</v>
      </c>
      <c r="I51" s="1171"/>
      <c r="J51" s="1176">
        <v>71334.229266701965</v>
      </c>
      <c r="K51" s="115"/>
      <c r="L51" s="1173">
        <v>6.5207538007005308E-2</v>
      </c>
      <c r="M51" s="364"/>
      <c r="N51" s="114">
        <v>20075.380681617142</v>
      </c>
      <c r="O51" s="1171"/>
      <c r="P51" s="1172">
        <v>18300.405099616444</v>
      </c>
      <c r="Q51" s="115"/>
      <c r="R51" s="1171">
        <v>9.6991054150921449E-2</v>
      </c>
      <c r="S51" s="1173"/>
      <c r="T51" s="1165"/>
    </row>
    <row r="52" spans="1:20" s="108" customFormat="1" x14ac:dyDescent="0.25">
      <c r="A52" s="1188" t="s">
        <v>318</v>
      </c>
      <c r="B52" s="198">
        <v>64107.579437146531</v>
      </c>
      <c r="C52" s="114"/>
      <c r="D52" s="1172">
        <v>62784.314014707539</v>
      </c>
      <c r="E52" s="1172"/>
      <c r="F52" s="1171">
        <v>2.1076369841820843E-2</v>
      </c>
      <c r="G52" s="1171"/>
      <c r="H52" s="362">
        <v>56228.082905554373</v>
      </c>
      <c r="I52" s="1171"/>
      <c r="J52" s="1176">
        <v>56746.100306822009</v>
      </c>
      <c r="K52" s="115"/>
      <c r="L52" s="1173">
        <v>-9.1286872307833316E-3</v>
      </c>
      <c r="M52" s="364"/>
      <c r="N52" s="114">
        <v>7879.4965315948639</v>
      </c>
      <c r="O52" s="1171"/>
      <c r="P52" s="1172">
        <v>6038.2137078830683</v>
      </c>
      <c r="Q52" s="115"/>
      <c r="R52" s="1171">
        <v>0.30493833322062547</v>
      </c>
      <c r="S52" s="1173"/>
      <c r="T52" s="1165"/>
    </row>
    <row r="53" spans="1:20" x14ac:dyDescent="0.25">
      <c r="A53" s="707" t="s">
        <v>319</v>
      </c>
      <c r="B53" s="458"/>
      <c r="C53" s="474"/>
      <c r="D53" s="708"/>
      <c r="E53" s="708"/>
      <c r="F53" s="474"/>
      <c r="G53" s="474"/>
      <c r="H53" s="458"/>
      <c r="I53" s="474"/>
      <c r="J53" s="710"/>
      <c r="K53" s="474"/>
      <c r="L53" s="475"/>
      <c r="M53" s="458"/>
      <c r="N53" s="474"/>
      <c r="O53" s="713"/>
      <c r="P53" s="710"/>
      <c r="Q53" s="474"/>
      <c r="R53" s="474"/>
      <c r="S53" s="475"/>
    </row>
    <row r="54" spans="1:20" s="108" customFormat="1" x14ac:dyDescent="0.25">
      <c r="A54" s="1180" t="s">
        <v>320</v>
      </c>
      <c r="B54" s="198">
        <v>454810.09905456967</v>
      </c>
      <c r="C54" s="114"/>
      <c r="D54" s="1172">
        <v>450018.59394134209</v>
      </c>
      <c r="E54" s="1172"/>
      <c r="F54" s="1171">
        <v>1.0647349193424962E-2</v>
      </c>
      <c r="G54" s="1171"/>
      <c r="H54" s="362">
        <v>313591.06819159788</v>
      </c>
      <c r="I54" s="1171"/>
      <c r="J54" s="1176">
        <v>301554.71360008855</v>
      </c>
      <c r="K54" s="115"/>
      <c r="L54" s="1173">
        <v>3.9914330795278251E-2</v>
      </c>
      <c r="M54" s="364"/>
      <c r="N54" s="132">
        <v>141219.03086271934</v>
      </c>
      <c r="O54" s="1171"/>
      <c r="P54" s="1172">
        <v>148463.88034124224</v>
      </c>
      <c r="Q54" s="115"/>
      <c r="R54" s="1171">
        <v>-4.8798734492663857E-2</v>
      </c>
      <c r="S54" s="1173"/>
      <c r="T54" s="1165"/>
    </row>
    <row r="55" spans="1:20" s="108" customFormat="1" x14ac:dyDescent="0.25">
      <c r="A55" s="1180" t="s">
        <v>196</v>
      </c>
      <c r="B55" s="198">
        <v>423222.44649659243</v>
      </c>
      <c r="C55" s="114"/>
      <c r="D55" s="1172">
        <v>421760.72532834706</v>
      </c>
      <c r="E55" s="1172"/>
      <c r="F55" s="1171">
        <v>3.465759328603657E-3</v>
      </c>
      <c r="G55" s="1171"/>
      <c r="H55" s="362">
        <v>297629.76097071636</v>
      </c>
      <c r="I55" s="1171"/>
      <c r="J55" s="1176">
        <v>287958.92782114918</v>
      </c>
      <c r="K55" s="115"/>
      <c r="L55" s="1173">
        <v>3.3584071251903422E-2</v>
      </c>
      <c r="M55" s="364"/>
      <c r="N55" s="132">
        <v>125592.68552570802</v>
      </c>
      <c r="O55" s="1171"/>
      <c r="P55" s="1172">
        <v>133801.79750715429</v>
      </c>
      <c r="Q55" s="115"/>
      <c r="R55" s="1171">
        <v>-6.1352778022338128E-2</v>
      </c>
      <c r="S55" s="1173"/>
      <c r="T55" s="1165"/>
    </row>
    <row r="56" spans="1:20" s="108" customFormat="1" x14ac:dyDescent="0.25">
      <c r="A56" s="1180" t="s">
        <v>197</v>
      </c>
      <c r="B56" s="198">
        <v>33570.437660642696</v>
      </c>
      <c r="C56" s="114"/>
      <c r="D56" s="1172">
        <v>30805.108624702563</v>
      </c>
      <c r="E56" s="1172"/>
      <c r="F56" s="1171">
        <v>8.976852085249977E-2</v>
      </c>
      <c r="G56" s="1171"/>
      <c r="H56" s="362">
        <v>18394.664474639736</v>
      </c>
      <c r="I56" s="1171"/>
      <c r="J56" s="1176">
        <v>15434.114462762791</v>
      </c>
      <c r="K56" s="115"/>
      <c r="L56" s="1173">
        <v>0.19181858596550738</v>
      </c>
      <c r="M56" s="364"/>
      <c r="N56" s="132">
        <v>15175.773186000644</v>
      </c>
      <c r="O56" s="1171"/>
      <c r="P56" s="1172">
        <v>15370.994161939094</v>
      </c>
      <c r="Q56" s="115"/>
      <c r="R56" s="1171">
        <v>-1.2700608293889424E-2</v>
      </c>
      <c r="S56" s="1173"/>
      <c r="T56" s="1165"/>
    </row>
    <row r="57" spans="1:20" s="108" customFormat="1" x14ac:dyDescent="0.25">
      <c r="A57" s="1180" t="s">
        <v>667</v>
      </c>
      <c r="B57" s="198">
        <v>6262.1982235872483</v>
      </c>
      <c r="C57" s="114"/>
      <c r="D57" s="1172">
        <v>6717.6261198116272</v>
      </c>
      <c r="E57" s="1172"/>
      <c r="F57" s="1171">
        <v>-6.7795957694226333E-2</v>
      </c>
      <c r="G57" s="1171"/>
      <c r="H57" s="362">
        <v>3960.0663024680443</v>
      </c>
      <c r="I57" s="1171"/>
      <c r="J57" s="1176">
        <v>3161.6304940542241</v>
      </c>
      <c r="K57" s="115"/>
      <c r="L57" s="1173">
        <v>0.25253925463945331</v>
      </c>
      <c r="M57" s="364"/>
      <c r="N57" s="132">
        <v>2302.1319211192085</v>
      </c>
      <c r="O57" s="1171"/>
      <c r="P57" s="1172">
        <v>3555.9956257574254</v>
      </c>
      <c r="Q57" s="115"/>
      <c r="R57" s="1171">
        <v>-0.3526055250338348</v>
      </c>
      <c r="S57" s="1173"/>
      <c r="T57" s="1165"/>
    </row>
    <row r="58" spans="1:20" s="108" customFormat="1" x14ac:dyDescent="0.25">
      <c r="A58" s="1180" t="s">
        <v>250</v>
      </c>
      <c r="B58" s="198">
        <v>23274.078471707882</v>
      </c>
      <c r="C58" s="114"/>
      <c r="D58" s="1172">
        <v>21653.989079645566</v>
      </c>
      <c r="E58" s="1172"/>
      <c r="F58" s="1171">
        <v>7.4817133513066056E-2</v>
      </c>
      <c r="G58" s="1171"/>
      <c r="H58" s="362">
        <v>15801.443188446789</v>
      </c>
      <c r="I58" s="1171"/>
      <c r="J58" s="1176">
        <v>14099.62914889525</v>
      </c>
      <c r="K58" s="115"/>
      <c r="L58" s="1173">
        <v>0.12069920574364049</v>
      </c>
      <c r="M58" s="364"/>
      <c r="N58" s="132">
        <v>7472.6352832600742</v>
      </c>
      <c r="O58" s="1171"/>
      <c r="P58" s="1172">
        <v>7554.3599307506329</v>
      </c>
      <c r="Q58" s="115"/>
      <c r="R58" s="1171">
        <v>-1.081820938368212E-2</v>
      </c>
      <c r="S58" s="1173"/>
      <c r="T58" s="1165"/>
    </row>
    <row r="59" spans="1:20" s="108" customFormat="1" x14ac:dyDescent="0.25">
      <c r="A59" s="1180" t="s">
        <v>321</v>
      </c>
      <c r="B59" s="198">
        <v>14186.114728159995</v>
      </c>
      <c r="C59" s="114"/>
      <c r="D59" s="1172">
        <v>12894.809683378056</v>
      </c>
      <c r="E59" s="1172"/>
      <c r="F59" s="1171">
        <v>0.10014145819045972</v>
      </c>
      <c r="G59" s="1171"/>
      <c r="H59" s="362">
        <v>10663.267816046304</v>
      </c>
      <c r="I59" s="1171"/>
      <c r="J59" s="1176">
        <v>9883.7416610801283</v>
      </c>
      <c r="K59" s="115"/>
      <c r="L59" s="1173">
        <v>7.8869539663887392E-2</v>
      </c>
      <c r="M59" s="364"/>
      <c r="N59" s="132">
        <v>3522.8469121139351</v>
      </c>
      <c r="O59" s="1171"/>
      <c r="P59" s="1172">
        <v>3011.0680222975261</v>
      </c>
      <c r="Q59" s="115"/>
      <c r="R59" s="1171">
        <v>0.16996590114424179</v>
      </c>
      <c r="S59" s="1173"/>
      <c r="T59" s="1165"/>
    </row>
    <row r="60" spans="1:20" s="108" customFormat="1" x14ac:dyDescent="0.25">
      <c r="A60" s="1180" t="s">
        <v>322</v>
      </c>
      <c r="B60" s="198">
        <v>3780.6503495648471</v>
      </c>
      <c r="C60" s="114"/>
      <c r="D60" s="1172">
        <v>2809.5694463924769</v>
      </c>
      <c r="E60" s="1172"/>
      <c r="F60" s="1171">
        <v>0.34563335119523403</v>
      </c>
      <c r="G60" s="1171"/>
      <c r="H60" s="362">
        <v>3035.3967131079771</v>
      </c>
      <c r="I60" s="1171"/>
      <c r="J60" s="1176">
        <v>2370.7828621782269</v>
      </c>
      <c r="K60" s="115"/>
      <c r="L60" s="1173">
        <v>0.28033518443739575</v>
      </c>
      <c r="M60" s="364"/>
      <c r="N60" s="132">
        <v>745.2536364568607</v>
      </c>
      <c r="O60" s="1171"/>
      <c r="P60" s="1172">
        <v>438.7865842142549</v>
      </c>
      <c r="Q60" s="115"/>
      <c r="R60" s="1171">
        <v>0.69844216589120045</v>
      </c>
      <c r="S60" s="1173"/>
      <c r="T60" s="1165"/>
    </row>
    <row r="61" spans="1:20" s="108" customFormat="1" x14ac:dyDescent="0.25">
      <c r="A61" s="1180" t="s">
        <v>323</v>
      </c>
      <c r="B61" s="198">
        <v>6407.4699430746368</v>
      </c>
      <c r="C61" s="114"/>
      <c r="D61" s="1172">
        <v>6647.014923218906</v>
      </c>
      <c r="E61" s="1172"/>
      <c r="F61" s="1171">
        <v>-3.6037978387487402E-2</v>
      </c>
      <c r="G61" s="1171"/>
      <c r="H61" s="362">
        <v>3072.9445782960556</v>
      </c>
      <c r="I61" s="1171"/>
      <c r="J61" s="1176">
        <v>2486.6788457621819</v>
      </c>
      <c r="K61" s="115"/>
      <c r="L61" s="1173">
        <v>0.23576254470214056</v>
      </c>
      <c r="M61" s="364"/>
      <c r="N61" s="132">
        <v>3334.5253647786153</v>
      </c>
      <c r="O61" s="1171"/>
      <c r="P61" s="1172">
        <v>4160.3360774566945</v>
      </c>
      <c r="Q61" s="115"/>
      <c r="R61" s="1171">
        <v>-0.19849615447002916</v>
      </c>
      <c r="S61" s="1173"/>
      <c r="T61" s="1165"/>
    </row>
    <row r="62" spans="1:20" s="108" customFormat="1" x14ac:dyDescent="0.25">
      <c r="A62" s="1180" t="s">
        <v>243</v>
      </c>
      <c r="B62" s="198">
        <v>19899.357200275816</v>
      </c>
      <c r="C62" s="114"/>
      <c r="D62" s="1172">
        <v>16518.909081580845</v>
      </c>
      <c r="E62" s="1172"/>
      <c r="F62" s="1171">
        <v>0.20464112381757021</v>
      </c>
      <c r="G62" s="1171"/>
      <c r="H62" s="362">
        <v>17844.438887394193</v>
      </c>
      <c r="I62" s="1171"/>
      <c r="J62" s="1176">
        <v>14460.263056142849</v>
      </c>
      <c r="K62" s="115"/>
      <c r="L62" s="1173">
        <v>0.23403279858133125</v>
      </c>
      <c r="M62" s="364"/>
      <c r="N62" s="132">
        <v>2054.9183128808641</v>
      </c>
      <c r="O62" s="1171"/>
      <c r="P62" s="1172">
        <v>2058.6460254378117</v>
      </c>
      <c r="Q62" s="115"/>
      <c r="R62" s="1171">
        <v>-1.8107593587658357E-3</v>
      </c>
      <c r="S62" s="1173"/>
      <c r="T62" s="1165"/>
    </row>
    <row r="63" spans="1:20" s="108" customFormat="1" x14ac:dyDescent="0.25">
      <c r="A63" s="1180" t="s">
        <v>267</v>
      </c>
      <c r="B63" s="198">
        <v>57373.410913609689</v>
      </c>
      <c r="C63" s="114"/>
      <c r="D63" s="1172">
        <v>56069.523166878098</v>
      </c>
      <c r="E63" s="1172"/>
      <c r="F63" s="1171">
        <v>2.3254839226131231E-2</v>
      </c>
      <c r="G63" s="1171"/>
      <c r="H63" s="362">
        <v>50294.897143303184</v>
      </c>
      <c r="I63" s="1171"/>
      <c r="J63" s="1176">
        <v>49948.278769118289</v>
      </c>
      <c r="K63" s="115"/>
      <c r="L63" s="1173">
        <v>6.939545920833603E-3</v>
      </c>
      <c r="M63" s="364"/>
      <c r="N63" s="132">
        <v>7078.5137703077226</v>
      </c>
      <c r="O63" s="1171"/>
      <c r="P63" s="1172">
        <v>6121.2443977605808</v>
      </c>
      <c r="Q63" s="115"/>
      <c r="R63" s="1171">
        <v>0.15638476596316803</v>
      </c>
      <c r="S63" s="1173"/>
      <c r="T63" s="1165"/>
    </row>
    <row r="64" spans="1:20" s="108" customFormat="1" x14ac:dyDescent="0.25">
      <c r="A64" s="1180" t="s">
        <v>324</v>
      </c>
      <c r="B64" s="198">
        <v>3239.0143815153183</v>
      </c>
      <c r="C64" s="114"/>
      <c r="D64" s="1172">
        <v>2216.6157781111251</v>
      </c>
      <c r="E64" s="1172"/>
      <c r="F64" s="1171">
        <v>0.4612430415321791</v>
      </c>
      <c r="G64" s="1171"/>
      <c r="H64" s="362">
        <v>3093.2912471956843</v>
      </c>
      <c r="I64" s="1171"/>
      <c r="J64" s="1176">
        <v>2169.0079754732965</v>
      </c>
      <c r="K64" s="115"/>
      <c r="L64" s="1173">
        <v>0.42613179950189028</v>
      </c>
      <c r="M64" s="364"/>
      <c r="N64" s="156">
        <v>145.72313431963272</v>
      </c>
      <c r="O64" s="1171"/>
      <c r="P64" s="1172">
        <v>47.607802637838603</v>
      </c>
      <c r="Q64" s="115"/>
      <c r="R64" s="1171">
        <v>2.0609086377746872</v>
      </c>
      <c r="S64" s="1173"/>
      <c r="T64" s="1165"/>
    </row>
    <row r="65" spans="1:20" s="108" customFormat="1" x14ac:dyDescent="0.25">
      <c r="A65" s="1180" t="s">
        <v>325</v>
      </c>
      <c r="B65" s="198">
        <v>2699.0166941878224</v>
      </c>
      <c r="C65" s="114"/>
      <c r="D65" s="1172">
        <v>2785.9720885438005</v>
      </c>
      <c r="E65" s="1172"/>
      <c r="F65" s="1171">
        <v>-3.1211868458247485E-2</v>
      </c>
      <c r="G65" s="1171"/>
      <c r="H65" s="362">
        <v>2360.2011613152508</v>
      </c>
      <c r="I65" s="1171"/>
      <c r="J65" s="1176">
        <v>1868.2409030946735</v>
      </c>
      <c r="K65" s="115"/>
      <c r="L65" s="1173">
        <v>0.26332806299533584</v>
      </c>
      <c r="M65" s="364"/>
      <c r="N65" s="156">
        <v>338.81553287257793</v>
      </c>
      <c r="O65" s="1171"/>
      <c r="P65" s="1172">
        <v>917.73118544914587</v>
      </c>
      <c r="Q65" s="115"/>
      <c r="R65" s="1171">
        <v>-0.63081179081131633</v>
      </c>
      <c r="S65" s="1173"/>
      <c r="T65" s="1165"/>
    </row>
    <row r="66" spans="1:20" s="108" customFormat="1" x14ac:dyDescent="0.25">
      <c r="A66" s="1180" t="s">
        <v>668</v>
      </c>
      <c r="B66" s="198">
        <v>5695.7647342585251</v>
      </c>
      <c r="C66" s="114"/>
      <c r="D66" s="1172">
        <v>5352.3067628984345</v>
      </c>
      <c r="E66" s="1172"/>
      <c r="F66" s="1171">
        <v>6.4170083400469716E-2</v>
      </c>
      <c r="G66" s="1173"/>
      <c r="H66" s="362">
        <v>3693.4446172698345</v>
      </c>
      <c r="I66" s="116"/>
      <c r="J66" s="1176">
        <v>3022.6241405454257</v>
      </c>
      <c r="K66" s="115"/>
      <c r="L66" s="1173">
        <v>0.22193314336573808</v>
      </c>
      <c r="M66" s="364"/>
      <c r="N66" s="156">
        <v>2002.3201169887457</v>
      </c>
      <c r="O66" s="116"/>
      <c r="P66" s="1172">
        <v>2329.6826223529438</v>
      </c>
      <c r="Q66" s="115"/>
      <c r="R66" s="1171">
        <v>-0.14051806981054227</v>
      </c>
      <c r="S66" s="1173"/>
      <c r="T66" s="1165"/>
    </row>
    <row r="67" spans="1:20" s="10" customFormat="1" x14ac:dyDescent="0.25">
      <c r="A67" s="1192" t="s">
        <v>1092</v>
      </c>
      <c r="B67" s="226">
        <v>48.149110682958977</v>
      </c>
      <c r="C67" s="1194"/>
      <c r="D67" s="1194">
        <v>48.23148853786666</v>
      </c>
      <c r="E67" s="1198"/>
      <c r="F67" s="1195">
        <v>-1.7079683295075664E-3</v>
      </c>
      <c r="G67" s="1195"/>
      <c r="H67" s="1220">
        <v>48.634854024034752</v>
      </c>
      <c r="I67" s="201"/>
      <c r="J67" s="1221">
        <v>48.682599869257814</v>
      </c>
      <c r="K67" s="174"/>
      <c r="L67" s="1196">
        <v>-9.8075791661268231E-4</v>
      </c>
      <c r="M67" s="201"/>
      <c r="N67" s="1221">
        <v>47.302746254584434</v>
      </c>
      <c r="O67" s="201"/>
      <c r="P67" s="1194">
        <v>47.470548036959222</v>
      </c>
      <c r="Q67" s="174"/>
      <c r="R67" s="1195">
        <v>-3.5348608624476427E-3</v>
      </c>
      <c r="S67" s="1196"/>
      <c r="T67" s="1165"/>
    </row>
    <row r="68" spans="1:20" s="108" customFormat="1" x14ac:dyDescent="0.25">
      <c r="A68" s="1222"/>
      <c r="B68" s="141"/>
      <c r="C68" s="1223"/>
      <c r="D68" s="141"/>
      <c r="E68" s="1224"/>
      <c r="F68" s="1224"/>
      <c r="G68" s="1224"/>
      <c r="H68" s="158"/>
      <c r="I68" s="1224"/>
      <c r="J68" s="144"/>
      <c r="K68" s="1224"/>
      <c r="L68" s="1224"/>
      <c r="M68" s="1224"/>
      <c r="N68" s="159"/>
      <c r="O68" s="1202"/>
      <c r="P68" s="353"/>
      <c r="Q68" s="1201"/>
      <c r="R68" s="1202"/>
      <c r="S68" s="1202"/>
      <c r="T68" s="1165"/>
    </row>
    <row r="69" spans="1:20" s="10" customFormat="1" x14ac:dyDescent="0.25">
      <c r="A69" s="1165" t="s">
        <v>1118</v>
      </c>
      <c r="B69" s="141"/>
      <c r="C69" s="1223"/>
      <c r="D69" s="141"/>
      <c r="E69" s="1224"/>
      <c r="F69" s="1224"/>
      <c r="G69" s="1224"/>
      <c r="H69" s="158"/>
      <c r="I69" s="1224"/>
      <c r="J69" s="144"/>
      <c r="K69" s="1224"/>
      <c r="L69" s="1224"/>
      <c r="M69" s="1224"/>
      <c r="N69" s="159"/>
      <c r="O69" s="1202"/>
      <c r="P69" s="353"/>
      <c r="Q69" s="1201"/>
      <c r="R69" s="1202"/>
      <c r="S69" s="1202"/>
      <c r="T69" s="1165"/>
    </row>
    <row r="70" spans="1:20" x14ac:dyDescent="0.25">
      <c r="A70" s="1165" t="s">
        <v>1119</v>
      </c>
      <c r="B70" s="141"/>
      <c r="C70" s="1223"/>
      <c r="D70" s="141"/>
      <c r="E70" s="1224"/>
      <c r="F70" s="1224"/>
      <c r="G70" s="1224"/>
      <c r="H70" s="731"/>
      <c r="I70" s="1224"/>
      <c r="J70" s="144"/>
      <c r="K70" s="1224"/>
      <c r="L70" s="1224"/>
      <c r="M70" s="1224"/>
      <c r="N70" s="141"/>
      <c r="O70" s="1202"/>
      <c r="P70" s="353"/>
      <c r="Q70" s="1201"/>
      <c r="R70" s="1202"/>
      <c r="S70" s="1202"/>
    </row>
    <row r="71" spans="1:20" x14ac:dyDescent="0.25">
      <c r="A71" s="1165" t="s">
        <v>724</v>
      </c>
      <c r="B71" s="119"/>
      <c r="D71" s="119"/>
      <c r="E71" s="1201"/>
      <c r="F71" s="1202"/>
      <c r="G71" s="1202"/>
      <c r="H71" s="719"/>
      <c r="I71" s="1202"/>
      <c r="J71" s="120"/>
      <c r="K71" s="1201"/>
      <c r="L71" s="1202"/>
      <c r="M71" s="1202"/>
      <c r="N71" s="119"/>
      <c r="O71" s="1202"/>
      <c r="P71" s="353"/>
      <c r="Q71" s="1201"/>
      <c r="R71" s="1202"/>
      <c r="S71" s="1202"/>
    </row>
    <row r="72" spans="1:20" x14ac:dyDescent="0.25">
      <c r="A72" s="1225"/>
      <c r="B72" s="119"/>
      <c r="D72" s="119"/>
      <c r="E72" s="1201"/>
      <c r="F72" s="1202"/>
      <c r="G72" s="1202"/>
      <c r="H72" s="119"/>
      <c r="I72" s="1202"/>
      <c r="J72" s="120"/>
      <c r="K72" s="1201"/>
      <c r="L72" s="1202"/>
      <c r="M72" s="1202"/>
      <c r="N72" s="40"/>
      <c r="O72" s="1202"/>
      <c r="P72" s="353"/>
      <c r="Q72" s="1201"/>
      <c r="R72" s="1202"/>
      <c r="S72" s="1202"/>
    </row>
    <row r="73" spans="1:20" x14ac:dyDescent="0.25">
      <c r="D73" s="35"/>
      <c r="F73" s="1165"/>
      <c r="J73" s="35"/>
      <c r="L73" s="1165"/>
      <c r="N73" s="36"/>
      <c r="P73" s="35"/>
    </row>
    <row r="74" spans="1:20" x14ac:dyDescent="0.25">
      <c r="F74" s="36"/>
      <c r="G74" s="36"/>
      <c r="L74" s="36"/>
      <c r="M74" s="36"/>
      <c r="R74" s="36"/>
      <c r="S74" s="36"/>
    </row>
    <row r="75" spans="1:20" x14ac:dyDescent="0.25">
      <c r="B75" s="100"/>
      <c r="D75" s="100"/>
      <c r="F75" s="36"/>
      <c r="G75" s="36"/>
      <c r="L75" s="36"/>
      <c r="M75" s="36"/>
      <c r="R75" s="36"/>
      <c r="S75" s="36"/>
    </row>
    <row r="76" spans="1:20" x14ac:dyDescent="0.25">
      <c r="B76" s="100"/>
      <c r="D76" s="100"/>
      <c r="F76" s="36"/>
      <c r="G76" s="36"/>
      <c r="L76" s="36"/>
      <c r="M76" s="36"/>
      <c r="R76" s="36"/>
      <c r="S76" s="36"/>
    </row>
    <row r="77" spans="1:20" x14ac:dyDescent="0.25">
      <c r="B77" s="354"/>
      <c r="H77" s="82"/>
      <c r="N77" s="82"/>
    </row>
    <row r="78" spans="1:20" x14ac:dyDescent="0.25">
      <c r="B78" s="355"/>
    </row>
    <row r="79" spans="1:20" x14ac:dyDescent="0.25">
      <c r="B79" s="1204"/>
    </row>
    <row r="80" spans="1:20" x14ac:dyDescent="0.25">
      <c r="B80" s="356"/>
    </row>
    <row r="81" spans="2:2" x14ac:dyDescent="0.25">
      <c r="B81" s="356"/>
    </row>
  </sheetData>
  <sheetProtection formatCells="0" formatColumns="0" formatRows="0" insertColumns="0" insertRows="0" insertHyperlinks="0" deleteColumns="0" deleteRows="0" sort="0" autoFilter="0" pivotTables="0"/>
  <mergeCells count="6">
    <mergeCell ref="A4:A5"/>
    <mergeCell ref="A1:S1"/>
    <mergeCell ref="A2:S2"/>
    <mergeCell ref="B4:G4"/>
    <mergeCell ref="H4:L4"/>
    <mergeCell ref="M4:S4"/>
  </mergeCells>
  <phoneticPr fontId="43" type="noConversion"/>
  <printOptions horizontalCentered="1"/>
  <pageMargins left="0.25" right="0.25" top="0.25" bottom="0.5" header="0.3" footer="0.3"/>
  <pageSetup scale="86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>
    <pageSetUpPr fitToPage="1"/>
  </sheetPr>
  <dimension ref="A1:X81"/>
  <sheetViews>
    <sheetView showGridLines="0" topLeftCell="A16" zoomScaleNormal="100" workbookViewId="0">
      <selection activeCell="S70" sqref="A4:S70"/>
    </sheetView>
  </sheetViews>
  <sheetFormatPr defaultColWidth="9.1796875" defaultRowHeight="11.5" x14ac:dyDescent="0.25"/>
  <cols>
    <col min="1" max="1" width="24.7265625" style="996" customWidth="1"/>
    <col min="2" max="2" width="10.26953125" style="962" customWidth="1"/>
    <col min="3" max="3" width="0.54296875" style="914" customWidth="1"/>
    <col min="4" max="4" width="12.7265625" style="892" customWidth="1"/>
    <col min="5" max="5" width="0.7265625" style="892" customWidth="1"/>
    <col min="6" max="6" width="8.54296875" style="914" customWidth="1"/>
    <col min="7" max="7" width="0.54296875" style="914" customWidth="1"/>
    <col min="8" max="8" width="10.26953125" style="894" customWidth="1"/>
    <col min="9" max="9" width="0.54296875" style="914" customWidth="1"/>
    <col min="10" max="10" width="10.26953125" style="956" customWidth="1"/>
    <col min="11" max="11" width="0.54296875" style="892" customWidth="1"/>
    <col min="12" max="12" width="8.453125" style="914" customWidth="1"/>
    <col min="13" max="13" width="1.54296875" style="914" customWidth="1"/>
    <col min="14" max="14" width="10.26953125" style="957" customWidth="1"/>
    <col min="15" max="15" width="0.54296875" style="914" customWidth="1"/>
    <col min="16" max="16" width="10.26953125" style="956" customWidth="1"/>
    <col min="17" max="17" width="0.54296875" style="892" customWidth="1"/>
    <col min="18" max="18" width="8.26953125" style="914" customWidth="1"/>
    <col min="19" max="19" width="0.54296875" style="914" customWidth="1"/>
    <col min="20" max="20" width="9.1796875" style="892"/>
    <col min="21" max="21" width="14" style="1226" bestFit="1" customWidth="1"/>
    <col min="22" max="22" width="12.81640625" style="1226" bestFit="1" customWidth="1"/>
    <col min="23" max="23" width="9.1796875" style="892"/>
    <col min="24" max="24" width="11.453125" style="892" customWidth="1"/>
    <col min="25" max="16384" width="9.1796875" style="892"/>
  </cols>
  <sheetData>
    <row r="1" spans="1:24" ht="15.5" x14ac:dyDescent="0.35">
      <c r="A1" s="1685" t="str">
        <f>CONCATENATE('List of Tables'!A77,":  ",'List of Tables'!C77)</f>
        <v>TABLE 64:  Kona Visitor Characteristics 2014 vs. 2013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963"/>
      <c r="U1" s="892"/>
      <c r="V1" s="892"/>
      <c r="X1" s="1229"/>
    </row>
    <row r="2" spans="1:24" ht="15.5" x14ac:dyDescent="0.35">
      <c r="A2" s="1685" t="s">
        <v>696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  <c r="X2" s="1229"/>
    </row>
    <row r="3" spans="1:24" x14ac:dyDescent="0.25">
      <c r="A3" s="1074"/>
      <c r="B3" s="948"/>
      <c r="C3" s="915"/>
      <c r="D3" s="1075"/>
      <c r="E3" s="915"/>
      <c r="F3" s="915"/>
      <c r="G3" s="915"/>
      <c r="H3" s="896"/>
      <c r="I3" s="915"/>
      <c r="J3" s="1075"/>
      <c r="K3" s="915"/>
      <c r="L3" s="915"/>
      <c r="M3" s="915"/>
      <c r="N3" s="896"/>
      <c r="O3" s="915"/>
      <c r="P3" s="1075"/>
      <c r="Q3" s="915"/>
      <c r="R3" s="896"/>
      <c r="S3" s="915"/>
    </row>
    <row r="4" spans="1:24" x14ac:dyDescent="0.25">
      <c r="A4" s="1759" t="s">
        <v>234</v>
      </c>
      <c r="B4" s="1719" t="s">
        <v>271</v>
      </c>
      <c r="C4" s="1720"/>
      <c r="D4" s="1720"/>
      <c r="E4" s="1720"/>
      <c r="F4" s="1720"/>
      <c r="G4" s="1721"/>
      <c r="H4" s="1719" t="s">
        <v>257</v>
      </c>
      <c r="I4" s="1720"/>
      <c r="J4" s="1720"/>
      <c r="K4" s="1720"/>
      <c r="L4" s="1721"/>
      <c r="M4" s="1719" t="s">
        <v>258</v>
      </c>
      <c r="N4" s="1720"/>
      <c r="O4" s="1720"/>
      <c r="P4" s="1720"/>
      <c r="Q4" s="1720"/>
      <c r="R4" s="1720"/>
      <c r="S4" s="1721"/>
      <c r="T4" s="4"/>
      <c r="U4" s="892"/>
      <c r="V4" s="892"/>
      <c r="X4" s="1226"/>
    </row>
    <row r="5" spans="1:24" s="1076" customFormat="1" ht="23" x14ac:dyDescent="0.25">
      <c r="A5" s="1760" t="s">
        <v>254</v>
      </c>
      <c r="B5" s="897">
        <v>2014</v>
      </c>
      <c r="C5" s="898"/>
      <c r="D5" s="899">
        <v>2013</v>
      </c>
      <c r="E5" s="964"/>
      <c r="F5" s="900" t="s">
        <v>637</v>
      </c>
      <c r="G5" s="964"/>
      <c r="H5" s="897">
        <v>2014</v>
      </c>
      <c r="I5" s="898"/>
      <c r="J5" s="899">
        <v>2013</v>
      </c>
      <c r="K5" s="964"/>
      <c r="L5" s="1009" t="s">
        <v>637</v>
      </c>
      <c r="M5" s="999"/>
      <c r="N5" s="899">
        <v>2014</v>
      </c>
      <c r="O5" s="898"/>
      <c r="P5" s="899">
        <v>2013</v>
      </c>
      <c r="Q5" s="964"/>
      <c r="R5" s="900" t="s">
        <v>637</v>
      </c>
      <c r="S5" s="965"/>
      <c r="T5" s="892"/>
      <c r="U5" s="1226"/>
      <c r="V5" s="1226"/>
    </row>
    <row r="6" spans="1:24" s="1076" customFormat="1" x14ac:dyDescent="0.25">
      <c r="A6" s="966" t="s">
        <v>1101</v>
      </c>
      <c r="B6" s="902">
        <v>8753751.3392388709</v>
      </c>
      <c r="C6" s="903"/>
      <c r="D6" s="904">
        <v>8537728.9638576023</v>
      </c>
      <c r="E6" s="904"/>
      <c r="F6" s="967">
        <v>2.5302088681398379E-2</v>
      </c>
      <c r="G6" s="967"/>
      <c r="H6" s="905">
        <v>7384115.1590683386</v>
      </c>
      <c r="I6" s="967"/>
      <c r="J6" s="968">
        <v>7174971.4216267541</v>
      </c>
      <c r="K6" s="906"/>
      <c r="L6" s="969">
        <v>2.9149069055687763E-2</v>
      </c>
      <c r="M6" s="907"/>
      <c r="N6" s="908">
        <v>1369636.1801715821</v>
      </c>
      <c r="O6" s="967"/>
      <c r="P6" s="968">
        <v>1362757.5422308489</v>
      </c>
      <c r="Q6" s="906"/>
      <c r="R6" s="967">
        <v>5.0475875036969696E-3</v>
      </c>
      <c r="S6" s="970"/>
      <c r="T6" s="892"/>
      <c r="U6" s="1226"/>
      <c r="V6" s="1226"/>
    </row>
    <row r="7" spans="1:24" s="1076" customFormat="1" x14ac:dyDescent="0.25">
      <c r="A7" s="966" t="s">
        <v>272</v>
      </c>
      <c r="B7" s="902">
        <v>1218692.6447604462</v>
      </c>
      <c r="C7" s="904"/>
      <c r="D7" s="904">
        <v>1201253.0636914794</v>
      </c>
      <c r="E7" s="904"/>
      <c r="F7" s="967">
        <v>1.4517824425250181E-2</v>
      </c>
      <c r="G7" s="967"/>
      <c r="H7" s="909">
        <v>935094.57780987234</v>
      </c>
      <c r="I7" s="967"/>
      <c r="J7" s="968">
        <v>913854.11833456717</v>
      </c>
      <c r="K7" s="906"/>
      <c r="L7" s="969">
        <v>2.3242724466804789E-2</v>
      </c>
      <c r="M7" s="907"/>
      <c r="N7" s="904">
        <v>283598.06695074256</v>
      </c>
      <c r="O7" s="967"/>
      <c r="P7" s="968">
        <v>287398.94535833673</v>
      </c>
      <c r="Q7" s="906"/>
      <c r="R7" s="967">
        <v>-1.3225095182082622E-2</v>
      </c>
      <c r="S7" s="970"/>
      <c r="T7" s="892"/>
      <c r="U7" s="1226"/>
      <c r="V7" s="1226"/>
    </row>
    <row r="8" spans="1:24" s="1076" customFormat="1" x14ac:dyDescent="0.25">
      <c r="A8" s="910" t="s">
        <v>273</v>
      </c>
      <c r="B8" s="911"/>
      <c r="C8" s="912"/>
      <c r="D8" s="912"/>
      <c r="E8" s="912"/>
      <c r="F8" s="912"/>
      <c r="G8" s="912"/>
      <c r="H8" s="911"/>
      <c r="I8" s="912"/>
      <c r="J8" s="912"/>
      <c r="K8" s="912"/>
      <c r="L8" s="913"/>
      <c r="M8" s="911"/>
      <c r="N8" s="912"/>
      <c r="O8" s="912"/>
      <c r="P8" s="912"/>
      <c r="Q8" s="912"/>
      <c r="R8" s="912"/>
      <c r="S8" s="913"/>
      <c r="T8" s="892"/>
      <c r="U8" s="1226"/>
      <c r="V8" s="1226"/>
    </row>
    <row r="9" spans="1:24" s="1077" customFormat="1" x14ac:dyDescent="0.25">
      <c r="A9" s="971" t="s">
        <v>274</v>
      </c>
      <c r="B9" s="902">
        <v>169704.50299356735</v>
      </c>
      <c r="C9" s="904"/>
      <c r="D9" s="904">
        <v>166033.79731278311</v>
      </c>
      <c r="E9" s="904"/>
      <c r="F9" s="967">
        <v>2.2108183636065246E-2</v>
      </c>
      <c r="G9" s="967"/>
      <c r="H9" s="909">
        <v>149790.25549183946</v>
      </c>
      <c r="I9" s="967"/>
      <c r="J9" s="972">
        <v>146505.41126482628</v>
      </c>
      <c r="K9" s="906"/>
      <c r="L9" s="969">
        <v>2.2421316718980601E-2</v>
      </c>
      <c r="M9" s="907"/>
      <c r="N9" s="904">
        <v>19914.247501673031</v>
      </c>
      <c r="O9" s="967"/>
      <c r="P9" s="968">
        <v>19528.386048047487</v>
      </c>
      <c r="Q9" s="906"/>
      <c r="R9" s="967">
        <v>1.9759003774104736E-2</v>
      </c>
      <c r="S9" s="969"/>
      <c r="T9" s="892"/>
      <c r="U9" s="1226"/>
      <c r="V9" s="1226"/>
    </row>
    <row r="10" spans="1:24" s="1077" customFormat="1" x14ac:dyDescent="0.25">
      <c r="A10" s="971" t="s">
        <v>275</v>
      </c>
      <c r="B10" s="902">
        <v>568096.41836769914</v>
      </c>
      <c r="C10" s="904"/>
      <c r="D10" s="904">
        <v>558090.9644241021</v>
      </c>
      <c r="E10" s="904"/>
      <c r="F10" s="967">
        <v>1.7927998447209645E-2</v>
      </c>
      <c r="G10" s="967"/>
      <c r="H10" s="909">
        <v>431015.74630090932</v>
      </c>
      <c r="I10" s="967"/>
      <c r="J10" s="972">
        <v>424693.35640641191</v>
      </c>
      <c r="K10" s="906"/>
      <c r="L10" s="969">
        <v>1.4886952666260151E-2</v>
      </c>
      <c r="M10" s="907"/>
      <c r="N10" s="904">
        <v>137080.67206585931</v>
      </c>
      <c r="O10" s="967"/>
      <c r="P10" s="968">
        <v>133397.60801707456</v>
      </c>
      <c r="Q10" s="906"/>
      <c r="R10" s="967">
        <v>2.7609670844422736E-2</v>
      </c>
      <c r="S10" s="969"/>
      <c r="T10" s="892"/>
      <c r="U10" s="1226"/>
      <c r="V10" s="1226"/>
    </row>
    <row r="11" spans="1:24" s="1077" customFormat="1" x14ac:dyDescent="0.25">
      <c r="A11" s="971" t="s">
        <v>276</v>
      </c>
      <c r="B11" s="902">
        <v>480891.72340023908</v>
      </c>
      <c r="C11" s="904"/>
      <c r="D11" s="904">
        <v>477128.30195719755</v>
      </c>
      <c r="E11" s="904"/>
      <c r="F11" s="967">
        <v>7.8876508218100657E-3</v>
      </c>
      <c r="G11" s="967"/>
      <c r="H11" s="909">
        <v>354288.57601677062</v>
      </c>
      <c r="I11" s="967"/>
      <c r="J11" s="968">
        <v>342655.35066401766</v>
      </c>
      <c r="K11" s="906"/>
      <c r="L11" s="969">
        <v>3.3950222374200215E-2</v>
      </c>
      <c r="M11" s="907"/>
      <c r="N11" s="904">
        <v>126603.14738320699</v>
      </c>
      <c r="O11" s="967"/>
      <c r="P11" s="968">
        <v>134472.95129319941</v>
      </c>
      <c r="Q11" s="906"/>
      <c r="R11" s="967">
        <v>-5.852332260361727E-2</v>
      </c>
      <c r="S11" s="969"/>
      <c r="T11" s="892"/>
      <c r="U11" s="1230"/>
      <c r="V11" s="1230"/>
    </row>
    <row r="12" spans="1:24" s="1077" customFormat="1" x14ac:dyDescent="0.25">
      <c r="A12" s="971" t="s">
        <v>277</v>
      </c>
      <c r="B12" s="916">
        <v>2.1266448255756885</v>
      </c>
      <c r="C12" s="917"/>
      <c r="D12" s="918">
        <v>2.1387818540905168</v>
      </c>
      <c r="E12" s="918"/>
      <c r="F12" s="967">
        <v>-5.6747388667131833E-3</v>
      </c>
      <c r="G12" s="967"/>
      <c r="H12" s="919">
        <v>2.0589306719290974</v>
      </c>
      <c r="I12" s="967"/>
      <c r="J12" s="973">
        <v>2.0512544446231527</v>
      </c>
      <c r="K12" s="906"/>
      <c r="L12" s="969">
        <v>3.7422111752474434E-3</v>
      </c>
      <c r="M12" s="907"/>
      <c r="N12" s="917">
        <v>2.3853079100342334</v>
      </c>
      <c r="O12" s="967"/>
      <c r="P12" s="974">
        <v>2.4745258349180586</v>
      </c>
      <c r="Q12" s="906"/>
      <c r="R12" s="967">
        <v>-3.6054553815874607E-2</v>
      </c>
      <c r="S12" s="969"/>
      <c r="T12" s="892"/>
      <c r="U12" s="1226"/>
      <c r="V12" s="1226"/>
    </row>
    <row r="13" spans="1:24" s="1076" customFormat="1" x14ac:dyDescent="0.25">
      <c r="A13" s="910" t="s">
        <v>278</v>
      </c>
      <c r="B13" s="911"/>
      <c r="C13" s="912"/>
      <c r="D13" s="912"/>
      <c r="E13" s="912"/>
      <c r="F13" s="912"/>
      <c r="G13" s="912"/>
      <c r="H13" s="911"/>
      <c r="I13" s="912"/>
      <c r="J13" s="912"/>
      <c r="K13" s="912"/>
      <c r="L13" s="913"/>
      <c r="M13" s="911"/>
      <c r="N13" s="912"/>
      <c r="O13" s="912"/>
      <c r="P13" s="912"/>
      <c r="Q13" s="912"/>
      <c r="R13" s="912"/>
      <c r="S13" s="913"/>
      <c r="T13" s="892"/>
      <c r="U13" s="1226"/>
      <c r="V13" s="1226"/>
    </row>
    <row r="14" spans="1:24" s="1041" customFormat="1" x14ac:dyDescent="0.25">
      <c r="A14" s="975" t="s">
        <v>279</v>
      </c>
      <c r="B14" s="902">
        <v>413228.56951804913</v>
      </c>
      <c r="C14" s="904"/>
      <c r="D14" s="904">
        <v>395964.15830361954</v>
      </c>
      <c r="E14" s="904"/>
      <c r="F14" s="967">
        <v>4.360094430868032E-2</v>
      </c>
      <c r="G14" s="967"/>
      <c r="H14" s="909">
        <v>283478.27018404874</v>
      </c>
      <c r="I14" s="967"/>
      <c r="J14" s="972">
        <v>276963.08086530876</v>
      </c>
      <c r="K14" s="906"/>
      <c r="L14" s="969">
        <v>2.3523674340943719E-2</v>
      </c>
      <c r="M14" s="907"/>
      <c r="N14" s="904">
        <v>129750.29933384839</v>
      </c>
      <c r="O14" s="967"/>
      <c r="P14" s="968">
        <v>119001.07743827488</v>
      </c>
      <c r="Q14" s="906"/>
      <c r="R14" s="967">
        <v>9.0328777915049299E-2</v>
      </c>
      <c r="S14" s="969"/>
      <c r="T14" s="892"/>
      <c r="U14" s="1226"/>
      <c r="V14" s="1226"/>
    </row>
    <row r="15" spans="1:24" s="1041" customFormat="1" x14ac:dyDescent="0.25">
      <c r="A15" s="975" t="s">
        <v>280</v>
      </c>
      <c r="B15" s="902">
        <v>805464.07524265</v>
      </c>
      <c r="C15" s="904"/>
      <c r="D15" s="904">
        <v>805288.90538955049</v>
      </c>
      <c r="E15" s="904"/>
      <c r="F15" s="967">
        <v>2.1752423500081471E-4</v>
      </c>
      <c r="G15" s="967"/>
      <c r="H15" s="902">
        <v>651616.30762607686</v>
      </c>
      <c r="I15" s="967"/>
      <c r="J15" s="972">
        <v>636891.0374700987</v>
      </c>
      <c r="K15" s="906"/>
      <c r="L15" s="969">
        <v>2.3120548554853061E-2</v>
      </c>
      <c r="M15" s="907"/>
      <c r="N15" s="904">
        <v>153847.76761689232</v>
      </c>
      <c r="O15" s="967"/>
      <c r="P15" s="968">
        <v>168397.86792005837</v>
      </c>
      <c r="Q15" s="906"/>
      <c r="R15" s="967">
        <v>-8.6403114735830608E-2</v>
      </c>
      <c r="S15" s="969"/>
      <c r="T15" s="892"/>
      <c r="U15" s="1226"/>
      <c r="V15" s="1226"/>
    </row>
    <row r="16" spans="1:24" s="1041" customFormat="1" x14ac:dyDescent="0.25">
      <c r="A16" s="976" t="s">
        <v>665</v>
      </c>
      <c r="B16" s="916">
        <v>5.1662494075110352</v>
      </c>
      <c r="C16" s="917"/>
      <c r="D16" s="918">
        <v>5.1838316006660259</v>
      </c>
      <c r="E16" s="918"/>
      <c r="F16" s="967">
        <v>-3.3917369446823217E-3</v>
      </c>
      <c r="G16" s="967"/>
      <c r="H16" s="919">
        <v>5.6841822716567734</v>
      </c>
      <c r="I16" s="967"/>
      <c r="J16" s="973">
        <v>5.6481855171385149</v>
      </c>
      <c r="K16" s="906"/>
      <c r="L16" s="969">
        <v>6.3731537161858557E-3</v>
      </c>
      <c r="M16" s="907"/>
      <c r="N16" s="917">
        <v>3.4584937160161195</v>
      </c>
      <c r="O16" s="967"/>
      <c r="P16" s="974">
        <v>3.7073065619080987</v>
      </c>
      <c r="Q16" s="906"/>
      <c r="R16" s="967">
        <v>-6.711418161327308E-2</v>
      </c>
      <c r="S16" s="969"/>
      <c r="T16" s="892"/>
      <c r="U16" s="1226"/>
      <c r="V16" s="1226"/>
    </row>
    <row r="17" spans="1:24" x14ac:dyDescent="0.25">
      <c r="A17" s="920" t="s">
        <v>281</v>
      </c>
      <c r="B17" s="911"/>
      <c r="C17" s="912"/>
      <c r="D17" s="912"/>
      <c r="E17" s="912"/>
      <c r="F17" s="912"/>
      <c r="G17" s="912"/>
      <c r="H17" s="911"/>
      <c r="I17" s="912"/>
      <c r="J17" s="912"/>
      <c r="K17" s="912"/>
      <c r="L17" s="913"/>
      <c r="M17" s="911"/>
      <c r="N17" s="912"/>
      <c r="O17" s="912"/>
      <c r="P17" s="912"/>
      <c r="Q17" s="912"/>
      <c r="R17" s="912"/>
      <c r="S17" s="913"/>
    </row>
    <row r="18" spans="1:24" s="1041" customFormat="1" x14ac:dyDescent="0.25">
      <c r="A18" s="975" t="s">
        <v>282</v>
      </c>
      <c r="B18" s="902">
        <v>79319.872256586736</v>
      </c>
      <c r="C18" s="904"/>
      <c r="D18" s="904">
        <v>81452.882145454976</v>
      </c>
      <c r="E18" s="904"/>
      <c r="F18" s="967">
        <v>-2.6187040073784071E-2</v>
      </c>
      <c r="G18" s="967"/>
      <c r="H18" s="909">
        <v>45292.099318267603</v>
      </c>
      <c r="I18" s="967"/>
      <c r="J18" s="972">
        <v>41382.06151314672</v>
      </c>
      <c r="K18" s="906"/>
      <c r="L18" s="969">
        <v>9.4486298220756784E-2</v>
      </c>
      <c r="M18" s="907"/>
      <c r="N18" s="904">
        <v>34027.772938324168</v>
      </c>
      <c r="O18" s="967"/>
      <c r="P18" s="968">
        <v>40070.820632315874</v>
      </c>
      <c r="Q18" s="906"/>
      <c r="R18" s="967">
        <v>-0.15080918230853937</v>
      </c>
      <c r="S18" s="969"/>
      <c r="T18" s="892"/>
      <c r="U18" s="1226"/>
      <c r="V18" s="1226"/>
    </row>
    <row r="19" spans="1:24" s="1041" customFormat="1" x14ac:dyDescent="0.25">
      <c r="A19" s="975" t="s">
        <v>283</v>
      </c>
      <c r="B19" s="902">
        <v>328369.0102512436</v>
      </c>
      <c r="C19" s="904"/>
      <c r="D19" s="904">
        <v>337669.16912785108</v>
      </c>
      <c r="E19" s="904"/>
      <c r="F19" s="967">
        <v>-2.7542220986974925E-2</v>
      </c>
      <c r="G19" s="967"/>
      <c r="H19" s="909">
        <v>198768.76326005897</v>
      </c>
      <c r="I19" s="967"/>
      <c r="J19" s="972">
        <v>196132.36204167872</v>
      </c>
      <c r="K19" s="906"/>
      <c r="L19" s="969">
        <v>1.34419490538742E-2</v>
      </c>
      <c r="M19" s="907"/>
      <c r="N19" s="904">
        <v>129600.24699109503</v>
      </c>
      <c r="O19" s="967"/>
      <c r="P19" s="968">
        <v>141536.80708611512</v>
      </c>
      <c r="Q19" s="906"/>
      <c r="R19" s="967">
        <v>-8.4335377777439463E-2</v>
      </c>
      <c r="S19" s="969"/>
      <c r="T19" s="892"/>
      <c r="U19" s="1226"/>
      <c r="V19" s="1226"/>
    </row>
    <row r="20" spans="1:24" s="1041" customFormat="1" x14ac:dyDescent="0.25">
      <c r="A20" s="975" t="s">
        <v>284</v>
      </c>
      <c r="B20" s="902">
        <v>59167.916966405995</v>
      </c>
      <c r="C20" s="904"/>
      <c r="D20" s="904">
        <v>64678.371411881541</v>
      </c>
      <c r="E20" s="904"/>
      <c r="F20" s="967">
        <v>-8.5197792170494641E-2</v>
      </c>
      <c r="G20" s="967"/>
      <c r="H20" s="909">
        <v>30741.466446990729</v>
      </c>
      <c r="I20" s="967"/>
      <c r="J20" s="972">
        <v>28747.377606940208</v>
      </c>
      <c r="K20" s="906"/>
      <c r="L20" s="969">
        <v>6.9365938949822917E-2</v>
      </c>
      <c r="M20" s="907"/>
      <c r="N20" s="904">
        <v>28426.450519416427</v>
      </c>
      <c r="O20" s="967"/>
      <c r="P20" s="968">
        <v>35930.99380494505</v>
      </c>
      <c r="Q20" s="906"/>
      <c r="R20" s="967">
        <v>-0.20885988643308276</v>
      </c>
      <c r="S20" s="969"/>
      <c r="T20" s="892"/>
      <c r="U20" s="1226"/>
      <c r="V20" s="1226"/>
    </row>
    <row r="21" spans="1:24" s="1041" customFormat="1" x14ac:dyDescent="0.25">
      <c r="A21" s="975" t="s">
        <v>285</v>
      </c>
      <c r="B21" s="902">
        <v>870171.67921914498</v>
      </c>
      <c r="C21" s="904"/>
      <c r="D21" s="904">
        <v>846809.38383161509</v>
      </c>
      <c r="E21" s="904"/>
      <c r="F21" s="967">
        <v>2.7588611833540323E-2</v>
      </c>
      <c r="G21" s="967"/>
      <c r="H21" s="909">
        <v>721775.18167814496</v>
      </c>
      <c r="I21" s="967"/>
      <c r="J21" s="972">
        <v>705087.07238731347</v>
      </c>
      <c r="K21" s="906"/>
      <c r="L21" s="969">
        <v>2.3668153827197804E-2</v>
      </c>
      <c r="M21" s="907"/>
      <c r="N21" s="904">
        <v>148396.49754073919</v>
      </c>
      <c r="O21" s="967"/>
      <c r="P21" s="968">
        <v>141722.31144483629</v>
      </c>
      <c r="Q21" s="906"/>
      <c r="R21" s="967">
        <v>4.7093404192047397E-2</v>
      </c>
      <c r="S21" s="969"/>
      <c r="T21" s="892"/>
      <c r="U21" s="1226"/>
      <c r="V21" s="1226"/>
    </row>
    <row r="22" spans="1:24" x14ac:dyDescent="0.25">
      <c r="A22" s="920" t="s">
        <v>286</v>
      </c>
      <c r="B22" s="911"/>
      <c r="C22" s="912"/>
      <c r="D22" s="912"/>
      <c r="E22" s="912"/>
      <c r="F22" s="912"/>
      <c r="G22" s="912"/>
      <c r="H22" s="911"/>
      <c r="I22" s="912"/>
      <c r="J22" s="912"/>
      <c r="K22" s="912"/>
      <c r="L22" s="913"/>
      <c r="M22" s="911"/>
      <c r="N22" s="912"/>
      <c r="O22" s="912"/>
      <c r="P22" s="912"/>
      <c r="Q22" s="912"/>
      <c r="R22" s="912"/>
      <c r="S22" s="913"/>
    </row>
    <row r="23" spans="1:24" s="1041" customFormat="1" x14ac:dyDescent="0.25">
      <c r="A23" s="975" t="s">
        <v>583</v>
      </c>
      <c r="B23" s="902">
        <v>494983.31901810912</v>
      </c>
      <c r="C23" s="904"/>
      <c r="D23" s="904">
        <v>491110.00277968071</v>
      </c>
      <c r="E23" s="904"/>
      <c r="F23" s="967">
        <v>7.8868608183613707E-3</v>
      </c>
      <c r="G23" s="967"/>
      <c r="H23" s="909">
        <v>290805.04510056862</v>
      </c>
      <c r="I23" s="967"/>
      <c r="J23" s="972">
        <v>283769.13219051482</v>
      </c>
      <c r="K23" s="906"/>
      <c r="L23" s="969">
        <v>2.4794497046740371E-2</v>
      </c>
      <c r="M23" s="907"/>
      <c r="N23" s="904">
        <v>204178.27391718622</v>
      </c>
      <c r="O23" s="967"/>
      <c r="P23" s="968">
        <v>207340.87058900626</v>
      </c>
      <c r="Q23" s="906"/>
      <c r="R23" s="967">
        <v>-1.5253127195018758E-2</v>
      </c>
      <c r="S23" s="969"/>
      <c r="T23" s="892"/>
      <c r="U23" s="1226"/>
      <c r="V23" s="1226"/>
    </row>
    <row r="24" spans="1:24" s="1041" customFormat="1" x14ac:dyDescent="0.25">
      <c r="A24" s="975" t="s">
        <v>287</v>
      </c>
      <c r="B24" s="902">
        <v>293758.78259833169</v>
      </c>
      <c r="C24" s="904"/>
      <c r="D24" s="904">
        <v>281094.81823904772</v>
      </c>
      <c r="E24" s="904"/>
      <c r="F24" s="967">
        <v>4.5052286764369752E-2</v>
      </c>
      <c r="G24" s="967"/>
      <c r="H24" s="909">
        <v>220075.13801285034</v>
      </c>
      <c r="I24" s="967"/>
      <c r="J24" s="972">
        <v>209388.64672288389</v>
      </c>
      <c r="K24" s="906"/>
      <c r="L24" s="969">
        <v>5.103663191495536E-2</v>
      </c>
      <c r="M24" s="907"/>
      <c r="N24" s="904">
        <v>73683.644585490678</v>
      </c>
      <c r="O24" s="967"/>
      <c r="P24" s="968">
        <v>71706.171516089307</v>
      </c>
      <c r="Q24" s="906"/>
      <c r="R24" s="967">
        <v>2.757744595188252E-2</v>
      </c>
      <c r="S24" s="969"/>
      <c r="T24" s="892"/>
      <c r="U24" s="1226"/>
      <c r="V24" s="1226"/>
    </row>
    <row r="25" spans="1:24" s="1041" customFormat="1" x14ac:dyDescent="0.25">
      <c r="A25" s="975" t="s">
        <v>288</v>
      </c>
      <c r="B25" s="902">
        <v>287817.72735994944</v>
      </c>
      <c r="C25" s="904"/>
      <c r="D25" s="904">
        <v>275280.95097478398</v>
      </c>
      <c r="E25" s="904"/>
      <c r="F25" s="967">
        <v>4.5541750494438829E-2</v>
      </c>
      <c r="G25" s="967"/>
      <c r="H25" s="909">
        <v>214798.26700253497</v>
      </c>
      <c r="I25" s="967"/>
      <c r="J25" s="972">
        <v>204623.8070260704</v>
      </c>
      <c r="K25" s="906"/>
      <c r="L25" s="969">
        <v>4.9722757700272263E-2</v>
      </c>
      <c r="M25" s="907"/>
      <c r="N25" s="904">
        <v>73019.460357421922</v>
      </c>
      <c r="O25" s="967"/>
      <c r="P25" s="968">
        <v>70657.143948656216</v>
      </c>
      <c r="Q25" s="906"/>
      <c r="R25" s="967">
        <v>3.3433511132042203E-2</v>
      </c>
      <c r="S25" s="969"/>
      <c r="T25" s="892"/>
      <c r="U25" s="1230"/>
      <c r="V25" s="1230"/>
    </row>
    <row r="26" spans="1:24" s="1041" customFormat="1" x14ac:dyDescent="0.25">
      <c r="A26" s="975" t="s">
        <v>584</v>
      </c>
      <c r="B26" s="902">
        <v>21108.659751548537</v>
      </c>
      <c r="C26" s="904"/>
      <c r="D26" s="904">
        <v>18212.430580402015</v>
      </c>
      <c r="E26" s="904"/>
      <c r="F26" s="967">
        <v>0.1590248571359327</v>
      </c>
      <c r="G26" s="967"/>
      <c r="H26" s="909">
        <v>14943.544757454689</v>
      </c>
      <c r="I26" s="967"/>
      <c r="J26" s="972">
        <v>11225.602320939222</v>
      </c>
      <c r="K26" s="906"/>
      <c r="L26" s="969">
        <v>0.33120204423956418</v>
      </c>
      <c r="M26" s="907"/>
      <c r="N26" s="904">
        <v>6165.1149940928926</v>
      </c>
      <c r="O26" s="967"/>
      <c r="P26" s="968">
        <v>6986.8282594626971</v>
      </c>
      <c r="Q26" s="906"/>
      <c r="R26" s="967">
        <v>-0.11760891134785044</v>
      </c>
      <c r="S26" s="969"/>
      <c r="T26" s="892"/>
      <c r="U26" s="1230"/>
      <c r="V26" s="1230"/>
    </row>
    <row r="27" spans="1:24" s="1041" customFormat="1" x14ac:dyDescent="0.25">
      <c r="A27" s="975" t="s">
        <v>585</v>
      </c>
      <c r="B27" s="902">
        <v>23821.612958700389</v>
      </c>
      <c r="C27" s="904"/>
      <c r="D27" s="968">
        <v>22185.080367031587</v>
      </c>
      <c r="E27" s="968"/>
      <c r="F27" s="967">
        <v>7.3767260005097438E-2</v>
      </c>
      <c r="G27" s="967"/>
      <c r="H27" s="909">
        <v>16732.049886497774</v>
      </c>
      <c r="I27" s="967"/>
      <c r="J27" s="972">
        <v>13549.181569855346</v>
      </c>
      <c r="K27" s="906"/>
      <c r="L27" s="969">
        <v>0.23491221962245873</v>
      </c>
      <c r="M27" s="907"/>
      <c r="N27" s="904">
        <v>7089.563072201403</v>
      </c>
      <c r="O27" s="967"/>
      <c r="P27" s="968">
        <v>8635.8987971762872</v>
      </c>
      <c r="Q27" s="906"/>
      <c r="R27" s="967">
        <v>-0.17905903731531633</v>
      </c>
      <c r="S27" s="969"/>
      <c r="T27" s="892"/>
      <c r="U27" s="1230"/>
      <c r="V27" s="1230"/>
    </row>
    <row r="28" spans="1:24" s="1041" customFormat="1" x14ac:dyDescent="0.25">
      <c r="A28" s="975" t="s">
        <v>253</v>
      </c>
      <c r="B28" s="902">
        <v>206970.14009811907</v>
      </c>
      <c r="C28" s="904"/>
      <c r="D28" s="968">
        <v>196652.91037673366</v>
      </c>
      <c r="E28" s="968"/>
      <c r="F28" s="967">
        <v>5.2464159831758339E-2</v>
      </c>
      <c r="G28" s="967"/>
      <c r="H28" s="909">
        <v>159249.46031199658</v>
      </c>
      <c r="I28" s="967"/>
      <c r="J28" s="972">
        <v>150240.69815250067</v>
      </c>
      <c r="K28" s="906"/>
      <c r="L28" s="969">
        <v>5.9962195798315784E-2</v>
      </c>
      <c r="M28" s="907"/>
      <c r="N28" s="904">
        <v>47720.679786106659</v>
      </c>
      <c r="O28" s="967"/>
      <c r="P28" s="968">
        <v>46412.212224283525</v>
      </c>
      <c r="Q28" s="906"/>
      <c r="R28" s="967">
        <v>2.8192311874729498E-2</v>
      </c>
      <c r="S28" s="969"/>
      <c r="T28" s="892"/>
      <c r="U28" s="1230"/>
      <c r="V28" s="1230"/>
    </row>
    <row r="29" spans="1:24" s="1041" customFormat="1" x14ac:dyDescent="0.25">
      <c r="A29" s="975" t="s">
        <v>0</v>
      </c>
      <c r="B29" s="902">
        <v>1218692.6447604462</v>
      </c>
      <c r="C29" s="904"/>
      <c r="D29" s="968">
        <v>1201253.0636914794</v>
      </c>
      <c r="E29" s="968"/>
      <c r="F29" s="967">
        <v>1.4517824425250181E-2</v>
      </c>
      <c r="G29" s="967"/>
      <c r="H29" s="909">
        <v>935094.57780987234</v>
      </c>
      <c r="I29" s="967"/>
      <c r="J29" s="972">
        <v>913854.11833456717</v>
      </c>
      <c r="K29" s="906"/>
      <c r="L29" s="969">
        <v>2.3242724466804789E-2</v>
      </c>
      <c r="M29" s="907"/>
      <c r="N29" s="904">
        <v>283598.06695074256</v>
      </c>
      <c r="O29" s="967"/>
      <c r="P29" s="968">
        <v>287398.94535833673</v>
      </c>
      <c r="Q29" s="906"/>
      <c r="R29" s="967">
        <v>-1.3225095182082622E-2</v>
      </c>
      <c r="S29" s="969"/>
      <c r="T29" s="892"/>
      <c r="U29" s="1230"/>
      <c r="V29" s="1230"/>
    </row>
    <row r="30" spans="1:24" s="1041" customFormat="1" x14ac:dyDescent="0.25">
      <c r="A30" s="975" t="s">
        <v>260</v>
      </c>
      <c r="B30" s="902">
        <v>301883.58820705261</v>
      </c>
      <c r="C30" s="904"/>
      <c r="D30" s="968">
        <v>290712.69579811272</v>
      </c>
      <c r="E30" s="968"/>
      <c r="F30" s="967">
        <v>3.8425884285072952E-2</v>
      </c>
      <c r="G30" s="967"/>
      <c r="H30" s="909">
        <v>227460.00679914586</v>
      </c>
      <c r="I30" s="967"/>
      <c r="J30" s="972">
        <v>215753.24842161604</v>
      </c>
      <c r="K30" s="906"/>
      <c r="L30" s="969">
        <v>5.4259940293705171E-2</v>
      </c>
      <c r="M30" s="907"/>
      <c r="N30" s="904">
        <v>74423.581407929174</v>
      </c>
      <c r="O30" s="967"/>
      <c r="P30" s="968">
        <v>74959.447376423486</v>
      </c>
      <c r="Q30" s="906"/>
      <c r="R30" s="967">
        <v>-7.1487449180802623E-3</v>
      </c>
      <c r="S30" s="969"/>
      <c r="T30" s="892"/>
      <c r="U30" s="1230"/>
      <c r="V30" s="1230"/>
    </row>
    <row r="31" spans="1:24" s="1041" customFormat="1" x14ac:dyDescent="0.25">
      <c r="A31" s="975" t="s">
        <v>269</v>
      </c>
      <c r="B31" s="902">
        <v>1218692.6447604462</v>
      </c>
      <c r="C31" s="904"/>
      <c r="D31" s="968">
        <v>1201253.0636914794</v>
      </c>
      <c r="E31" s="968"/>
      <c r="F31" s="967">
        <v>1.4517824425250181E-2</v>
      </c>
      <c r="G31" s="967"/>
      <c r="H31" s="909">
        <v>935094.57780987234</v>
      </c>
      <c r="I31" s="967"/>
      <c r="J31" s="972">
        <v>913854.11833456717</v>
      </c>
      <c r="K31" s="906"/>
      <c r="L31" s="969">
        <v>2.3242724466804789E-2</v>
      </c>
      <c r="M31" s="907"/>
      <c r="N31" s="904">
        <v>283598.06695074256</v>
      </c>
      <c r="O31" s="967"/>
      <c r="P31" s="968">
        <v>287398.94535833673</v>
      </c>
      <c r="Q31" s="906"/>
      <c r="R31" s="967">
        <v>-1.3225095182082622E-2</v>
      </c>
      <c r="S31" s="969"/>
      <c r="T31" s="892"/>
      <c r="U31" s="1230"/>
      <c r="V31" s="1230"/>
    </row>
    <row r="32" spans="1:24" x14ac:dyDescent="0.25">
      <c r="A32" s="921" t="s">
        <v>143</v>
      </c>
      <c r="B32" s="911"/>
      <c r="C32" s="912"/>
      <c r="D32" s="912"/>
      <c r="E32" s="912"/>
      <c r="F32" s="912"/>
      <c r="G32" s="912"/>
      <c r="H32" s="911"/>
      <c r="I32" s="912"/>
      <c r="J32" s="912"/>
      <c r="K32" s="912"/>
      <c r="L32" s="913"/>
      <c r="M32" s="911"/>
      <c r="N32" s="912"/>
      <c r="O32" s="912"/>
      <c r="P32" s="912"/>
      <c r="Q32" s="912"/>
      <c r="R32" s="912"/>
      <c r="S32" s="913"/>
      <c r="U32" s="1230"/>
      <c r="V32" s="1230"/>
      <c r="X32" s="1041"/>
    </row>
    <row r="33" spans="1:24" s="1041" customFormat="1" x14ac:dyDescent="0.25">
      <c r="A33" s="977" t="s">
        <v>586</v>
      </c>
      <c r="B33" s="922">
        <v>4.2615639899054516</v>
      </c>
      <c r="C33" s="918"/>
      <c r="D33" s="974">
        <v>4.5661305284622173</v>
      </c>
      <c r="E33" s="974"/>
      <c r="F33" s="967">
        <v>-6.6701233497005991E-2</v>
      </c>
      <c r="G33" s="967"/>
      <c r="H33" s="919">
        <v>3.5031375738632633</v>
      </c>
      <c r="I33" s="967"/>
      <c r="J33" s="974">
        <v>4.0811912536717889</v>
      </c>
      <c r="K33" s="978"/>
      <c r="L33" s="969">
        <v>-0.14163846874082636</v>
      </c>
      <c r="M33" s="907"/>
      <c r="N33" s="918">
        <v>5.3417681854405821</v>
      </c>
      <c r="O33" s="967"/>
      <c r="P33" s="974">
        <v>5.2298240722452034</v>
      </c>
      <c r="Q33" s="923"/>
      <c r="R33" s="967">
        <v>2.1404948168231634E-2</v>
      </c>
      <c r="S33" s="970"/>
      <c r="T33" s="892"/>
      <c r="U33" s="1230"/>
      <c r="V33" s="1230"/>
      <c r="X33" s="892"/>
    </row>
    <row r="34" spans="1:24" s="1041" customFormat="1" x14ac:dyDescent="0.25">
      <c r="A34" s="977" t="s">
        <v>292</v>
      </c>
      <c r="B34" s="922">
        <v>4.8006004035808685</v>
      </c>
      <c r="C34" s="918"/>
      <c r="D34" s="974">
        <v>4.5880421647133254</v>
      </c>
      <c r="E34" s="974"/>
      <c r="F34" s="967">
        <v>4.6328745734363665E-2</v>
      </c>
      <c r="G34" s="967"/>
      <c r="H34" s="919">
        <v>5.2683603678986604</v>
      </c>
      <c r="I34" s="967"/>
      <c r="J34" s="974">
        <v>5.0074220973277335</v>
      </c>
      <c r="K34" s="978"/>
      <c r="L34" s="969">
        <v>5.2110300569664279E-2</v>
      </c>
      <c r="M34" s="907"/>
      <c r="N34" s="918">
        <v>3.4246106439083821</v>
      </c>
      <c r="O34" s="967"/>
      <c r="P34" s="974">
        <v>3.3735136173339804</v>
      </c>
      <c r="Q34" s="923"/>
      <c r="R34" s="967">
        <v>1.5146530404339284E-2</v>
      </c>
      <c r="S34" s="970"/>
      <c r="T34" s="892"/>
      <c r="U34" s="1226"/>
      <c r="V34" s="1226"/>
    </row>
    <row r="35" spans="1:24" s="1041" customFormat="1" x14ac:dyDescent="0.25">
      <c r="A35" s="977" t="s">
        <v>587</v>
      </c>
      <c r="B35" s="922">
        <v>2.0097937171124984</v>
      </c>
      <c r="C35" s="918"/>
      <c r="D35" s="974">
        <v>2.1700065082340267</v>
      </c>
      <c r="E35" s="974"/>
      <c r="F35" s="967">
        <v>-7.3830557887087214E-2</v>
      </c>
      <c r="G35" s="967"/>
      <c r="H35" s="919">
        <v>2.3274109778617773</v>
      </c>
      <c r="I35" s="967"/>
      <c r="J35" s="974">
        <v>2.5630805647714299</v>
      </c>
      <c r="K35" s="978"/>
      <c r="L35" s="969">
        <v>-9.1947787419889029E-2</v>
      </c>
      <c r="M35" s="907"/>
      <c r="N35" s="918">
        <v>1.2399252302643629</v>
      </c>
      <c r="O35" s="967"/>
      <c r="P35" s="974">
        <v>1.5384619965465058</v>
      </c>
      <c r="Q35" s="923"/>
      <c r="R35" s="967">
        <v>-0.19404884030433608</v>
      </c>
      <c r="S35" s="970"/>
      <c r="T35" s="892"/>
      <c r="U35" s="1226"/>
      <c r="V35" s="1226"/>
    </row>
    <row r="36" spans="1:24" s="1041" customFormat="1" x14ac:dyDescent="0.25">
      <c r="A36" s="977" t="s">
        <v>588</v>
      </c>
      <c r="B36" s="922">
        <v>1.906392980454755</v>
      </c>
      <c r="C36" s="918"/>
      <c r="D36" s="974">
        <v>1.8437028027703266</v>
      </c>
      <c r="E36" s="974"/>
      <c r="F36" s="967">
        <v>3.4002322711790031E-2</v>
      </c>
      <c r="G36" s="967"/>
      <c r="H36" s="919">
        <v>2.1688380148830615</v>
      </c>
      <c r="I36" s="967"/>
      <c r="J36" s="974">
        <v>2.2486713140918138</v>
      </c>
      <c r="K36" s="978"/>
      <c r="L36" s="969">
        <v>-3.5502431461840872E-2</v>
      </c>
      <c r="M36" s="907"/>
      <c r="N36" s="918">
        <v>1.2869974882647668</v>
      </c>
      <c r="O36" s="967"/>
      <c r="P36" s="974">
        <v>1.2083327018883236</v>
      </c>
      <c r="Q36" s="923"/>
      <c r="R36" s="967">
        <v>6.5101926194258947E-2</v>
      </c>
      <c r="S36" s="970"/>
      <c r="T36" s="892"/>
      <c r="U36" s="1226"/>
      <c r="V36" s="1226"/>
    </row>
    <row r="37" spans="1:24" s="1041" customFormat="1" x14ac:dyDescent="0.25">
      <c r="A37" s="979" t="s">
        <v>589</v>
      </c>
      <c r="B37" s="922">
        <v>3.4953732908438542</v>
      </c>
      <c r="C37" s="918"/>
      <c r="D37" s="974">
        <v>3.4957904388533017</v>
      </c>
      <c r="E37" s="974"/>
      <c r="F37" s="967">
        <v>-1.1932866593236368E-4</v>
      </c>
      <c r="G37" s="967"/>
      <c r="H37" s="919">
        <v>3.758412328238637</v>
      </c>
      <c r="I37" s="967"/>
      <c r="J37" s="974">
        <v>3.7877962677980923</v>
      </c>
      <c r="K37" s="978"/>
      <c r="L37" s="969">
        <v>-7.7575290438037861E-3</v>
      </c>
      <c r="M37" s="907"/>
      <c r="N37" s="918">
        <v>2.617581420864826</v>
      </c>
      <c r="O37" s="967"/>
      <c r="P37" s="974">
        <v>2.5505400941100396</v>
      </c>
      <c r="Q37" s="923"/>
      <c r="R37" s="967">
        <v>2.6285149137472867E-2</v>
      </c>
      <c r="S37" s="970"/>
      <c r="T37" s="892"/>
      <c r="U37" s="1226"/>
      <c r="V37" s="1226"/>
    </row>
    <row r="38" spans="1:24" s="1041" customFormat="1" x14ac:dyDescent="0.25">
      <c r="A38" s="979" t="s">
        <v>1</v>
      </c>
      <c r="B38" s="922">
        <v>7.8482184316182551</v>
      </c>
      <c r="C38" s="918"/>
      <c r="D38" s="974">
        <v>7.7435684794884141</v>
      </c>
      <c r="E38" s="974"/>
      <c r="F38" s="967">
        <v>1.3514434902596064E-2</v>
      </c>
      <c r="G38" s="967"/>
      <c r="H38" s="919">
        <v>8.6012648650071508</v>
      </c>
      <c r="I38" s="967"/>
      <c r="J38" s="974">
        <v>8.5116996840863521</v>
      </c>
      <c r="K38" s="978"/>
      <c r="L38" s="969">
        <v>1.0522596454883338E-2</v>
      </c>
      <c r="M38" s="907"/>
      <c r="N38" s="918">
        <v>5.3652338179629897</v>
      </c>
      <c r="O38" s="967"/>
      <c r="P38" s="974">
        <v>5.3011104396035229</v>
      </c>
      <c r="Q38" s="923"/>
      <c r="R38" s="967">
        <v>1.2096216272050101E-2</v>
      </c>
      <c r="S38" s="970"/>
      <c r="T38" s="892"/>
      <c r="U38" s="1226"/>
      <c r="V38" s="1226"/>
    </row>
    <row r="39" spans="1:24" s="1041" customFormat="1" x14ac:dyDescent="0.25">
      <c r="A39" s="977" t="s">
        <v>144</v>
      </c>
      <c r="B39" s="922">
        <v>2.6858523269293038</v>
      </c>
      <c r="C39" s="918"/>
      <c r="D39" s="974">
        <v>2.6289061574838275</v>
      </c>
      <c r="E39" s="974"/>
      <c r="F39" s="967">
        <v>2.1661545157618117E-2</v>
      </c>
      <c r="G39" s="967"/>
      <c r="H39" s="919">
        <v>2.8966893467476664</v>
      </c>
      <c r="I39" s="967"/>
      <c r="J39" s="974">
        <v>2.7970859911393928</v>
      </c>
      <c r="K39" s="978"/>
      <c r="L39" s="969">
        <v>3.5609686625222479E-2</v>
      </c>
      <c r="M39" s="907"/>
      <c r="N39" s="918">
        <v>2.0414733672746395</v>
      </c>
      <c r="O39" s="967"/>
      <c r="P39" s="974">
        <v>2.1448398162796605</v>
      </c>
      <c r="Q39" s="923"/>
      <c r="R39" s="967">
        <v>-4.8193085665630568E-2</v>
      </c>
      <c r="S39" s="970"/>
      <c r="T39" s="892"/>
      <c r="U39" s="1226"/>
      <c r="V39" s="1226"/>
    </row>
    <row r="40" spans="1:24" s="1041" customFormat="1" x14ac:dyDescent="0.25">
      <c r="A40" s="977" t="s">
        <v>145</v>
      </c>
      <c r="B40" s="922">
        <v>7.1829032339483456</v>
      </c>
      <c r="C40" s="918"/>
      <c r="D40" s="974">
        <v>7.1073524987420154</v>
      </c>
      <c r="E40" s="974"/>
      <c r="F40" s="967">
        <v>1.0629940645226555E-2</v>
      </c>
      <c r="G40" s="967"/>
      <c r="H40" s="919">
        <v>7.8966506001596235</v>
      </c>
      <c r="I40" s="967"/>
      <c r="J40" s="974">
        <v>7.8513312767059791</v>
      </c>
      <c r="K40" s="978"/>
      <c r="L40" s="969">
        <v>5.772183322349648E-3</v>
      </c>
      <c r="M40" s="907"/>
      <c r="N40" s="918">
        <v>4.8294975875469239</v>
      </c>
      <c r="O40" s="967"/>
      <c r="P40" s="974">
        <v>4.7416929123790839</v>
      </c>
      <c r="Q40" s="923"/>
      <c r="R40" s="967">
        <v>1.8517579436367421E-2</v>
      </c>
      <c r="S40" s="970"/>
      <c r="T40" s="892"/>
      <c r="U40" s="1226"/>
      <c r="V40" s="1226"/>
    </row>
    <row r="41" spans="1:24" s="1041" customFormat="1" x14ac:dyDescent="0.25">
      <c r="A41" s="977" t="s">
        <v>308</v>
      </c>
      <c r="B41" s="922">
        <v>11.378539478292391</v>
      </c>
      <c r="C41" s="918"/>
      <c r="D41" s="974">
        <v>11.300982206459015</v>
      </c>
      <c r="E41" s="974"/>
      <c r="F41" s="967">
        <v>6.8628788557023365E-3</v>
      </c>
      <c r="G41" s="967"/>
      <c r="H41" s="919">
        <v>11.616958501702699</v>
      </c>
      <c r="I41" s="967"/>
      <c r="J41" s="974">
        <v>11.587764836822865</v>
      </c>
      <c r="K41" s="978"/>
      <c r="L41" s="969">
        <v>2.5193525490838685E-3</v>
      </c>
      <c r="M41" s="907"/>
      <c r="N41" s="918">
        <v>10.592411637456303</v>
      </c>
      <c r="O41" s="967"/>
      <c r="P41" s="974">
        <v>10.389087809983206</v>
      </c>
      <c r="Q41" s="923"/>
      <c r="R41" s="967">
        <v>1.9570902777211772E-2</v>
      </c>
      <c r="S41" s="970"/>
      <c r="T41" s="892"/>
      <c r="U41" s="1226"/>
      <c r="V41" s="1226"/>
    </row>
    <row r="42" spans="1:24" x14ac:dyDescent="0.25">
      <c r="A42" s="924" t="s">
        <v>1102</v>
      </c>
      <c r="B42" s="911"/>
      <c r="C42" s="912"/>
      <c r="D42" s="925"/>
      <c r="E42" s="925"/>
      <c r="F42" s="926"/>
      <c r="G42" s="926"/>
      <c r="H42" s="911"/>
      <c r="I42" s="926"/>
      <c r="J42" s="927"/>
      <c r="K42" s="927"/>
      <c r="L42" s="928"/>
      <c r="M42" s="929"/>
      <c r="N42" s="912"/>
      <c r="O42" s="926"/>
      <c r="P42" s="927"/>
      <c r="Q42" s="927"/>
      <c r="R42" s="926"/>
      <c r="S42" s="928"/>
      <c r="X42" s="1041"/>
    </row>
    <row r="43" spans="1:24" s="1041" customFormat="1" x14ac:dyDescent="0.25">
      <c r="A43" s="980" t="s">
        <v>310</v>
      </c>
      <c r="B43" s="902">
        <v>725870.97921046545</v>
      </c>
      <c r="C43" s="904"/>
      <c r="D43" s="968">
        <v>713506.14903609559</v>
      </c>
      <c r="E43" s="968"/>
      <c r="F43" s="967">
        <v>1.7329675702268305E-2</v>
      </c>
      <c r="G43" s="967"/>
      <c r="H43" s="909">
        <v>513023.46438178286</v>
      </c>
      <c r="I43" s="967"/>
      <c r="J43" s="972">
        <v>495332.75105454755</v>
      </c>
      <c r="K43" s="906"/>
      <c r="L43" s="969">
        <v>3.5714806439857548E-2</v>
      </c>
      <c r="M43" s="907"/>
      <c r="N43" s="904">
        <v>212847.51482859801</v>
      </c>
      <c r="O43" s="967"/>
      <c r="P43" s="968">
        <v>218173.39798191347</v>
      </c>
      <c r="Q43" s="906"/>
      <c r="R43" s="967">
        <v>-2.4411239878827821E-2</v>
      </c>
      <c r="S43" s="969"/>
      <c r="T43" s="892"/>
      <c r="U43" s="1226"/>
      <c r="V43" s="1226"/>
      <c r="X43" s="892"/>
    </row>
    <row r="44" spans="1:24" s="1041" customFormat="1" x14ac:dyDescent="0.25">
      <c r="A44" s="980" t="s">
        <v>327</v>
      </c>
      <c r="B44" s="902">
        <v>504719.82055044809</v>
      </c>
      <c r="C44" s="904"/>
      <c r="D44" s="968">
        <v>498498.71651689842</v>
      </c>
      <c r="E44" s="968"/>
      <c r="F44" s="967">
        <v>1.2479679139432204E-2</v>
      </c>
      <c r="G44" s="967"/>
      <c r="H44" s="909">
        <v>344405.33363066072</v>
      </c>
      <c r="I44" s="967"/>
      <c r="J44" s="972">
        <v>331102.50071257976</v>
      </c>
      <c r="K44" s="906"/>
      <c r="L44" s="969">
        <v>4.0177385822974379E-2</v>
      </c>
      <c r="M44" s="907"/>
      <c r="N44" s="904">
        <v>160314.48691949592</v>
      </c>
      <c r="O44" s="967"/>
      <c r="P44" s="968">
        <v>167396.21580430222</v>
      </c>
      <c r="Q44" s="906"/>
      <c r="R44" s="967">
        <v>-4.230519101510237E-2</v>
      </c>
      <c r="S44" s="969"/>
      <c r="T44" s="892"/>
      <c r="U44" s="1226"/>
      <c r="V44" s="1226"/>
    </row>
    <row r="45" spans="1:24" s="1041" customFormat="1" x14ac:dyDescent="0.25">
      <c r="A45" s="980" t="s">
        <v>312</v>
      </c>
      <c r="B45" s="902">
        <v>245920.50404407713</v>
      </c>
      <c r="C45" s="904"/>
      <c r="D45" s="968">
        <v>253129.50574498507</v>
      </c>
      <c r="E45" s="968"/>
      <c r="F45" s="967">
        <v>-2.8479499771040691E-2</v>
      </c>
      <c r="G45" s="967"/>
      <c r="H45" s="909">
        <v>190733.85506653076</v>
      </c>
      <c r="I45" s="967"/>
      <c r="J45" s="972">
        <v>196843.67435414874</v>
      </c>
      <c r="K45" s="906"/>
      <c r="L45" s="969">
        <v>-3.1038941473047185E-2</v>
      </c>
      <c r="M45" s="907"/>
      <c r="N45" s="904">
        <v>55186.648977546021</v>
      </c>
      <c r="O45" s="967"/>
      <c r="P45" s="968">
        <v>56285.831390883024</v>
      </c>
      <c r="Q45" s="906"/>
      <c r="R45" s="967">
        <v>-1.9528580926585451E-2</v>
      </c>
      <c r="S45" s="969"/>
      <c r="T45" s="892"/>
      <c r="U45" s="1226"/>
      <c r="V45" s="1226"/>
    </row>
    <row r="46" spans="1:24" s="1041" customFormat="1" x14ac:dyDescent="0.25">
      <c r="A46" s="980" t="s">
        <v>313</v>
      </c>
      <c r="B46" s="981">
        <v>156269.04059327513</v>
      </c>
      <c r="C46" s="904"/>
      <c r="D46" s="968">
        <v>162180.54610239662</v>
      </c>
      <c r="E46" s="968"/>
      <c r="F46" s="967">
        <v>-3.6450151705551152E-2</v>
      </c>
      <c r="G46" s="967"/>
      <c r="H46" s="909">
        <v>126370.25303722467</v>
      </c>
      <c r="I46" s="967"/>
      <c r="J46" s="972">
        <v>131222.81310593529</v>
      </c>
      <c r="K46" s="906"/>
      <c r="L46" s="969">
        <v>-3.6979546115911879E-2</v>
      </c>
      <c r="M46" s="907"/>
      <c r="N46" s="904">
        <v>29898.787556106981</v>
      </c>
      <c r="O46" s="967"/>
      <c r="P46" s="968">
        <v>30957.732996451628</v>
      </c>
      <c r="Q46" s="906"/>
      <c r="R46" s="967">
        <v>-3.4206168793626562E-2</v>
      </c>
      <c r="S46" s="969"/>
      <c r="T46" s="892"/>
      <c r="U46" s="1226"/>
      <c r="V46" s="1226"/>
    </row>
    <row r="47" spans="1:24" s="1041" customFormat="1" x14ac:dyDescent="0.25">
      <c r="A47" s="980" t="s">
        <v>643</v>
      </c>
      <c r="B47" s="902">
        <v>140484.18428762926</v>
      </c>
      <c r="C47" s="904"/>
      <c r="D47" s="968">
        <v>143953.13292549652</v>
      </c>
      <c r="E47" s="968"/>
      <c r="F47" s="967">
        <v>-2.4097764094252998E-2</v>
      </c>
      <c r="G47" s="967"/>
      <c r="H47" s="909">
        <v>119719.29526261563</v>
      </c>
      <c r="I47" s="967"/>
      <c r="J47" s="972">
        <v>120668.78854809755</v>
      </c>
      <c r="K47" s="906"/>
      <c r="L47" s="969">
        <v>-7.8685905187774376E-3</v>
      </c>
      <c r="M47" s="907"/>
      <c r="N47" s="904">
        <v>20764.88902503944</v>
      </c>
      <c r="O47" s="967"/>
      <c r="P47" s="968">
        <v>23284.344377395315</v>
      </c>
      <c r="Q47" s="906"/>
      <c r="R47" s="967">
        <v>-0.10820383479647333</v>
      </c>
      <c r="S47" s="969"/>
      <c r="T47" s="892"/>
      <c r="U47" s="1226"/>
      <c r="V47" s="1226"/>
    </row>
    <row r="48" spans="1:24" s="1041" customFormat="1" x14ac:dyDescent="0.25">
      <c r="A48" s="976" t="s">
        <v>198</v>
      </c>
      <c r="B48" s="902">
        <v>97014.994888739981</v>
      </c>
      <c r="C48" s="904"/>
      <c r="D48" s="968">
        <v>99912.311326289564</v>
      </c>
      <c r="E48" s="968"/>
      <c r="F48" s="967">
        <v>-2.89985928569668E-2</v>
      </c>
      <c r="G48" s="967"/>
      <c r="H48" s="909">
        <v>82447.756240430099</v>
      </c>
      <c r="I48" s="967"/>
      <c r="J48" s="972">
        <v>82959.943752559615</v>
      </c>
      <c r="K48" s="906"/>
      <c r="L48" s="969">
        <v>-6.173913444989688E-3</v>
      </c>
      <c r="M48" s="907"/>
      <c r="N48" s="904">
        <v>14567.238648321922</v>
      </c>
      <c r="O48" s="967"/>
      <c r="P48" s="968">
        <v>16952.367573730971</v>
      </c>
      <c r="Q48" s="906"/>
      <c r="R48" s="967">
        <v>-0.14069591843354051</v>
      </c>
      <c r="S48" s="969"/>
      <c r="T48" s="892"/>
      <c r="U48" s="1226"/>
      <c r="V48" s="1226"/>
    </row>
    <row r="49" spans="1:24" s="1041" customFormat="1" x14ac:dyDescent="0.25">
      <c r="A49" s="980" t="s">
        <v>187</v>
      </c>
      <c r="B49" s="902">
        <v>130399.84832829476</v>
      </c>
      <c r="C49" s="904"/>
      <c r="D49" s="968">
        <v>113090.96960432905</v>
      </c>
      <c r="E49" s="968"/>
      <c r="F49" s="967">
        <v>0.15305270424795384</v>
      </c>
      <c r="G49" s="967"/>
      <c r="H49" s="909">
        <v>112912.97006730092</v>
      </c>
      <c r="I49" s="967"/>
      <c r="J49" s="972">
        <v>100586.03329157697</v>
      </c>
      <c r="K49" s="906"/>
      <c r="L49" s="969">
        <v>0.12255117706044587</v>
      </c>
      <c r="M49" s="907"/>
      <c r="N49" s="904">
        <v>17486.878260994385</v>
      </c>
      <c r="O49" s="967"/>
      <c r="P49" s="968">
        <v>12504.936312753634</v>
      </c>
      <c r="Q49" s="906"/>
      <c r="R49" s="967">
        <v>0.39839802647852973</v>
      </c>
      <c r="S49" s="969"/>
      <c r="T49" s="892"/>
      <c r="U49" s="1226"/>
      <c r="V49" s="1226"/>
    </row>
    <row r="50" spans="1:24" s="1041" customFormat="1" x14ac:dyDescent="0.25">
      <c r="A50" s="980" t="s">
        <v>316</v>
      </c>
      <c r="B50" s="902">
        <v>35027.237090178642</v>
      </c>
      <c r="C50" s="904"/>
      <c r="D50" s="968">
        <v>35352.726633252794</v>
      </c>
      <c r="E50" s="968"/>
      <c r="F50" s="967">
        <v>-9.2069148286852923E-3</v>
      </c>
      <c r="G50" s="967"/>
      <c r="H50" s="909">
        <v>28027.511540517458</v>
      </c>
      <c r="I50" s="967"/>
      <c r="J50" s="972">
        <v>28556.682748171046</v>
      </c>
      <c r="K50" s="906"/>
      <c r="L50" s="969">
        <v>-1.8530555958481534E-2</v>
      </c>
      <c r="M50" s="907"/>
      <c r="N50" s="904">
        <v>6999.7255496585303</v>
      </c>
      <c r="O50" s="967"/>
      <c r="P50" s="968">
        <v>6796.0438850827559</v>
      </c>
      <c r="Q50" s="906"/>
      <c r="R50" s="967">
        <v>2.9970622323798341E-2</v>
      </c>
      <c r="S50" s="969"/>
      <c r="T50" s="892"/>
      <c r="U50" s="1226"/>
      <c r="V50" s="1226"/>
    </row>
    <row r="51" spans="1:24" s="1041" customFormat="1" x14ac:dyDescent="0.25">
      <c r="A51" s="980" t="s">
        <v>317</v>
      </c>
      <c r="B51" s="902">
        <v>98225.426267184594</v>
      </c>
      <c r="C51" s="904"/>
      <c r="D51" s="968">
        <v>90685.695624157481</v>
      </c>
      <c r="E51" s="968"/>
      <c r="F51" s="967">
        <v>8.3141344300595818E-2</v>
      </c>
      <c r="G51" s="967"/>
      <c r="H51" s="909">
        <v>77620.116443309991</v>
      </c>
      <c r="I51" s="967"/>
      <c r="J51" s="972">
        <v>72343.334626505006</v>
      </c>
      <c r="K51" s="906"/>
      <c r="L51" s="969">
        <v>7.294081540542767E-2</v>
      </c>
      <c r="M51" s="907"/>
      <c r="N51" s="904">
        <v>20605.309823876923</v>
      </c>
      <c r="O51" s="967"/>
      <c r="P51" s="968">
        <v>18342.360997664939</v>
      </c>
      <c r="Q51" s="906"/>
      <c r="R51" s="967">
        <v>0.12337282133418201</v>
      </c>
      <c r="S51" s="969"/>
      <c r="T51" s="892"/>
      <c r="U51" s="1226"/>
      <c r="V51" s="1226"/>
    </row>
    <row r="52" spans="1:24" s="1041" customFormat="1" x14ac:dyDescent="0.25">
      <c r="A52" s="980" t="s">
        <v>318</v>
      </c>
      <c r="B52" s="902">
        <v>107604.75478453994</v>
      </c>
      <c r="C52" s="904"/>
      <c r="D52" s="968">
        <v>104552.73236210638</v>
      </c>
      <c r="E52" s="968"/>
      <c r="F52" s="967">
        <v>2.9191225838682295E-2</v>
      </c>
      <c r="G52" s="967"/>
      <c r="H52" s="909">
        <v>97068.021663727632</v>
      </c>
      <c r="I52" s="967"/>
      <c r="J52" s="972">
        <v>95831.816748829267</v>
      </c>
      <c r="K52" s="906"/>
      <c r="L52" s="969">
        <v>1.289973368801303E-2</v>
      </c>
      <c r="M52" s="907"/>
      <c r="N52" s="904">
        <v>10536.733120807634</v>
      </c>
      <c r="O52" s="967"/>
      <c r="P52" s="968">
        <v>8720.9156132776388</v>
      </c>
      <c r="Q52" s="906"/>
      <c r="R52" s="967">
        <v>0.20821408990191392</v>
      </c>
      <c r="S52" s="969"/>
      <c r="T52" s="892"/>
      <c r="U52" s="1226"/>
      <c r="V52" s="1226"/>
    </row>
    <row r="53" spans="1:24" x14ac:dyDescent="0.25">
      <c r="A53" s="924" t="s">
        <v>319</v>
      </c>
      <c r="B53" s="911"/>
      <c r="C53" s="912"/>
      <c r="D53" s="925"/>
      <c r="E53" s="925"/>
      <c r="F53" s="912"/>
      <c r="G53" s="912"/>
      <c r="H53" s="911"/>
      <c r="I53" s="912"/>
      <c r="J53" s="927"/>
      <c r="K53" s="912"/>
      <c r="L53" s="913"/>
      <c r="M53" s="911"/>
      <c r="N53" s="912"/>
      <c r="O53" s="930"/>
      <c r="P53" s="927"/>
      <c r="Q53" s="912"/>
      <c r="R53" s="912"/>
      <c r="S53" s="913"/>
      <c r="X53" s="1041"/>
    </row>
    <row r="54" spans="1:24" s="1041" customFormat="1" x14ac:dyDescent="0.25">
      <c r="A54" s="976" t="s">
        <v>320</v>
      </c>
      <c r="B54" s="902">
        <v>1061118.7054380164</v>
      </c>
      <c r="C54" s="904"/>
      <c r="D54" s="968">
        <v>1052629.538940391</v>
      </c>
      <c r="E54" s="968"/>
      <c r="F54" s="967">
        <v>8.064723802232325E-3</v>
      </c>
      <c r="G54" s="967"/>
      <c r="H54" s="909">
        <v>805129.15925283963</v>
      </c>
      <c r="I54" s="967"/>
      <c r="J54" s="972">
        <v>791112.17412241094</v>
      </c>
      <c r="K54" s="906"/>
      <c r="L54" s="969">
        <v>1.7718075374049042E-2</v>
      </c>
      <c r="M54" s="907"/>
      <c r="N54" s="931">
        <v>255989.54618492682</v>
      </c>
      <c r="O54" s="967"/>
      <c r="P54" s="968">
        <v>261517.3648181496</v>
      </c>
      <c r="Q54" s="906"/>
      <c r="R54" s="967">
        <v>-2.1137482159422329E-2</v>
      </c>
      <c r="S54" s="969"/>
      <c r="T54" s="892"/>
      <c r="U54" s="1226"/>
      <c r="V54" s="1226"/>
      <c r="X54" s="892"/>
    </row>
    <row r="55" spans="1:24" s="1041" customFormat="1" x14ac:dyDescent="0.25">
      <c r="A55" s="976" t="s">
        <v>196</v>
      </c>
      <c r="B55" s="902">
        <v>994281.84118244727</v>
      </c>
      <c r="C55" s="904"/>
      <c r="D55" s="968">
        <v>989959.82417513162</v>
      </c>
      <c r="E55" s="968"/>
      <c r="F55" s="967">
        <v>4.3658509181591287E-3</v>
      </c>
      <c r="G55" s="967"/>
      <c r="H55" s="909">
        <v>769233.44642102707</v>
      </c>
      <c r="I55" s="967"/>
      <c r="J55" s="972">
        <v>758930.89294365654</v>
      </c>
      <c r="K55" s="906"/>
      <c r="L55" s="969">
        <v>1.3575087762484056E-2</v>
      </c>
      <c r="M55" s="907"/>
      <c r="N55" s="931">
        <v>225048.39476144884</v>
      </c>
      <c r="O55" s="967"/>
      <c r="P55" s="968">
        <v>231028.93123167247</v>
      </c>
      <c r="Q55" s="906"/>
      <c r="R55" s="967">
        <v>-2.5886526152113953E-2</v>
      </c>
      <c r="S55" s="969"/>
      <c r="T55" s="892"/>
      <c r="U55" s="1226"/>
      <c r="V55" s="1226"/>
    </row>
    <row r="56" spans="1:24" s="1041" customFormat="1" x14ac:dyDescent="0.25">
      <c r="A56" s="976" t="s">
        <v>197</v>
      </c>
      <c r="B56" s="902">
        <v>71362.560813794596</v>
      </c>
      <c r="C56" s="904"/>
      <c r="D56" s="968">
        <v>65716.396095835225</v>
      </c>
      <c r="E56" s="968"/>
      <c r="F56" s="967">
        <v>8.5917138695881662E-2</v>
      </c>
      <c r="G56" s="967"/>
      <c r="H56" s="909">
        <v>40350.494786538977</v>
      </c>
      <c r="I56" s="967"/>
      <c r="J56" s="972">
        <v>34666.518560168603</v>
      </c>
      <c r="K56" s="906"/>
      <c r="L56" s="969">
        <v>0.16396155317716823</v>
      </c>
      <c r="M56" s="907"/>
      <c r="N56" s="931">
        <v>31012.066027250014</v>
      </c>
      <c r="O56" s="967"/>
      <c r="P56" s="968">
        <v>31049.877535674965</v>
      </c>
      <c r="Q56" s="906"/>
      <c r="R56" s="967">
        <v>-1.2177667490477985E-3</v>
      </c>
      <c r="S56" s="969"/>
      <c r="T56" s="892"/>
      <c r="U56" s="1226"/>
      <c r="V56" s="1226"/>
    </row>
    <row r="57" spans="1:24" s="1041" customFormat="1" x14ac:dyDescent="0.25">
      <c r="A57" s="976" t="s">
        <v>667</v>
      </c>
      <c r="B57" s="902">
        <v>14127.982223257328</v>
      </c>
      <c r="C57" s="904"/>
      <c r="D57" s="968">
        <v>14572.187675676132</v>
      </c>
      <c r="E57" s="968"/>
      <c r="F57" s="967">
        <v>-3.0483099882131711E-2</v>
      </c>
      <c r="G57" s="967"/>
      <c r="H57" s="909">
        <v>9913.1806821744303</v>
      </c>
      <c r="I57" s="967"/>
      <c r="J57" s="972">
        <v>8063.8115067329672</v>
      </c>
      <c r="K57" s="906"/>
      <c r="L57" s="969">
        <v>0.22934181607510445</v>
      </c>
      <c r="M57" s="907"/>
      <c r="N57" s="931">
        <v>4214.801541083365</v>
      </c>
      <c r="O57" s="967"/>
      <c r="P57" s="968">
        <v>6508.3761689427174</v>
      </c>
      <c r="Q57" s="906"/>
      <c r="R57" s="967">
        <v>-0.35240351330705927</v>
      </c>
      <c r="S57" s="969"/>
      <c r="T57" s="892"/>
      <c r="U57" s="1226"/>
      <c r="V57" s="1226"/>
    </row>
    <row r="58" spans="1:24" s="1041" customFormat="1" x14ac:dyDescent="0.25">
      <c r="A58" s="976" t="s">
        <v>250</v>
      </c>
      <c r="B58" s="902">
        <v>80896.350846423331</v>
      </c>
      <c r="C58" s="904"/>
      <c r="D58" s="968">
        <v>69901.578500408228</v>
      </c>
      <c r="E58" s="968"/>
      <c r="F58" s="967">
        <v>0.15728932853713587</v>
      </c>
      <c r="G58" s="967"/>
      <c r="H58" s="909">
        <v>65839.033625286567</v>
      </c>
      <c r="I58" s="967"/>
      <c r="J58" s="972">
        <v>57779.647218399659</v>
      </c>
      <c r="K58" s="906"/>
      <c r="L58" s="969">
        <v>0.13948486698825732</v>
      </c>
      <c r="M58" s="907"/>
      <c r="N58" s="931">
        <v>15057.317221145107</v>
      </c>
      <c r="O58" s="967"/>
      <c r="P58" s="968">
        <v>12121.931282010832</v>
      </c>
      <c r="Q58" s="906"/>
      <c r="R58" s="967">
        <v>0.24215497273858022</v>
      </c>
      <c r="S58" s="969"/>
      <c r="T58" s="892"/>
      <c r="U58" s="892"/>
      <c r="V58" s="892"/>
    </row>
    <row r="59" spans="1:24" s="1041" customFormat="1" x14ac:dyDescent="0.25">
      <c r="A59" s="976" t="s">
        <v>321</v>
      </c>
      <c r="B59" s="902">
        <v>48228.389731084761</v>
      </c>
      <c r="C59" s="904"/>
      <c r="D59" s="968">
        <v>42543.399906122781</v>
      </c>
      <c r="E59" s="968"/>
      <c r="F59" s="967">
        <v>0.13362800898627297</v>
      </c>
      <c r="G59" s="967"/>
      <c r="H59" s="909">
        <v>40437.145355432818</v>
      </c>
      <c r="I59" s="967"/>
      <c r="J59" s="972">
        <v>36114.329765226212</v>
      </c>
      <c r="K59" s="906"/>
      <c r="L59" s="969">
        <v>0.11969807049746115</v>
      </c>
      <c r="M59" s="907"/>
      <c r="N59" s="931">
        <v>7791.2443756535858</v>
      </c>
      <c r="O59" s="967"/>
      <c r="P59" s="968">
        <v>6429.070140897099</v>
      </c>
      <c r="Q59" s="906"/>
      <c r="R59" s="967">
        <v>0.21187733294295835</v>
      </c>
      <c r="S59" s="969"/>
      <c r="T59" s="892"/>
      <c r="U59" s="892"/>
      <c r="V59" s="892"/>
      <c r="X59" s="1229"/>
    </row>
    <row r="60" spans="1:24" s="1041" customFormat="1" x14ac:dyDescent="0.25">
      <c r="A60" s="976" t="s">
        <v>322</v>
      </c>
      <c r="B60" s="902">
        <v>15825.055119248153</v>
      </c>
      <c r="C60" s="904"/>
      <c r="D60" s="968">
        <v>11693.683676598093</v>
      </c>
      <c r="E60" s="968"/>
      <c r="F60" s="967">
        <v>0.35329940136126126</v>
      </c>
      <c r="G60" s="967"/>
      <c r="H60" s="909">
        <v>13814.995360307614</v>
      </c>
      <c r="I60" s="967"/>
      <c r="J60" s="972">
        <v>10670.365594037326</v>
      </c>
      <c r="K60" s="906"/>
      <c r="L60" s="969">
        <v>0.2947068437868266</v>
      </c>
      <c r="M60" s="907"/>
      <c r="N60" s="931">
        <v>2010.0597589405995</v>
      </c>
      <c r="O60" s="967"/>
      <c r="P60" s="968">
        <v>1023.3180825606696</v>
      </c>
      <c r="Q60" s="906"/>
      <c r="R60" s="967">
        <v>0.96425705085830804</v>
      </c>
      <c r="S60" s="969"/>
      <c r="T60" s="892"/>
      <c r="U60" s="1226"/>
      <c r="V60" s="1226"/>
    </row>
    <row r="61" spans="1:24" s="1041" customFormat="1" x14ac:dyDescent="0.25">
      <c r="A61" s="976" t="s">
        <v>323</v>
      </c>
      <c r="B61" s="902">
        <v>20643.702069270057</v>
      </c>
      <c r="C61" s="904"/>
      <c r="D61" s="968">
        <v>18340.472213862351</v>
      </c>
      <c r="E61" s="968"/>
      <c r="F61" s="967">
        <v>0.12558181864406123</v>
      </c>
      <c r="G61" s="967"/>
      <c r="H61" s="909">
        <v>15225.239715988258</v>
      </c>
      <c r="I61" s="967"/>
      <c r="J61" s="972">
        <v>13437.753203696841</v>
      </c>
      <c r="K61" s="906"/>
      <c r="L61" s="969">
        <v>0.13301974557768073</v>
      </c>
      <c r="M61" s="907"/>
      <c r="N61" s="931">
        <v>5418.4623532796477</v>
      </c>
      <c r="O61" s="967"/>
      <c r="P61" s="968">
        <v>4902.7190101654305</v>
      </c>
      <c r="Q61" s="906"/>
      <c r="R61" s="967">
        <v>0.10519537057801211</v>
      </c>
      <c r="S61" s="969"/>
      <c r="T61" s="892"/>
      <c r="U61" s="1226"/>
      <c r="V61" s="1226"/>
    </row>
    <row r="62" spans="1:24" s="1041" customFormat="1" x14ac:dyDescent="0.25">
      <c r="A62" s="976" t="s">
        <v>243</v>
      </c>
      <c r="B62" s="902">
        <v>38985.493019603862</v>
      </c>
      <c r="C62" s="904"/>
      <c r="D62" s="968">
        <v>32205.41623912366</v>
      </c>
      <c r="E62" s="968"/>
      <c r="F62" s="967">
        <v>0.21052597892660224</v>
      </c>
      <c r="G62" s="967"/>
      <c r="H62" s="909">
        <v>36721.171663231369</v>
      </c>
      <c r="I62" s="967"/>
      <c r="J62" s="972">
        <v>29664.643380459926</v>
      </c>
      <c r="K62" s="906"/>
      <c r="L62" s="969">
        <v>0.23787672726312201</v>
      </c>
      <c r="M62" s="907"/>
      <c r="N62" s="931">
        <v>2264.3213563716208</v>
      </c>
      <c r="O62" s="967"/>
      <c r="P62" s="968">
        <v>2540.77285866487</v>
      </c>
      <c r="Q62" s="906"/>
      <c r="R62" s="967">
        <v>-0.10880606715805341</v>
      </c>
      <c r="S62" s="969"/>
      <c r="T62" s="892"/>
      <c r="U62" s="1226"/>
      <c r="V62" s="1226"/>
    </row>
    <row r="63" spans="1:24" s="1041" customFormat="1" x14ac:dyDescent="0.25">
      <c r="A63" s="976" t="s">
        <v>267</v>
      </c>
      <c r="B63" s="902">
        <v>94846.213078591754</v>
      </c>
      <c r="C63" s="904"/>
      <c r="D63" s="968">
        <v>91633.396294235179</v>
      </c>
      <c r="E63" s="968"/>
      <c r="F63" s="967">
        <v>3.5061635978657919E-2</v>
      </c>
      <c r="G63" s="967"/>
      <c r="H63" s="909">
        <v>84611.930390296315</v>
      </c>
      <c r="I63" s="967"/>
      <c r="J63" s="972">
        <v>82959.184497316412</v>
      </c>
      <c r="K63" s="906"/>
      <c r="L63" s="969">
        <v>1.9922398020117551E-2</v>
      </c>
      <c r="M63" s="907"/>
      <c r="N63" s="931">
        <v>10234.282688302595</v>
      </c>
      <c r="O63" s="967"/>
      <c r="P63" s="968">
        <v>8674.2117969286592</v>
      </c>
      <c r="Q63" s="906"/>
      <c r="R63" s="967">
        <v>0.17985160241606296</v>
      </c>
      <c r="S63" s="969"/>
      <c r="T63" s="892"/>
      <c r="U63" s="892"/>
      <c r="V63" s="892"/>
    </row>
    <row r="64" spans="1:24" s="1041" customFormat="1" x14ac:dyDescent="0.25">
      <c r="A64" s="976" t="s">
        <v>324</v>
      </c>
      <c r="B64" s="902">
        <v>4219.1049211932104</v>
      </c>
      <c r="C64" s="904"/>
      <c r="D64" s="968">
        <v>2651.3365521337278</v>
      </c>
      <c r="E64" s="968"/>
      <c r="F64" s="967">
        <v>0.59131247136384202</v>
      </c>
      <c r="G64" s="967"/>
      <c r="H64" s="909">
        <v>4090.0689054358845</v>
      </c>
      <c r="I64" s="967"/>
      <c r="J64" s="972">
        <v>2535.011334961293</v>
      </c>
      <c r="K64" s="906"/>
      <c r="L64" s="969">
        <v>0.61343219615163402</v>
      </c>
      <c r="M64" s="907"/>
      <c r="N64" s="932">
        <v>129.03601575732233</v>
      </c>
      <c r="O64" s="967"/>
      <c r="P64" s="968">
        <v>116.32521717243861</v>
      </c>
      <c r="Q64" s="906"/>
      <c r="R64" s="967">
        <v>0.10926950229580433</v>
      </c>
      <c r="S64" s="969"/>
      <c r="T64" s="892"/>
      <c r="U64" s="1227"/>
      <c r="V64" s="1227"/>
    </row>
    <row r="65" spans="1:24" s="1041" customFormat="1" x14ac:dyDescent="0.25">
      <c r="A65" s="976" t="s">
        <v>325</v>
      </c>
      <c r="B65" s="902">
        <v>4808.173036619376</v>
      </c>
      <c r="C65" s="904"/>
      <c r="D65" s="968">
        <v>3122.9042987335006</v>
      </c>
      <c r="E65" s="968"/>
      <c r="F65" s="967">
        <v>0.53964789717358264</v>
      </c>
      <c r="G65" s="967"/>
      <c r="H65" s="909">
        <v>4220.8654121839609</v>
      </c>
      <c r="I65" s="967"/>
      <c r="J65" s="972">
        <v>2728.7320360549561</v>
      </c>
      <c r="K65" s="906"/>
      <c r="L65" s="969">
        <v>0.54682297727051477</v>
      </c>
      <c r="M65" s="907"/>
      <c r="N65" s="932">
        <v>587.30762443545041</v>
      </c>
      <c r="O65" s="967"/>
      <c r="P65" s="968">
        <v>394.17226267854073</v>
      </c>
      <c r="Q65" s="906"/>
      <c r="R65" s="967">
        <v>0.48997704821868032</v>
      </c>
      <c r="S65" s="969"/>
      <c r="T65" s="892"/>
      <c r="U65" s="1227"/>
      <c r="V65" s="1227"/>
    </row>
    <row r="66" spans="1:24" s="1041" customFormat="1" x14ac:dyDescent="0.25">
      <c r="A66" s="976" t="s">
        <v>668</v>
      </c>
      <c r="B66" s="902">
        <v>18652.116048040942</v>
      </c>
      <c r="C66" s="904"/>
      <c r="D66" s="968">
        <v>17573.776910978399</v>
      </c>
      <c r="E66" s="968"/>
      <c r="F66" s="967">
        <v>6.1360693408421554E-2</v>
      </c>
      <c r="G66" s="969"/>
      <c r="H66" s="909">
        <v>15118.010153784302</v>
      </c>
      <c r="I66" s="933"/>
      <c r="J66" s="972">
        <v>13912.792782455981</v>
      </c>
      <c r="K66" s="906"/>
      <c r="L66" s="969">
        <v>8.6626559467492315E-2</v>
      </c>
      <c r="M66" s="907"/>
      <c r="N66" s="932">
        <v>3534.1058942562049</v>
      </c>
      <c r="O66" s="933"/>
      <c r="P66" s="968">
        <v>3660.9841285222765</v>
      </c>
      <c r="Q66" s="906"/>
      <c r="R66" s="967">
        <v>-3.465686542522238E-2</v>
      </c>
      <c r="S66" s="969"/>
      <c r="T66" s="892"/>
      <c r="U66" s="1227"/>
      <c r="V66" s="1227"/>
    </row>
    <row r="67" spans="1:24" s="914" customFormat="1" x14ac:dyDescent="0.25">
      <c r="A67" s="982" t="s">
        <v>1092</v>
      </c>
      <c r="B67" s="934">
        <v>48.238500481304484</v>
      </c>
      <c r="C67" s="983"/>
      <c r="D67" s="983">
        <v>48.094193085088314</v>
      </c>
      <c r="E67" s="984"/>
      <c r="F67" s="985">
        <v>3.0005160074286236E-3</v>
      </c>
      <c r="G67" s="985"/>
      <c r="H67" s="986">
        <v>48.748905373128736</v>
      </c>
      <c r="I67" s="935"/>
      <c r="J67" s="987">
        <v>48.569440956419697</v>
      </c>
      <c r="K67" s="936"/>
      <c r="L67" s="988">
        <v>3.6950068432961324E-3</v>
      </c>
      <c r="M67" s="935"/>
      <c r="N67" s="987">
        <v>46.555566419121575</v>
      </c>
      <c r="O67" s="935"/>
      <c r="P67" s="983">
        <v>46.58302809464994</v>
      </c>
      <c r="Q67" s="936"/>
      <c r="R67" s="985">
        <v>-5.8952104772077945E-4</v>
      </c>
      <c r="S67" s="988"/>
      <c r="T67" s="892"/>
      <c r="U67" s="1228"/>
      <c r="V67" s="1228"/>
      <c r="X67" s="1041"/>
    </row>
    <row r="68" spans="1:24" s="1041" customFormat="1" x14ac:dyDescent="0.25">
      <c r="A68" s="1010"/>
      <c r="B68" s="1004"/>
      <c r="C68" s="1013"/>
      <c r="D68" s="1004"/>
      <c r="E68" s="1014"/>
      <c r="F68" s="1014"/>
      <c r="G68" s="1014"/>
      <c r="H68" s="1005"/>
      <c r="I68" s="1014"/>
      <c r="J68" s="1006"/>
      <c r="K68" s="1014"/>
      <c r="L68" s="1014"/>
      <c r="M68" s="1014"/>
      <c r="N68" s="1007"/>
      <c r="O68" s="1012"/>
      <c r="P68" s="1003"/>
      <c r="Q68" s="1011"/>
      <c r="R68" s="1012"/>
      <c r="S68" s="1012"/>
      <c r="T68" s="892"/>
      <c r="U68" s="1227"/>
      <c r="V68" s="1227"/>
    </row>
    <row r="69" spans="1:24" s="914" customFormat="1" x14ac:dyDescent="0.25">
      <c r="A69" s="892" t="s">
        <v>1120</v>
      </c>
      <c r="B69" s="1004"/>
      <c r="C69" s="1013"/>
      <c r="D69" s="1004"/>
      <c r="E69" s="1014"/>
      <c r="F69" s="1014"/>
      <c r="G69" s="1014"/>
      <c r="H69" s="1005"/>
      <c r="I69" s="1014"/>
      <c r="J69" s="1006"/>
      <c r="K69" s="1014"/>
      <c r="L69" s="1014"/>
      <c r="M69" s="1014"/>
      <c r="N69" s="1007"/>
      <c r="O69" s="1012"/>
      <c r="P69" s="1003"/>
      <c r="Q69" s="1011"/>
      <c r="R69" s="1012"/>
      <c r="S69" s="1012"/>
      <c r="T69" s="892"/>
      <c r="U69" s="1228"/>
      <c r="V69" s="1228"/>
    </row>
    <row r="70" spans="1:24" x14ac:dyDescent="0.25">
      <c r="A70" s="892" t="s">
        <v>1121</v>
      </c>
      <c r="B70" s="1004"/>
      <c r="C70" s="1013"/>
      <c r="D70" s="1004"/>
      <c r="E70" s="1014"/>
      <c r="F70" s="1014"/>
      <c r="G70" s="1014"/>
      <c r="H70" s="950"/>
      <c r="I70" s="1014"/>
      <c r="J70" s="1006"/>
      <c r="K70" s="1014"/>
      <c r="L70" s="1014"/>
      <c r="M70" s="1014"/>
      <c r="N70" s="1004"/>
      <c r="O70" s="1012" t="s">
        <v>369</v>
      </c>
      <c r="P70" s="1003"/>
      <c r="Q70" s="1011"/>
      <c r="R70" s="1012"/>
      <c r="S70" s="1012"/>
      <c r="X70" s="914"/>
    </row>
    <row r="71" spans="1:24" x14ac:dyDescent="0.25">
      <c r="A71" s="892" t="s">
        <v>724</v>
      </c>
      <c r="B71" s="1001"/>
      <c r="D71" s="1001"/>
      <c r="E71" s="1011"/>
      <c r="F71" s="1012"/>
      <c r="G71" s="1012"/>
      <c r="H71" s="943"/>
      <c r="I71" s="1012"/>
      <c r="J71" s="1002"/>
      <c r="K71" s="1011"/>
      <c r="L71" s="1012"/>
      <c r="M71" s="1012"/>
      <c r="N71" s="1001"/>
      <c r="O71" s="1012"/>
      <c r="P71" s="1003"/>
      <c r="Q71" s="1011"/>
      <c r="R71" s="1012"/>
      <c r="S71" s="1012"/>
    </row>
    <row r="72" spans="1:24" x14ac:dyDescent="0.25">
      <c r="A72" s="1015"/>
      <c r="B72" s="1001"/>
      <c r="D72" s="1001"/>
      <c r="E72" s="1011"/>
      <c r="F72" s="1012"/>
      <c r="G72" s="1012"/>
      <c r="H72" s="1001"/>
      <c r="I72" s="1012"/>
      <c r="J72" s="1002"/>
      <c r="K72" s="1011"/>
      <c r="L72" s="1012"/>
      <c r="M72" s="1012"/>
      <c r="N72" s="1008"/>
      <c r="O72" s="1012"/>
      <c r="P72" s="1003"/>
      <c r="Q72" s="1011"/>
      <c r="R72" s="1012"/>
      <c r="S72" s="1012"/>
    </row>
    <row r="73" spans="1:24" x14ac:dyDescent="0.25">
      <c r="D73" s="962"/>
      <c r="F73" s="892"/>
      <c r="J73" s="962"/>
      <c r="L73" s="892"/>
      <c r="N73" s="894"/>
      <c r="P73" s="962"/>
    </row>
    <row r="74" spans="1:24" x14ac:dyDescent="0.25">
      <c r="F74" s="894"/>
      <c r="G74" s="894"/>
      <c r="L74" s="894"/>
      <c r="M74" s="894"/>
      <c r="R74" s="894"/>
      <c r="S74" s="894"/>
    </row>
    <row r="75" spans="1:24" x14ac:dyDescent="0.25">
      <c r="B75" s="955"/>
      <c r="D75" s="955"/>
      <c r="F75" s="894"/>
      <c r="G75" s="894"/>
      <c r="L75" s="894"/>
      <c r="M75" s="894"/>
      <c r="R75" s="894"/>
      <c r="S75" s="894"/>
    </row>
    <row r="76" spans="1:24" x14ac:dyDescent="0.25">
      <c r="B76" s="955"/>
      <c r="D76" s="955"/>
      <c r="F76" s="894"/>
      <c r="G76" s="894"/>
      <c r="L76" s="894"/>
      <c r="M76" s="894"/>
      <c r="R76" s="894"/>
      <c r="S76" s="894"/>
    </row>
    <row r="77" spans="1:24" x14ac:dyDescent="0.25">
      <c r="B77" s="958"/>
      <c r="H77" s="959"/>
      <c r="N77" s="959"/>
    </row>
    <row r="78" spans="1:24" x14ac:dyDescent="0.25">
      <c r="B78" s="960"/>
    </row>
    <row r="79" spans="1:24" x14ac:dyDescent="0.25">
      <c r="B79" s="997"/>
    </row>
    <row r="80" spans="1:24" x14ac:dyDescent="0.25">
      <c r="B80" s="961"/>
    </row>
    <row r="81" spans="2:2" x14ac:dyDescent="0.25">
      <c r="B81" s="961"/>
    </row>
  </sheetData>
  <mergeCells count="6">
    <mergeCell ref="A4:A5"/>
    <mergeCell ref="A1:S1"/>
    <mergeCell ref="A2:S2"/>
    <mergeCell ref="B4:G4"/>
    <mergeCell ref="H4:L4"/>
    <mergeCell ref="M4:S4"/>
  </mergeCells>
  <phoneticPr fontId="43" type="noConversion"/>
  <printOptions horizontalCentered="1"/>
  <pageMargins left="0.25" right="0.25" top="0.25" bottom="0.5" header="0.3" footer="0.3"/>
  <pageSetup scale="86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AB57"/>
  <sheetViews>
    <sheetView showGridLines="0" zoomScaleNormal="100" workbookViewId="0">
      <selection activeCell="V28" sqref="V28"/>
    </sheetView>
  </sheetViews>
  <sheetFormatPr defaultColWidth="9.1796875" defaultRowHeight="12.5" x14ac:dyDescent="0.25"/>
  <cols>
    <col min="1" max="1" width="15.453125" style="427" customWidth="1"/>
    <col min="2" max="10" width="9.7265625" style="427" customWidth="1"/>
    <col min="11" max="11" width="10.7265625" style="427" customWidth="1"/>
    <col min="12" max="13" width="9.7265625" style="427" customWidth="1"/>
    <col min="14" max="14" width="10.7265625" style="427" customWidth="1"/>
    <col min="15" max="15" width="15.453125" style="427" customWidth="1"/>
    <col min="16" max="20" width="9.7265625" style="427" customWidth="1"/>
    <col min="21" max="21" width="10.7265625" style="427" customWidth="1"/>
    <col min="22" max="24" width="9.7265625" style="427" customWidth="1"/>
    <col min="25" max="25" width="11.7265625" style="427" customWidth="1"/>
    <col min="26" max="26" width="9.7265625" style="427" customWidth="1"/>
    <col min="27" max="27" width="12.7265625" style="427" customWidth="1"/>
    <col min="28" max="28" width="9.1796875" style="427"/>
    <col min="29" max="16384" width="9.1796875" style="892"/>
  </cols>
  <sheetData>
    <row r="1" spans="1:28" s="963" customFormat="1" ht="15.75" customHeight="1" x14ac:dyDescent="0.35">
      <c r="A1" s="1717" t="str">
        <f>CONCATENATE('List of Tables'!A78,":  ",'List of Tables'!C78)</f>
        <v>TABLE 65:  Visitor Days by Island and MMA 2014</v>
      </c>
      <c r="B1" s="1717"/>
      <c r="C1" s="1717"/>
      <c r="D1" s="1717"/>
      <c r="E1" s="1717"/>
      <c r="F1" s="1717"/>
      <c r="G1" s="1717"/>
      <c r="H1" s="1717"/>
      <c r="I1" s="1717"/>
      <c r="J1" s="1717"/>
      <c r="K1" s="1717"/>
      <c r="L1" s="1717"/>
      <c r="M1" s="1717"/>
      <c r="N1" s="1717"/>
      <c r="O1" s="596" t="str">
        <f>CONCATENATE(A1," (continued)")</f>
        <v>TABLE 65:  Visitor Days by Island and MMA 2014 (continued)</v>
      </c>
      <c r="P1" s="596"/>
      <c r="Q1" s="596"/>
      <c r="R1" s="596"/>
      <c r="S1" s="596"/>
      <c r="T1" s="596"/>
      <c r="U1" s="596"/>
      <c r="V1" s="596"/>
      <c r="W1" s="596"/>
      <c r="X1" s="596"/>
      <c r="Y1" s="596"/>
      <c r="Z1" s="596"/>
      <c r="AA1" s="596"/>
      <c r="AB1" s="103"/>
    </row>
    <row r="2" spans="1:28" ht="15.5" x14ac:dyDescent="0.35">
      <c r="A2" s="1703" t="s">
        <v>1087</v>
      </c>
      <c r="B2" s="1703"/>
      <c r="C2" s="1703"/>
      <c r="D2" s="1703"/>
      <c r="E2" s="1703"/>
      <c r="F2" s="1703"/>
      <c r="G2" s="1703"/>
      <c r="H2" s="1703"/>
      <c r="I2" s="1703"/>
      <c r="J2" s="1703"/>
      <c r="K2" s="1703"/>
      <c r="L2" s="1703"/>
      <c r="M2" s="1703"/>
      <c r="N2" s="1703"/>
      <c r="O2" s="1703" t="str">
        <f>+A2</f>
        <v xml:space="preserve"> (Arrivals by air)</v>
      </c>
      <c r="P2" s="1703"/>
      <c r="Q2" s="1703"/>
      <c r="R2" s="1703"/>
      <c r="S2" s="1703"/>
      <c r="T2" s="1703"/>
      <c r="U2" s="1703">
        <v>2014</v>
      </c>
      <c r="V2" s="1703"/>
      <c r="W2" s="1703"/>
      <c r="X2" s="1703"/>
      <c r="Y2" s="1703"/>
      <c r="Z2" s="1703"/>
      <c r="AA2" s="1703"/>
      <c r="AB2" s="519"/>
    </row>
    <row r="3" spans="1:28" x14ac:dyDescent="0.25">
      <c r="A3" s="598"/>
      <c r="B3" s="598"/>
      <c r="C3" s="598"/>
      <c r="D3" s="599"/>
      <c r="E3" s="599"/>
      <c r="F3" s="434"/>
      <c r="G3" s="599"/>
      <c r="H3" s="599"/>
      <c r="I3" s="599"/>
      <c r="J3" s="599"/>
      <c r="K3" s="599"/>
      <c r="L3" s="599"/>
      <c r="M3" s="599"/>
      <c r="N3" s="599"/>
      <c r="O3" s="598"/>
      <c r="P3" s="599"/>
      <c r="Q3" s="599"/>
      <c r="R3" s="599"/>
      <c r="S3" s="434"/>
      <c r="T3" s="599"/>
      <c r="U3" s="599"/>
      <c r="V3" s="599"/>
      <c r="W3" s="599"/>
      <c r="X3" s="599"/>
      <c r="Y3" s="599"/>
      <c r="Z3" s="599"/>
      <c r="AA3" s="525"/>
    </row>
    <row r="4" spans="1:28" ht="24" customHeight="1" x14ac:dyDescent="0.25">
      <c r="A4" s="600">
        <v>2014</v>
      </c>
      <c r="B4" s="601" t="s">
        <v>500</v>
      </c>
      <c r="C4" s="601" t="s">
        <v>501</v>
      </c>
      <c r="D4" s="602" t="s">
        <v>373</v>
      </c>
      <c r="E4" s="602" t="s">
        <v>378</v>
      </c>
      <c r="F4" s="603" t="s">
        <v>375</v>
      </c>
      <c r="G4" s="604"/>
      <c r="H4" s="604"/>
      <c r="I4" s="604"/>
      <c r="J4" s="604"/>
      <c r="K4" s="605"/>
      <c r="L4" s="603" t="s">
        <v>376</v>
      </c>
      <c r="M4" s="604"/>
      <c r="N4" s="605"/>
      <c r="O4" s="600">
        <v>2014</v>
      </c>
      <c r="P4" s="402" t="s">
        <v>374</v>
      </c>
      <c r="Q4" s="606"/>
      <c r="R4" s="403"/>
      <c r="S4" s="403"/>
      <c r="T4" s="403"/>
      <c r="U4" s="404"/>
      <c r="V4" s="403" t="s">
        <v>377</v>
      </c>
      <c r="W4" s="606"/>
      <c r="X4" s="403"/>
      <c r="Y4" s="404"/>
      <c r="Z4" s="602" t="s">
        <v>379</v>
      </c>
      <c r="AA4" s="607" t="s">
        <v>271</v>
      </c>
      <c r="AB4" s="4"/>
    </row>
    <row r="5" spans="1:28" ht="12" customHeight="1" x14ac:dyDescent="0.25">
      <c r="A5" s="1701" t="s">
        <v>271</v>
      </c>
      <c r="B5" s="1711" t="s">
        <v>389</v>
      </c>
      <c r="C5" s="1704" t="s">
        <v>383</v>
      </c>
      <c r="D5" s="1704" t="s">
        <v>332</v>
      </c>
      <c r="E5" s="1704" t="s">
        <v>342</v>
      </c>
      <c r="F5" s="1715" t="s">
        <v>215</v>
      </c>
      <c r="G5" s="1706" t="s">
        <v>339</v>
      </c>
      <c r="H5" s="1706" t="s">
        <v>338</v>
      </c>
      <c r="I5" s="1706" t="s">
        <v>340</v>
      </c>
      <c r="J5" s="1709" t="s">
        <v>384</v>
      </c>
      <c r="K5" s="1711" t="s">
        <v>1157</v>
      </c>
      <c r="L5" s="1715" t="s">
        <v>646</v>
      </c>
      <c r="M5" s="1709" t="s">
        <v>216</v>
      </c>
      <c r="N5" s="1711" t="s">
        <v>1158</v>
      </c>
      <c r="O5" s="1701" t="s">
        <v>271</v>
      </c>
      <c r="P5" s="1713" t="s">
        <v>330</v>
      </c>
      <c r="Q5" s="1709" t="s">
        <v>217</v>
      </c>
      <c r="R5" s="1706" t="s">
        <v>333</v>
      </c>
      <c r="S5" s="1709" t="s">
        <v>386</v>
      </c>
      <c r="T5" s="1706" t="s">
        <v>335</v>
      </c>
      <c r="U5" s="1711" t="s">
        <v>1159</v>
      </c>
      <c r="V5" s="1715" t="s">
        <v>385</v>
      </c>
      <c r="W5" s="1709" t="s">
        <v>261</v>
      </c>
      <c r="X5" s="1709" t="s">
        <v>263</v>
      </c>
      <c r="Y5" s="1709" t="s">
        <v>1160</v>
      </c>
      <c r="Z5" s="1708" t="s">
        <v>329</v>
      </c>
      <c r="AA5" s="1704" t="s">
        <v>394</v>
      </c>
      <c r="AB5" s="4"/>
    </row>
    <row r="6" spans="1:28" ht="12" customHeight="1" x14ac:dyDescent="0.25">
      <c r="A6" s="1702"/>
      <c r="B6" s="1712" t="s">
        <v>265</v>
      </c>
      <c r="C6" s="1705" t="s">
        <v>264</v>
      </c>
      <c r="D6" s="1705"/>
      <c r="E6" s="1705"/>
      <c r="F6" s="1716" t="s">
        <v>337</v>
      </c>
      <c r="G6" s="1707"/>
      <c r="H6" s="1707"/>
      <c r="I6" s="1707"/>
      <c r="J6" s="1710" t="s">
        <v>336</v>
      </c>
      <c r="K6" s="1711"/>
      <c r="L6" s="1716"/>
      <c r="M6" s="1710" t="s">
        <v>341</v>
      </c>
      <c r="N6" s="1712" t="s">
        <v>376</v>
      </c>
      <c r="O6" s="1702"/>
      <c r="P6" s="1714" t="s">
        <v>330</v>
      </c>
      <c r="Q6" s="1710" t="s">
        <v>331</v>
      </c>
      <c r="R6" s="1707" t="s">
        <v>333</v>
      </c>
      <c r="S6" s="1710" t="s">
        <v>334</v>
      </c>
      <c r="T6" s="1707" t="s">
        <v>335</v>
      </c>
      <c r="U6" s="1712"/>
      <c r="V6" s="1716"/>
      <c r="W6" s="1710" t="s">
        <v>261</v>
      </c>
      <c r="X6" s="1710" t="s">
        <v>263</v>
      </c>
      <c r="Y6" s="1710" t="s">
        <v>382</v>
      </c>
      <c r="Z6" s="1702"/>
      <c r="AA6" s="1705" t="s">
        <v>343</v>
      </c>
      <c r="AB6" s="4"/>
    </row>
    <row r="7" spans="1:28" ht="11.5" x14ac:dyDescent="0.25">
      <c r="A7" s="1569" t="s">
        <v>580</v>
      </c>
      <c r="B7" s="617">
        <v>10777413.897296345</v>
      </c>
      <c r="C7" s="618">
        <v>7427061.1531779375</v>
      </c>
      <c r="D7" s="618">
        <v>7953091.2617901666</v>
      </c>
      <c r="E7" s="618">
        <v>1889656.5400544798</v>
      </c>
      <c r="F7" s="619">
        <v>255221.18831278142</v>
      </c>
      <c r="G7" s="620">
        <v>158454.6081821805</v>
      </c>
      <c r="H7" s="620">
        <v>236855.08605011067</v>
      </c>
      <c r="I7" s="620">
        <v>58876.21935169839</v>
      </c>
      <c r="J7" s="620">
        <v>117708.19137625142</v>
      </c>
      <c r="K7" s="617">
        <v>827115.29327305802</v>
      </c>
      <c r="L7" s="620">
        <v>2330367.7120438833</v>
      </c>
      <c r="M7" s="620">
        <v>443157.05398892815</v>
      </c>
      <c r="N7" s="617">
        <v>2773524.7660329794</v>
      </c>
      <c r="O7" s="1569" t="s">
        <v>580</v>
      </c>
      <c r="P7" s="619">
        <v>806104.50862477394</v>
      </c>
      <c r="Q7" s="620">
        <v>32159.434762944558</v>
      </c>
      <c r="R7" s="620">
        <v>1038405.2509656901</v>
      </c>
      <c r="S7" s="620">
        <v>30995.054236903452</v>
      </c>
      <c r="T7" s="620">
        <v>134463.44926356213</v>
      </c>
      <c r="U7" s="621">
        <v>2042127.6978541843</v>
      </c>
      <c r="V7" s="620">
        <v>28913.489762112582</v>
      </c>
      <c r="W7" s="620">
        <v>103635.47818937819</v>
      </c>
      <c r="X7" s="620">
        <v>49361.979558787556</v>
      </c>
      <c r="Y7" s="617">
        <v>181910.94751028472</v>
      </c>
      <c r="Z7" s="111">
        <v>1172765.3288803871</v>
      </c>
      <c r="AA7" s="617">
        <v>35044666.885344282</v>
      </c>
      <c r="AB7" s="108"/>
    </row>
    <row r="8" spans="1:28" ht="11.5" x14ac:dyDescent="0.25">
      <c r="A8" s="1570" t="s">
        <v>518</v>
      </c>
      <c r="B8" s="617">
        <v>9959111.0421095025</v>
      </c>
      <c r="C8" s="618">
        <v>5110426.4105122332</v>
      </c>
      <c r="D8" s="618">
        <v>182892.65353713752</v>
      </c>
      <c r="E8" s="618">
        <v>3033282.4886573786</v>
      </c>
      <c r="F8" s="619">
        <v>125880.8201392136</v>
      </c>
      <c r="G8" s="620">
        <v>47537.967155392202</v>
      </c>
      <c r="H8" s="620">
        <v>182540.3054958561</v>
      </c>
      <c r="I8" s="620">
        <v>45768.921124165201</v>
      </c>
      <c r="J8" s="620">
        <v>75958.221590464178</v>
      </c>
      <c r="K8" s="617">
        <v>477686.23550513433</v>
      </c>
      <c r="L8" s="620">
        <v>285376.86770924227</v>
      </c>
      <c r="M8" s="620">
        <v>59488.951928779454</v>
      </c>
      <c r="N8" s="617">
        <v>344865.81963803031</v>
      </c>
      <c r="O8" s="1570" t="s">
        <v>518</v>
      </c>
      <c r="P8" s="619">
        <v>90467.16604563166</v>
      </c>
      <c r="Q8" s="620">
        <v>6910.934473275026</v>
      </c>
      <c r="R8" s="620">
        <v>110163.20235485236</v>
      </c>
      <c r="S8" s="620">
        <v>4571.0202221548334</v>
      </c>
      <c r="T8" s="620">
        <v>15232.44010587642</v>
      </c>
      <c r="U8" s="621">
        <v>227344.76320178818</v>
      </c>
      <c r="V8" s="620">
        <v>25366.254807711757</v>
      </c>
      <c r="W8" s="620">
        <v>39394.160154149751</v>
      </c>
      <c r="X8" s="620">
        <v>23121.604317978763</v>
      </c>
      <c r="Y8" s="617">
        <v>87882.019279837041</v>
      </c>
      <c r="Z8" s="111">
        <v>449384.71973054996</v>
      </c>
      <c r="AA8" s="617">
        <v>19872876.152145822</v>
      </c>
      <c r="AB8" s="108"/>
    </row>
    <row r="9" spans="1:28" ht="11.5" x14ac:dyDescent="0.25">
      <c r="A9" s="1570" t="s">
        <v>581</v>
      </c>
      <c r="B9" s="617">
        <v>142198.9954974869</v>
      </c>
      <c r="C9" s="618">
        <v>78392.354189368576</v>
      </c>
      <c r="D9" s="618">
        <v>2647.5093953386827</v>
      </c>
      <c r="E9" s="618">
        <v>24456.541412932871</v>
      </c>
      <c r="F9" s="619">
        <v>1677.9552086787244</v>
      </c>
      <c r="G9" s="620">
        <v>1936.4384487854745</v>
      </c>
      <c r="H9" s="620">
        <v>4761.8356815771849</v>
      </c>
      <c r="I9" s="620">
        <v>411.47709957215699</v>
      </c>
      <c r="J9" s="620">
        <v>1543.8980800900274</v>
      </c>
      <c r="K9" s="617">
        <v>10331.60451870358</v>
      </c>
      <c r="L9" s="620">
        <v>5618.218260662512</v>
      </c>
      <c r="M9" s="620">
        <v>1075.0257871888834</v>
      </c>
      <c r="N9" s="617">
        <v>6693.2440478513909</v>
      </c>
      <c r="O9" s="1570" t="s">
        <v>581</v>
      </c>
      <c r="P9" s="619">
        <v>1497.7919397083504</v>
      </c>
      <c r="Q9" s="620">
        <v>254.44525641387807</v>
      </c>
      <c r="R9" s="620">
        <v>786.78062840404732</v>
      </c>
      <c r="S9" s="620">
        <v>43.310260211256875</v>
      </c>
      <c r="T9" s="620">
        <v>43.522065622077406</v>
      </c>
      <c r="U9" s="621">
        <v>2625.8501503596099</v>
      </c>
      <c r="V9" s="620">
        <v>1260.7028496571747</v>
      </c>
      <c r="W9" s="620">
        <v>566.78015095279204</v>
      </c>
      <c r="X9" s="620">
        <v>421.53651276439967</v>
      </c>
      <c r="Y9" s="617">
        <v>2249.0195133743655</v>
      </c>
      <c r="Z9" s="111">
        <v>7089.7062335584442</v>
      </c>
      <c r="AA9" s="617">
        <v>276684.8249590015</v>
      </c>
      <c r="AB9" s="108"/>
    </row>
    <row r="10" spans="1:28" ht="11.5" x14ac:dyDescent="0.25">
      <c r="A10" s="1570" t="s">
        <v>596</v>
      </c>
      <c r="B10" s="617">
        <v>111660.44441026576</v>
      </c>
      <c r="C10" s="618">
        <v>71760.186234462963</v>
      </c>
      <c r="D10" s="618">
        <v>2204.3605202497365</v>
      </c>
      <c r="E10" s="618">
        <v>14417.936041658095</v>
      </c>
      <c r="F10" s="619">
        <v>1863.6470457848152</v>
      </c>
      <c r="G10" s="620">
        <v>745.161797956501</v>
      </c>
      <c r="H10" s="620">
        <v>1521.5250475040123</v>
      </c>
      <c r="I10" s="620">
        <v>408.19146363237451</v>
      </c>
      <c r="J10" s="620">
        <v>1140.6234715097935</v>
      </c>
      <c r="K10" s="617">
        <v>5679.1488263875108</v>
      </c>
      <c r="L10" s="620">
        <v>5756.0332826176309</v>
      </c>
      <c r="M10" s="620">
        <v>1066.5028372576044</v>
      </c>
      <c r="N10" s="617">
        <v>6822.5361198752225</v>
      </c>
      <c r="O10" s="1570" t="s">
        <v>596</v>
      </c>
      <c r="P10" s="619">
        <v>1291.4340194900037</v>
      </c>
      <c r="Q10" s="620">
        <v>173.48452102354696</v>
      </c>
      <c r="R10" s="620">
        <v>1110.0498801719752</v>
      </c>
      <c r="S10" s="620">
        <v>51.00948858892292</v>
      </c>
      <c r="T10" s="620">
        <v>22.910303870641439</v>
      </c>
      <c r="U10" s="621">
        <v>2648.8882131450873</v>
      </c>
      <c r="V10" s="620">
        <v>322.92712126848653</v>
      </c>
      <c r="W10" s="620">
        <v>433.51583630529223</v>
      </c>
      <c r="X10" s="620">
        <v>1721.7129550474567</v>
      </c>
      <c r="Y10" s="617">
        <v>2478.1559126212351</v>
      </c>
      <c r="Z10" s="111">
        <v>7911.7195811209167</v>
      </c>
      <c r="AA10" s="617">
        <v>225583.37585978981</v>
      </c>
      <c r="AB10" s="108"/>
    </row>
    <row r="11" spans="1:28" ht="11.5" x14ac:dyDescent="0.25">
      <c r="A11" s="1570" t="s">
        <v>582</v>
      </c>
      <c r="B11" s="617">
        <v>4873019.3723129937</v>
      </c>
      <c r="C11" s="618">
        <v>2420066.1553124278</v>
      </c>
      <c r="D11" s="618">
        <v>55426.620492464863</v>
      </c>
      <c r="E11" s="618">
        <v>712737.01659847877</v>
      </c>
      <c r="F11" s="619">
        <v>46940.067478159952</v>
      </c>
      <c r="G11" s="620">
        <v>17434.269300535394</v>
      </c>
      <c r="H11" s="620">
        <v>85638.923508753665</v>
      </c>
      <c r="I11" s="620">
        <v>14410.83580319111</v>
      </c>
      <c r="J11" s="620">
        <v>35872.142860757711</v>
      </c>
      <c r="K11" s="617">
        <v>200296.23895140283</v>
      </c>
      <c r="L11" s="620">
        <v>87520.349208728629</v>
      </c>
      <c r="M11" s="620">
        <v>16700.11433156917</v>
      </c>
      <c r="N11" s="617">
        <v>104220.46354029777</v>
      </c>
      <c r="O11" s="1570" t="s">
        <v>582</v>
      </c>
      <c r="P11" s="619">
        <v>15220.005973396424</v>
      </c>
      <c r="Q11" s="620">
        <v>3861.7772930827073</v>
      </c>
      <c r="R11" s="620">
        <v>14951.527245541904</v>
      </c>
      <c r="S11" s="620">
        <v>1259.563917274209</v>
      </c>
      <c r="T11" s="620">
        <v>3858.7065843629416</v>
      </c>
      <c r="U11" s="621">
        <v>39151.581013658048</v>
      </c>
      <c r="V11" s="620">
        <v>4436.8216452948491</v>
      </c>
      <c r="W11" s="620">
        <v>10859.062121577952</v>
      </c>
      <c r="X11" s="620">
        <v>10346.972937419863</v>
      </c>
      <c r="Y11" s="617">
        <v>25642.856704292564</v>
      </c>
      <c r="Z11" s="111">
        <v>179585.4153649685</v>
      </c>
      <c r="AA11" s="617">
        <v>8610145.7202880066</v>
      </c>
      <c r="AB11" s="108"/>
    </row>
    <row r="12" spans="1:28" ht="11.5" x14ac:dyDescent="0.25">
      <c r="A12" s="1570" t="s">
        <v>716</v>
      </c>
      <c r="B12" s="617">
        <v>5209936.1992448317</v>
      </c>
      <c r="C12" s="618">
        <v>2970943.8250088631</v>
      </c>
      <c r="D12" s="618">
        <v>570227.95144562935</v>
      </c>
      <c r="E12" s="618">
        <v>1101567.9687018362</v>
      </c>
      <c r="F12" s="619">
        <v>93008.954808142676</v>
      </c>
      <c r="G12" s="620">
        <v>48731.502576525199</v>
      </c>
      <c r="H12" s="620">
        <v>139303.2441281541</v>
      </c>
      <c r="I12" s="620">
        <v>20201.668089016119</v>
      </c>
      <c r="J12" s="620">
        <v>58717.29092763627</v>
      </c>
      <c r="K12" s="617">
        <v>359962.66052950884</v>
      </c>
      <c r="L12" s="620">
        <v>178796.03551163146</v>
      </c>
      <c r="M12" s="620">
        <v>38371.278578148769</v>
      </c>
      <c r="N12" s="617">
        <v>217167.31408977989</v>
      </c>
      <c r="O12" s="1570" t="s">
        <v>716</v>
      </c>
      <c r="P12" s="619">
        <v>109783.15385359347</v>
      </c>
      <c r="Q12" s="620">
        <v>7865.5754496971076</v>
      </c>
      <c r="R12" s="620">
        <v>68356.617725728211</v>
      </c>
      <c r="S12" s="620">
        <v>3087.0078688790945</v>
      </c>
      <c r="T12" s="620">
        <v>15663.605099793307</v>
      </c>
      <c r="U12" s="621">
        <v>204755.95999769267</v>
      </c>
      <c r="V12" s="620">
        <v>5168.3417607497831</v>
      </c>
      <c r="W12" s="620">
        <v>24870.303110700253</v>
      </c>
      <c r="X12" s="620">
        <v>20168.305076337747</v>
      </c>
      <c r="Y12" s="617">
        <v>50206.949947787165</v>
      </c>
      <c r="Z12" s="111">
        <v>268188.7139026447</v>
      </c>
      <c r="AA12" s="617">
        <v>10952957.542876057</v>
      </c>
      <c r="AB12" s="108"/>
    </row>
    <row r="13" spans="1:28" ht="11.5" x14ac:dyDescent="0.25">
      <c r="A13" s="1570" t="s">
        <v>519</v>
      </c>
      <c r="B13" s="617">
        <v>928173.32829480607</v>
      </c>
      <c r="C13" s="618">
        <v>711228.08872936049</v>
      </c>
      <c r="D13" s="618">
        <v>115014.91978360435</v>
      </c>
      <c r="E13" s="618">
        <v>141920.13472180127</v>
      </c>
      <c r="F13" s="619">
        <v>23079.249424102782</v>
      </c>
      <c r="G13" s="620">
        <v>14851.560488213148</v>
      </c>
      <c r="H13" s="620">
        <v>42082.395200351632</v>
      </c>
      <c r="I13" s="620">
        <v>5044.5224768966946</v>
      </c>
      <c r="J13" s="620">
        <v>18940.034613241456</v>
      </c>
      <c r="K13" s="617">
        <v>103997.76220280596</v>
      </c>
      <c r="L13" s="620">
        <v>47371.211732853655</v>
      </c>
      <c r="M13" s="620">
        <v>8553.227190529773</v>
      </c>
      <c r="N13" s="617">
        <v>55924.438923383284</v>
      </c>
      <c r="O13" s="1570" t="s">
        <v>519</v>
      </c>
      <c r="P13" s="619">
        <v>34923.985245978285</v>
      </c>
      <c r="Q13" s="620">
        <v>1859.5117769692524</v>
      </c>
      <c r="R13" s="620">
        <v>15964.833471188613</v>
      </c>
      <c r="S13" s="620">
        <v>463.87822399531547</v>
      </c>
      <c r="T13" s="620">
        <v>4665.9753618930026</v>
      </c>
      <c r="U13" s="621">
        <v>57878.184080024985</v>
      </c>
      <c r="V13" s="620">
        <v>915.56885443355304</v>
      </c>
      <c r="W13" s="620">
        <v>6469.5155259773746</v>
      </c>
      <c r="X13" s="620">
        <v>6477.3141373279586</v>
      </c>
      <c r="Y13" s="617">
        <v>13862.398517738908</v>
      </c>
      <c r="Z13" s="111">
        <v>71206.948375035689</v>
      </c>
      <c r="AA13" s="617">
        <v>2199206.2036300106</v>
      </c>
      <c r="AB13" s="108"/>
    </row>
    <row r="14" spans="1:28" ht="11.5" x14ac:dyDescent="0.25">
      <c r="A14" s="1570" t="s">
        <v>520</v>
      </c>
      <c r="B14" s="617">
        <v>4281762.870948785</v>
      </c>
      <c r="C14" s="618">
        <v>2259715.7362796222</v>
      </c>
      <c r="D14" s="618">
        <v>455213.03166205192</v>
      </c>
      <c r="E14" s="618">
        <v>959647.83398002409</v>
      </c>
      <c r="F14" s="619">
        <v>69929.705384042158</v>
      </c>
      <c r="G14" s="620">
        <v>33879.942088312331</v>
      </c>
      <c r="H14" s="620">
        <v>97220.84892780309</v>
      </c>
      <c r="I14" s="620">
        <v>15157.145612119411</v>
      </c>
      <c r="J14" s="620">
        <v>39777.256314395898</v>
      </c>
      <c r="K14" s="617">
        <v>255964.89832668757</v>
      </c>
      <c r="L14" s="620">
        <v>131424.82377877604</v>
      </c>
      <c r="M14" s="620">
        <v>29818.051387619056</v>
      </c>
      <c r="N14" s="617">
        <v>161242.8751663951</v>
      </c>
      <c r="O14" s="1570" t="s">
        <v>520</v>
      </c>
      <c r="P14" s="619">
        <v>74859.168607615051</v>
      </c>
      <c r="Q14" s="620">
        <v>6006.0636727278552</v>
      </c>
      <c r="R14" s="620">
        <v>52391.784254539489</v>
      </c>
      <c r="S14" s="620">
        <v>2623.1296448837788</v>
      </c>
      <c r="T14" s="620">
        <v>10997.629737900335</v>
      </c>
      <c r="U14" s="621">
        <v>146877.77591766958</v>
      </c>
      <c r="V14" s="620">
        <v>4252.7729063162305</v>
      </c>
      <c r="W14" s="620">
        <v>18400.787584722882</v>
      </c>
      <c r="X14" s="620">
        <v>13690.990939009782</v>
      </c>
      <c r="Y14" s="617">
        <v>36344.55143004869</v>
      </c>
      <c r="Z14" s="165">
        <v>196981.76552760231</v>
      </c>
      <c r="AA14" s="617">
        <v>8753751.3392388709</v>
      </c>
      <c r="AB14" s="108"/>
    </row>
    <row r="15" spans="1:28" ht="11.5" x14ac:dyDescent="0.25">
      <c r="A15" s="1569" t="s">
        <v>221</v>
      </c>
      <c r="B15" s="622">
        <v>31073339.950906012</v>
      </c>
      <c r="C15" s="623">
        <v>18078650.084475402</v>
      </c>
      <c r="D15" s="623">
        <v>8766490.357181089</v>
      </c>
      <c r="E15" s="623">
        <v>6776118.4914656021</v>
      </c>
      <c r="F15" s="624">
        <v>524592.63299280847</v>
      </c>
      <c r="G15" s="625">
        <v>274839.94746137859</v>
      </c>
      <c r="H15" s="625">
        <v>650620.91991203185</v>
      </c>
      <c r="I15" s="625">
        <v>140077.31293126888</v>
      </c>
      <c r="J15" s="625">
        <v>290940.36830670497</v>
      </c>
      <c r="K15" s="622">
        <v>1881071.1816039346</v>
      </c>
      <c r="L15" s="626">
        <v>2893435.2160169655</v>
      </c>
      <c r="M15" s="627">
        <v>559858.92745187343</v>
      </c>
      <c r="N15" s="622">
        <v>3453294.1434690501</v>
      </c>
      <c r="O15" s="1569" t="s">
        <v>221</v>
      </c>
      <c r="P15" s="628">
        <v>1024364.0604566234</v>
      </c>
      <c r="Q15" s="629">
        <v>51225.651756436317</v>
      </c>
      <c r="R15" s="629">
        <v>1233773.4288003992</v>
      </c>
      <c r="S15" s="629">
        <v>40006.965994011654</v>
      </c>
      <c r="T15" s="629">
        <v>169284.6334230871</v>
      </c>
      <c r="U15" s="630">
        <v>2518654.7404308836</v>
      </c>
      <c r="V15" s="628">
        <v>65468.537946794422</v>
      </c>
      <c r="W15" s="629">
        <v>179759.2995630595</v>
      </c>
      <c r="X15" s="629">
        <v>105142.11135833379</v>
      </c>
      <c r="Y15" s="630">
        <v>350369.9488682088</v>
      </c>
      <c r="Z15" s="631">
        <v>2084925.6036935595</v>
      </c>
      <c r="AA15" s="631">
        <v>74982914.5018415</v>
      </c>
      <c r="AB15" s="108"/>
    </row>
    <row r="16" spans="1:28" ht="11.5" x14ac:dyDescent="0.25">
      <c r="A16" s="1571" t="s">
        <v>521</v>
      </c>
      <c r="B16" s="611"/>
      <c r="C16" s="612"/>
      <c r="D16" s="612"/>
      <c r="E16" s="612"/>
      <c r="F16" s="613"/>
      <c r="G16" s="614"/>
      <c r="H16" s="614"/>
      <c r="I16" s="614"/>
      <c r="J16" s="614"/>
      <c r="K16" s="611"/>
      <c r="L16" s="613"/>
      <c r="M16" s="614"/>
      <c r="N16" s="611"/>
      <c r="O16" s="1571" t="s">
        <v>257</v>
      </c>
      <c r="P16" s="614"/>
      <c r="Q16" s="614"/>
      <c r="R16" s="614"/>
      <c r="S16" s="614"/>
      <c r="T16" s="614"/>
      <c r="U16" s="611"/>
      <c r="V16" s="614"/>
      <c r="W16" s="614"/>
      <c r="X16" s="614"/>
      <c r="Y16" s="611"/>
      <c r="Z16" s="612"/>
      <c r="AA16" s="611"/>
      <c r="AB16" s="4"/>
    </row>
    <row r="17" spans="1:28" ht="11.5" x14ac:dyDescent="0.25">
      <c r="A17" s="1569" t="s">
        <v>580</v>
      </c>
      <c r="B17" s="617">
        <v>10368093.950818667</v>
      </c>
      <c r="C17" s="618">
        <v>7055456.8291739905</v>
      </c>
      <c r="D17" s="618">
        <v>61694.967302187986</v>
      </c>
      <c r="E17" s="618">
        <v>763932.36854682153</v>
      </c>
      <c r="F17" s="619">
        <v>220801.3026438524</v>
      </c>
      <c r="G17" s="620">
        <v>77557.219215595687</v>
      </c>
      <c r="H17" s="620">
        <v>210207.38306347822</v>
      </c>
      <c r="I17" s="620">
        <v>54742.74040433074</v>
      </c>
      <c r="J17" s="620">
        <v>103529.79957624053</v>
      </c>
      <c r="K17" s="617">
        <v>666838.44490358641</v>
      </c>
      <c r="L17" s="620">
        <v>387817.91053841874</v>
      </c>
      <c r="M17" s="620">
        <v>68891.360687139386</v>
      </c>
      <c r="N17" s="617">
        <v>456709.27122559678</v>
      </c>
      <c r="O17" s="1569" t="s">
        <v>580</v>
      </c>
      <c r="P17" s="619">
        <v>205409.19889244219</v>
      </c>
      <c r="Q17" s="620">
        <v>19339.286751400006</v>
      </c>
      <c r="R17" s="620">
        <v>58994.856500618152</v>
      </c>
      <c r="S17" s="620">
        <v>6954.7030464273375</v>
      </c>
      <c r="T17" s="620">
        <v>11696.109838637669</v>
      </c>
      <c r="U17" s="621">
        <v>302394.15502954263</v>
      </c>
      <c r="V17" s="620">
        <v>27995.15642877925</v>
      </c>
      <c r="W17" s="620">
        <v>98838.478189378715</v>
      </c>
      <c r="X17" s="620">
        <v>47447.221983029878</v>
      </c>
      <c r="Y17" s="617">
        <v>174280.8566011902</v>
      </c>
      <c r="Z17" s="111">
        <v>566615.23134184978</v>
      </c>
      <c r="AA17" s="617">
        <v>20416016.075012077</v>
      </c>
      <c r="AB17" s="108"/>
    </row>
    <row r="18" spans="1:28" ht="11.5" x14ac:dyDescent="0.25">
      <c r="A18" s="1570" t="s">
        <v>518</v>
      </c>
      <c r="B18" s="617">
        <v>9870835.2887778673</v>
      </c>
      <c r="C18" s="618">
        <v>5024890.4335255101</v>
      </c>
      <c r="D18" s="618">
        <v>7504.1599836388459</v>
      </c>
      <c r="E18" s="618">
        <v>956838.28463408805</v>
      </c>
      <c r="F18" s="619">
        <v>113915.0899766224</v>
      </c>
      <c r="G18" s="620">
        <v>41878.621001546657</v>
      </c>
      <c r="H18" s="620">
        <v>171715.10804389181</v>
      </c>
      <c r="I18" s="620">
        <v>44617.705334691658</v>
      </c>
      <c r="J18" s="620">
        <v>72525.536750159255</v>
      </c>
      <c r="K18" s="617">
        <v>444652.06110694358</v>
      </c>
      <c r="L18" s="620">
        <v>48166.851853994805</v>
      </c>
      <c r="M18" s="620">
        <v>12397.707668312854</v>
      </c>
      <c r="N18" s="617">
        <v>60564.559522307056</v>
      </c>
      <c r="O18" s="1570" t="s">
        <v>518</v>
      </c>
      <c r="P18" s="619">
        <v>30348.18381867632</v>
      </c>
      <c r="Q18" s="620">
        <v>5094.5215492425541</v>
      </c>
      <c r="R18" s="620">
        <v>8377.8236144382226</v>
      </c>
      <c r="S18" s="620">
        <v>2006.8630792976924</v>
      </c>
      <c r="T18" s="620">
        <v>3003.3626227267246</v>
      </c>
      <c r="U18" s="621">
        <v>48830.754684380481</v>
      </c>
      <c r="V18" s="620">
        <v>25366.254807711757</v>
      </c>
      <c r="W18" s="620">
        <v>38382.660154149831</v>
      </c>
      <c r="X18" s="620">
        <v>23053.816439190894</v>
      </c>
      <c r="Y18" s="617">
        <v>86802.731401049212</v>
      </c>
      <c r="Z18" s="111">
        <v>339545.27900741779</v>
      </c>
      <c r="AA18" s="617">
        <v>16840463.55264337</v>
      </c>
      <c r="AB18" s="108"/>
    </row>
    <row r="19" spans="1:28" ht="11.5" x14ac:dyDescent="0.25">
      <c r="A19" s="1570" t="s">
        <v>581</v>
      </c>
      <c r="B19" s="617">
        <v>139763.27785042737</v>
      </c>
      <c r="C19" s="618">
        <v>77968.935942242562</v>
      </c>
      <c r="D19" s="618">
        <v>207.74600202257096</v>
      </c>
      <c r="E19" s="618">
        <v>11590.10162066987</v>
      </c>
      <c r="F19" s="619">
        <v>1677.9552086787244</v>
      </c>
      <c r="G19" s="620">
        <v>1936.4384487854745</v>
      </c>
      <c r="H19" s="620">
        <v>4264.4467926882999</v>
      </c>
      <c r="I19" s="620">
        <v>411.47709957215699</v>
      </c>
      <c r="J19" s="620">
        <v>1543.8980800900274</v>
      </c>
      <c r="K19" s="617">
        <v>9834.2156298146911</v>
      </c>
      <c r="L19" s="620">
        <v>563.86974697460369</v>
      </c>
      <c r="M19" s="620">
        <v>151.5585863797011</v>
      </c>
      <c r="N19" s="617">
        <v>715.42833335430396</v>
      </c>
      <c r="O19" s="1570" t="s">
        <v>581</v>
      </c>
      <c r="P19" s="619">
        <v>984.91633420179573</v>
      </c>
      <c r="Q19" s="620">
        <v>202.94525641387801</v>
      </c>
      <c r="R19" s="620">
        <v>112.01162429018449</v>
      </c>
      <c r="S19" s="620">
        <v>43.310260211256875</v>
      </c>
      <c r="T19" s="620">
        <v>43.522065622077406</v>
      </c>
      <c r="U19" s="621">
        <v>1386.7055407391915</v>
      </c>
      <c r="V19" s="620">
        <v>1260.7028496571747</v>
      </c>
      <c r="W19" s="620">
        <v>566.78015095279204</v>
      </c>
      <c r="X19" s="620">
        <v>421.53651276439967</v>
      </c>
      <c r="Y19" s="617">
        <v>2249.0195133743655</v>
      </c>
      <c r="Z19" s="111">
        <v>6297.0460673180396</v>
      </c>
      <c r="AA19" s="617">
        <v>250012.47649999123</v>
      </c>
      <c r="AB19" s="108"/>
    </row>
    <row r="20" spans="1:28" ht="11.5" x14ac:dyDescent="0.25">
      <c r="A20" s="1570" t="s">
        <v>596</v>
      </c>
      <c r="B20" s="617">
        <v>107999.73119618261</v>
      </c>
      <c r="C20" s="618">
        <v>69954.855203583516</v>
      </c>
      <c r="D20" s="618">
        <v>227.71628449430102</v>
      </c>
      <c r="E20" s="618">
        <v>6557.3686695465294</v>
      </c>
      <c r="F20" s="619">
        <v>1821.4470457848122</v>
      </c>
      <c r="G20" s="620">
        <v>745.161797956501</v>
      </c>
      <c r="H20" s="620">
        <v>1521.5250475040123</v>
      </c>
      <c r="I20" s="620">
        <v>408.19146363237451</v>
      </c>
      <c r="J20" s="620">
        <v>1140.6234715097935</v>
      </c>
      <c r="K20" s="617">
        <v>5636.9488263875</v>
      </c>
      <c r="L20" s="620">
        <v>691.11148965927191</v>
      </c>
      <c r="M20" s="620">
        <v>178.03154696882712</v>
      </c>
      <c r="N20" s="617">
        <v>869.14303662809868</v>
      </c>
      <c r="O20" s="1570" t="s">
        <v>596</v>
      </c>
      <c r="P20" s="619">
        <v>574.44791864500326</v>
      </c>
      <c r="Q20" s="620">
        <v>140.48452102354702</v>
      </c>
      <c r="R20" s="620">
        <v>154.2358997991262</v>
      </c>
      <c r="S20" s="620">
        <v>20.676155255589606</v>
      </c>
      <c r="T20" s="620">
        <v>22.910303870641439</v>
      </c>
      <c r="U20" s="621">
        <v>912.75479859390623</v>
      </c>
      <c r="V20" s="620">
        <v>322.92712126848653</v>
      </c>
      <c r="W20" s="620">
        <v>433.51583630529223</v>
      </c>
      <c r="X20" s="620">
        <v>1721.7129550474567</v>
      </c>
      <c r="Y20" s="617">
        <v>2478.1559126212351</v>
      </c>
      <c r="Z20" s="111">
        <v>4904.6129634738672</v>
      </c>
      <c r="AA20" s="617">
        <v>199541.28689153059</v>
      </c>
      <c r="AB20" s="108"/>
    </row>
    <row r="21" spans="1:28" ht="11.5" x14ac:dyDescent="0.25">
      <c r="A21" s="1570" t="s">
        <v>129</v>
      </c>
      <c r="B21" s="617">
        <v>4810268.626998229</v>
      </c>
      <c r="C21" s="618">
        <v>2374566.7824845398</v>
      </c>
      <c r="D21" s="618">
        <v>3591.5830350587157</v>
      </c>
      <c r="E21" s="618">
        <v>327256.33483120194</v>
      </c>
      <c r="F21" s="619">
        <v>44183.405223024056</v>
      </c>
      <c r="G21" s="620">
        <v>16761.641095407187</v>
      </c>
      <c r="H21" s="620">
        <v>79114.022046766899</v>
      </c>
      <c r="I21" s="620">
        <v>13119.925276875301</v>
      </c>
      <c r="J21" s="620">
        <v>31634.823067685575</v>
      </c>
      <c r="K21" s="617">
        <v>184813.81670976264</v>
      </c>
      <c r="L21" s="620">
        <v>15077.770159990081</v>
      </c>
      <c r="M21" s="620">
        <v>5305.1743729675809</v>
      </c>
      <c r="N21" s="617">
        <v>20382.944532957648</v>
      </c>
      <c r="O21" s="1570" t="s">
        <v>582</v>
      </c>
      <c r="P21" s="619">
        <v>7876.3257540367385</v>
      </c>
      <c r="Q21" s="620">
        <v>3137.1033800392179</v>
      </c>
      <c r="R21" s="620">
        <v>2755.8290711632976</v>
      </c>
      <c r="S21" s="620">
        <v>986.0972506075417</v>
      </c>
      <c r="T21" s="620">
        <v>986.72517594013573</v>
      </c>
      <c r="U21" s="621">
        <v>15742.080631786919</v>
      </c>
      <c r="V21" s="620">
        <v>4436.8216452948491</v>
      </c>
      <c r="W21" s="620">
        <v>10859.062121577952</v>
      </c>
      <c r="X21" s="620">
        <v>9621.9123313592518</v>
      </c>
      <c r="Y21" s="617">
        <v>24917.796098231942</v>
      </c>
      <c r="Z21" s="111">
        <v>158131.57478082954</v>
      </c>
      <c r="AA21" s="617">
        <v>7919671.5401018038</v>
      </c>
      <c r="AB21" s="108"/>
    </row>
    <row r="22" spans="1:28" ht="11.5" x14ac:dyDescent="0.25">
      <c r="A22" s="1570" t="s">
        <v>716</v>
      </c>
      <c r="B22" s="617">
        <v>5134148.5312386602</v>
      </c>
      <c r="C22" s="618">
        <v>2900667.8370279954</v>
      </c>
      <c r="D22" s="618">
        <v>7126.8854243730339</v>
      </c>
      <c r="E22" s="618">
        <v>521147.62083129399</v>
      </c>
      <c r="F22" s="619">
        <v>79842.327696127555</v>
      </c>
      <c r="G22" s="620">
        <v>42879.400789424202</v>
      </c>
      <c r="H22" s="620">
        <v>129082.11564026709</v>
      </c>
      <c r="I22" s="620">
        <v>18796.112825858221</v>
      </c>
      <c r="J22" s="620">
        <v>53447.573666535769</v>
      </c>
      <c r="K22" s="617">
        <v>324047.53061824135</v>
      </c>
      <c r="L22" s="620">
        <v>27737.959033459734</v>
      </c>
      <c r="M22" s="620">
        <v>7770.7978093327674</v>
      </c>
      <c r="N22" s="617">
        <v>35508.75684279226</v>
      </c>
      <c r="O22" s="1570" t="s">
        <v>716</v>
      </c>
      <c r="P22" s="619">
        <v>36436.195238335684</v>
      </c>
      <c r="Q22" s="620">
        <v>4426.1671604206895</v>
      </c>
      <c r="R22" s="620">
        <v>8327.3342451232329</v>
      </c>
      <c r="S22" s="620">
        <v>1753.9745355457599</v>
      </c>
      <c r="T22" s="620">
        <v>2025.022408251408</v>
      </c>
      <c r="U22" s="621">
        <v>52968.693587675793</v>
      </c>
      <c r="V22" s="620">
        <v>5168.3417607497831</v>
      </c>
      <c r="W22" s="620">
        <v>23425.30311070025</v>
      </c>
      <c r="X22" s="620">
        <v>19287.062652095319</v>
      </c>
      <c r="Y22" s="617">
        <v>47880.707523544923</v>
      </c>
      <c r="Z22" s="111">
        <v>205791.53975273276</v>
      </c>
      <c r="AA22" s="617">
        <v>9229288.1028469559</v>
      </c>
      <c r="AB22" s="108"/>
    </row>
    <row r="23" spans="1:28" ht="11.5" x14ac:dyDescent="0.25">
      <c r="A23" s="1570" t="s">
        <v>519</v>
      </c>
      <c r="B23" s="617">
        <v>901085.57868637377</v>
      </c>
      <c r="C23" s="618">
        <v>683523.88733611384</v>
      </c>
      <c r="D23" s="618">
        <v>2056.6246224198571</v>
      </c>
      <c r="E23" s="618">
        <v>77400.097659281091</v>
      </c>
      <c r="F23" s="619">
        <v>20873.020045751626</v>
      </c>
      <c r="G23" s="620">
        <v>13568.61565526825</v>
      </c>
      <c r="H23" s="620">
        <v>38418.004222908472</v>
      </c>
      <c r="I23" s="620">
        <v>4715.4330032124763</v>
      </c>
      <c r="J23" s="620">
        <v>16992.218630978128</v>
      </c>
      <c r="K23" s="617">
        <v>94567.29155811503</v>
      </c>
      <c r="L23" s="620">
        <v>6755.0076023189431</v>
      </c>
      <c r="M23" s="620">
        <v>2128.7763689123294</v>
      </c>
      <c r="N23" s="617">
        <v>8883.7839712312598</v>
      </c>
      <c r="O23" s="1570" t="s">
        <v>519</v>
      </c>
      <c r="P23" s="619">
        <v>14041.288530072383</v>
      </c>
      <c r="Q23" s="620">
        <v>1256.6975799011211</v>
      </c>
      <c r="R23" s="620">
        <v>1416.0380603207427</v>
      </c>
      <c r="S23" s="620">
        <v>403.21155732864889</v>
      </c>
      <c r="T23" s="620">
        <v>652.01532840163668</v>
      </c>
      <c r="U23" s="621">
        <v>17769.251056024568</v>
      </c>
      <c r="V23" s="620">
        <v>915.56885443355304</v>
      </c>
      <c r="W23" s="620">
        <v>6036.0155259773737</v>
      </c>
      <c r="X23" s="620">
        <v>6477.3141373279586</v>
      </c>
      <c r="Y23" s="617">
        <v>13428.898517738897</v>
      </c>
      <c r="Z23" s="111">
        <v>46457.53037230987</v>
      </c>
      <c r="AA23" s="617">
        <v>1845172.9437804918</v>
      </c>
      <c r="AB23" s="108"/>
    </row>
    <row r="24" spans="1:28" ht="11.5" x14ac:dyDescent="0.25">
      <c r="A24" s="1570" t="s">
        <v>520</v>
      </c>
      <c r="B24" s="617">
        <v>4233062.952551702</v>
      </c>
      <c r="C24" s="618">
        <v>2217143.9496916966</v>
      </c>
      <c r="D24" s="618">
        <v>5070.2608019531654</v>
      </c>
      <c r="E24" s="618">
        <v>443747.52317199629</v>
      </c>
      <c r="F24" s="619">
        <v>58969.307650375507</v>
      </c>
      <c r="G24" s="620">
        <v>29310.785134155918</v>
      </c>
      <c r="H24" s="620">
        <v>90664.111417362219</v>
      </c>
      <c r="I24" s="620">
        <v>14080.679822645716</v>
      </c>
      <c r="J24" s="620">
        <v>36455.35503555803</v>
      </c>
      <c r="K24" s="617">
        <v>229480.2390601045</v>
      </c>
      <c r="L24" s="620">
        <v>20982.951431140646</v>
      </c>
      <c r="M24" s="620">
        <v>5642.0214404204471</v>
      </c>
      <c r="N24" s="617">
        <v>26624.972871561145</v>
      </c>
      <c r="O24" s="1570" t="s">
        <v>520</v>
      </c>
      <c r="P24" s="619">
        <v>22394.906708263781</v>
      </c>
      <c r="Q24" s="620">
        <v>3169.4695805195752</v>
      </c>
      <c r="R24" s="620">
        <v>6911.2961848024752</v>
      </c>
      <c r="S24" s="620">
        <v>1350.7629782171102</v>
      </c>
      <c r="T24" s="620">
        <v>1373.0070798497736</v>
      </c>
      <c r="U24" s="621">
        <v>35199.442531652276</v>
      </c>
      <c r="V24" s="620">
        <v>4252.7729063162305</v>
      </c>
      <c r="W24" s="620">
        <v>17389.287584722901</v>
      </c>
      <c r="X24" s="620">
        <v>12809.74851476734</v>
      </c>
      <c r="Y24" s="617">
        <v>34451.809005806157</v>
      </c>
      <c r="Z24" s="165">
        <v>159334.00938041889</v>
      </c>
      <c r="AA24" s="617">
        <v>7384115.1590683386</v>
      </c>
      <c r="AB24" s="108"/>
    </row>
    <row r="25" spans="1:28" ht="11.5" x14ac:dyDescent="0.25">
      <c r="A25" s="1569" t="s">
        <v>221</v>
      </c>
      <c r="B25" s="622">
        <v>30431109.406925913</v>
      </c>
      <c r="C25" s="623">
        <v>17503505.673397623</v>
      </c>
      <c r="D25" s="623">
        <v>80353.05803177529</v>
      </c>
      <c r="E25" s="623">
        <v>2587322.0791335283</v>
      </c>
      <c r="F25" s="624">
        <v>462241.52779412112</v>
      </c>
      <c r="G25" s="625">
        <v>181758.48234870998</v>
      </c>
      <c r="H25" s="625">
        <v>595904.60063465475</v>
      </c>
      <c r="I25" s="625">
        <v>132096.15240495722</v>
      </c>
      <c r="J25" s="625">
        <v>263822.25461221178</v>
      </c>
      <c r="K25" s="622">
        <v>1635823.017794667</v>
      </c>
      <c r="L25" s="626">
        <v>480055.47282249696</v>
      </c>
      <c r="M25" s="627">
        <v>94694.630671098479</v>
      </c>
      <c r="N25" s="622">
        <v>574750.10349365452</v>
      </c>
      <c r="O25" s="1569" t="s">
        <v>221</v>
      </c>
      <c r="P25" s="628">
        <v>281629.26795634249</v>
      </c>
      <c r="Q25" s="629">
        <v>32340.50861854</v>
      </c>
      <c r="R25" s="629">
        <v>78722.090955430394</v>
      </c>
      <c r="S25" s="629">
        <v>11765.624327345135</v>
      </c>
      <c r="T25" s="629">
        <v>17777.652415048666</v>
      </c>
      <c r="U25" s="630">
        <v>422235.14427273854</v>
      </c>
      <c r="V25" s="628">
        <v>64550.204613461217</v>
      </c>
      <c r="W25" s="629">
        <v>172505.79956306028</v>
      </c>
      <c r="X25" s="629">
        <v>101553.26287348568</v>
      </c>
      <c r="Y25" s="630">
        <v>338609.26705002523</v>
      </c>
      <c r="Z25" s="631">
        <v>1281285.2839136408</v>
      </c>
      <c r="AA25" s="631">
        <v>54854993.033496395</v>
      </c>
      <c r="AB25" s="108"/>
    </row>
    <row r="26" spans="1:28" ht="11.5" x14ac:dyDescent="0.25">
      <c r="A26" s="1571" t="s">
        <v>258</v>
      </c>
      <c r="B26" s="611"/>
      <c r="C26" s="612"/>
      <c r="D26" s="612"/>
      <c r="E26" s="612"/>
      <c r="F26" s="613"/>
      <c r="G26" s="614"/>
      <c r="H26" s="614"/>
      <c r="I26" s="614"/>
      <c r="J26" s="614"/>
      <c r="K26" s="611"/>
      <c r="L26" s="613"/>
      <c r="M26" s="614"/>
      <c r="N26" s="611"/>
      <c r="O26" s="1571" t="s">
        <v>258</v>
      </c>
      <c r="P26" s="614"/>
      <c r="Q26" s="614"/>
      <c r="R26" s="614"/>
      <c r="S26" s="614"/>
      <c r="T26" s="614"/>
      <c r="U26" s="611"/>
      <c r="V26" s="614"/>
      <c r="W26" s="614"/>
      <c r="X26" s="614"/>
      <c r="Y26" s="611"/>
      <c r="Z26" s="612"/>
      <c r="AA26" s="611"/>
      <c r="AB26" s="4"/>
    </row>
    <row r="27" spans="1:28" ht="11.5" x14ac:dyDescent="0.25">
      <c r="A27" s="1569" t="s">
        <v>580</v>
      </c>
      <c r="B27" s="617">
        <v>409319.94645938225</v>
      </c>
      <c r="C27" s="618">
        <v>371604.32400179404</v>
      </c>
      <c r="D27" s="618">
        <v>7891396.2944881767</v>
      </c>
      <c r="E27" s="618">
        <v>1125724.17150723</v>
      </c>
      <c r="F27" s="619">
        <v>34419.885668920455</v>
      </c>
      <c r="G27" s="620">
        <v>80897.388966589002</v>
      </c>
      <c r="H27" s="620">
        <v>26647.702986633241</v>
      </c>
      <c r="I27" s="620">
        <v>4133.4789473684204</v>
      </c>
      <c r="J27" s="620">
        <v>14178.391800012847</v>
      </c>
      <c r="K27" s="617">
        <v>160276.84836952368</v>
      </c>
      <c r="L27" s="620">
        <v>1942549.8015051647</v>
      </c>
      <c r="M27" s="620">
        <v>374265.69330177957</v>
      </c>
      <c r="N27" s="617">
        <v>2316815.4948069854</v>
      </c>
      <c r="O27" s="1569" t="s">
        <v>580</v>
      </c>
      <c r="P27" s="619">
        <v>600695.30973232747</v>
      </c>
      <c r="Q27" s="620">
        <v>12820.148011544645</v>
      </c>
      <c r="R27" s="620">
        <v>979410.39446503611</v>
      </c>
      <c r="S27" s="620">
        <v>24040.351190476187</v>
      </c>
      <c r="T27" s="620">
        <v>122767.33942492373</v>
      </c>
      <c r="U27" s="621">
        <v>1739733.5428243906</v>
      </c>
      <c r="V27" s="620">
        <v>918.33333333333383</v>
      </c>
      <c r="W27" s="620">
        <v>4797</v>
      </c>
      <c r="X27" s="620">
        <v>1914.7575757575758</v>
      </c>
      <c r="Y27" s="617">
        <v>7630.0909090909154</v>
      </c>
      <c r="Z27" s="111">
        <v>606150.09753846226</v>
      </c>
      <c r="AA27" s="617">
        <v>14628650.81090543</v>
      </c>
      <c r="AB27" s="108"/>
    </row>
    <row r="28" spans="1:28" ht="11.5" x14ac:dyDescent="0.25">
      <c r="A28" s="1570" t="s">
        <v>518</v>
      </c>
      <c r="B28" s="617">
        <v>88275.753334592635</v>
      </c>
      <c r="C28" s="618">
        <v>85535.976987816161</v>
      </c>
      <c r="D28" s="618">
        <v>175388.49355349864</v>
      </c>
      <c r="E28" s="618">
        <v>2076444.2040227854</v>
      </c>
      <c r="F28" s="619">
        <v>11965.730162591035</v>
      </c>
      <c r="G28" s="620">
        <v>5659.3461538461524</v>
      </c>
      <c r="H28" s="620">
        <v>10825.197451963242</v>
      </c>
      <c r="I28" s="620">
        <v>1151.2157894736836</v>
      </c>
      <c r="J28" s="620">
        <v>3432.684840305893</v>
      </c>
      <c r="K28" s="617">
        <v>33034.17439818001</v>
      </c>
      <c r="L28" s="620">
        <v>237210.01585524587</v>
      </c>
      <c r="M28" s="620">
        <v>47091.244260467174</v>
      </c>
      <c r="N28" s="617">
        <v>284301.26011571242</v>
      </c>
      <c r="O28" s="1570" t="s">
        <v>518</v>
      </c>
      <c r="P28" s="619">
        <v>60118.982226954009</v>
      </c>
      <c r="Q28" s="620">
        <v>1816.4129240324887</v>
      </c>
      <c r="R28" s="620">
        <v>101785.37874041419</v>
      </c>
      <c r="S28" s="1575">
        <v>2564.1571428571433</v>
      </c>
      <c r="T28" s="1575">
        <v>12229.077483149686</v>
      </c>
      <c r="U28" s="1577">
        <v>178514.00851740831</v>
      </c>
      <c r="V28" s="1671">
        <v>0</v>
      </c>
      <c r="W28" s="1575">
        <v>1011.4999999999999</v>
      </c>
      <c r="X28" s="1575">
        <v>67.787878787878782</v>
      </c>
      <c r="Y28" s="1576">
        <v>1079.287878787879</v>
      </c>
      <c r="Z28" s="853">
        <v>109839.44072315085</v>
      </c>
      <c r="AA28" s="1576">
        <v>3032412.5995317763</v>
      </c>
      <c r="AB28" s="108"/>
    </row>
    <row r="29" spans="1:28" ht="11.5" x14ac:dyDescent="0.25">
      <c r="A29" s="1570" t="s">
        <v>581</v>
      </c>
      <c r="B29" s="617">
        <v>2435.7176470588233</v>
      </c>
      <c r="C29" s="618">
        <v>423.41824712643677</v>
      </c>
      <c r="D29" s="618">
        <v>2439.763393316111</v>
      </c>
      <c r="E29" s="618">
        <v>12866.439792262972</v>
      </c>
      <c r="F29" s="1670">
        <v>0</v>
      </c>
      <c r="G29" s="1671">
        <v>0</v>
      </c>
      <c r="H29" s="1575">
        <v>497.38888888888891</v>
      </c>
      <c r="I29" s="1671">
        <v>0</v>
      </c>
      <c r="J29" s="1671">
        <v>0</v>
      </c>
      <c r="K29" s="1576">
        <v>497.38888888888891</v>
      </c>
      <c r="L29" s="620">
        <v>5054.3485136879126</v>
      </c>
      <c r="M29" s="620">
        <v>923.46720080918226</v>
      </c>
      <c r="N29" s="617">
        <v>5977.8157144970946</v>
      </c>
      <c r="O29" s="1570" t="s">
        <v>581</v>
      </c>
      <c r="P29" s="619">
        <v>512.87560550655417</v>
      </c>
      <c r="Q29" s="620">
        <v>51.5</v>
      </c>
      <c r="R29" s="620">
        <v>674.76900411386293</v>
      </c>
      <c r="S29" s="1671">
        <v>0</v>
      </c>
      <c r="T29" s="1671">
        <v>0</v>
      </c>
      <c r="U29" s="1577">
        <v>1239.1446096204181</v>
      </c>
      <c r="V29" s="1671">
        <v>0</v>
      </c>
      <c r="W29" s="1671">
        <v>0</v>
      </c>
      <c r="X29" s="1671">
        <v>0</v>
      </c>
      <c r="Y29" s="1671">
        <v>0</v>
      </c>
      <c r="Z29" s="853">
        <v>792.66016624040924</v>
      </c>
      <c r="AA29" s="1576">
        <v>26672.348459011129</v>
      </c>
      <c r="AB29" s="108"/>
    </row>
    <row r="30" spans="1:28" ht="11.5" x14ac:dyDescent="0.25">
      <c r="A30" s="1570" t="s">
        <v>596</v>
      </c>
      <c r="B30" s="617">
        <v>3660.71321408214</v>
      </c>
      <c r="C30" s="618">
        <v>1805.3310308779305</v>
      </c>
      <c r="D30" s="618">
        <v>1976.6442357554351</v>
      </c>
      <c r="E30" s="618">
        <v>7860.5673721115772</v>
      </c>
      <c r="F30" s="1574">
        <v>42.2</v>
      </c>
      <c r="G30" s="1671">
        <v>0</v>
      </c>
      <c r="H30" s="1671">
        <v>0</v>
      </c>
      <c r="I30" s="1671">
        <v>0</v>
      </c>
      <c r="J30" s="1671">
        <v>0</v>
      </c>
      <c r="K30" s="1576">
        <v>42.2</v>
      </c>
      <c r="L30" s="620">
        <v>5064.921792958361</v>
      </c>
      <c r="M30" s="620">
        <v>888.47129028877725</v>
      </c>
      <c r="N30" s="617">
        <v>5953.3930832471369</v>
      </c>
      <c r="O30" s="1570" t="s">
        <v>596</v>
      </c>
      <c r="P30" s="619">
        <v>716.98610084499944</v>
      </c>
      <c r="Q30" s="620">
        <v>33</v>
      </c>
      <c r="R30" s="620">
        <v>955.81398037284907</v>
      </c>
      <c r="S30" s="1575">
        <v>30.333333333333332</v>
      </c>
      <c r="T30" s="1671">
        <v>0</v>
      </c>
      <c r="U30" s="1577">
        <v>1736.1334145511826</v>
      </c>
      <c r="V30" s="1671">
        <v>0</v>
      </c>
      <c r="W30" s="1671">
        <v>0</v>
      </c>
      <c r="X30" s="1671">
        <v>0</v>
      </c>
      <c r="Y30" s="1671">
        <v>0</v>
      </c>
      <c r="Z30" s="853">
        <v>3007.1066176470581</v>
      </c>
      <c r="AA30" s="1576">
        <v>26042.088968272459</v>
      </c>
      <c r="AB30" s="108"/>
    </row>
    <row r="31" spans="1:28" ht="11.5" x14ac:dyDescent="0.25">
      <c r="A31" s="1570" t="s">
        <v>129</v>
      </c>
      <c r="B31" s="617">
        <v>62750.745314554617</v>
      </c>
      <c r="C31" s="618">
        <v>45499.37282759443</v>
      </c>
      <c r="D31" s="618">
        <v>51835.037457406077</v>
      </c>
      <c r="E31" s="618">
        <v>385480.6817673858</v>
      </c>
      <c r="F31" s="619">
        <v>2756.6622551361679</v>
      </c>
      <c r="G31" s="620">
        <v>672.62820512820508</v>
      </c>
      <c r="H31" s="620">
        <v>6524.9014619883028</v>
      </c>
      <c r="I31" s="620">
        <v>1290.9105263157894</v>
      </c>
      <c r="J31" s="620">
        <v>4237.3197930724245</v>
      </c>
      <c r="K31" s="617">
        <v>15482.422241640894</v>
      </c>
      <c r="L31" s="620">
        <v>72442.579048737985</v>
      </c>
      <c r="M31" s="620">
        <v>11394.939958601562</v>
      </c>
      <c r="N31" s="617">
        <v>83837.51900733955</v>
      </c>
      <c r="O31" s="1570" t="s">
        <v>582</v>
      </c>
      <c r="P31" s="619">
        <v>7343.6802193596995</v>
      </c>
      <c r="Q31" s="620">
        <v>724.67391304347825</v>
      </c>
      <c r="R31" s="620">
        <v>12195.698174378631</v>
      </c>
      <c r="S31" s="1575">
        <v>273.46666666666664</v>
      </c>
      <c r="T31" s="1575">
        <v>2871.9814084228083</v>
      </c>
      <c r="U31" s="1577">
        <v>23409.500381871261</v>
      </c>
      <c r="V31" s="1671">
        <v>0</v>
      </c>
      <c r="W31" s="1671">
        <v>0</v>
      </c>
      <c r="X31" s="1575">
        <v>725.06060606060635</v>
      </c>
      <c r="Y31" s="1576">
        <v>725.06060606060635</v>
      </c>
      <c r="Z31" s="853">
        <v>21453.840584136262</v>
      </c>
      <c r="AA31" s="1576">
        <v>690474.18018804456</v>
      </c>
      <c r="AB31" s="108"/>
    </row>
    <row r="32" spans="1:28" ht="11.5" x14ac:dyDescent="0.25">
      <c r="A32" s="1570" t="s">
        <v>716</v>
      </c>
      <c r="B32" s="617">
        <v>75787.668005433385</v>
      </c>
      <c r="C32" s="618">
        <v>70275.987980776961</v>
      </c>
      <c r="D32" s="618">
        <v>563101.06602125522</v>
      </c>
      <c r="E32" s="618">
        <v>580420.34787054814</v>
      </c>
      <c r="F32" s="619">
        <v>13166.627112018419</v>
      </c>
      <c r="G32" s="620">
        <v>5852.1017871017866</v>
      </c>
      <c r="H32" s="620">
        <v>10221.128487886386</v>
      </c>
      <c r="I32" s="620">
        <v>1405.5552631578946</v>
      </c>
      <c r="J32" s="620">
        <v>5269.7172611014712</v>
      </c>
      <c r="K32" s="617">
        <v>35915.129911265933</v>
      </c>
      <c r="L32" s="620">
        <v>151058.07647817075</v>
      </c>
      <c r="M32" s="620">
        <v>30600.480768816167</v>
      </c>
      <c r="N32" s="617">
        <v>181658.55724698657</v>
      </c>
      <c r="O32" s="1570" t="s">
        <v>716</v>
      </c>
      <c r="P32" s="619">
        <v>73346.958615255819</v>
      </c>
      <c r="Q32" s="620">
        <v>3439.4082892764141</v>
      </c>
      <c r="R32" s="620">
        <v>60029.283480605081</v>
      </c>
      <c r="S32" s="1575">
        <v>1333.0333333333335</v>
      </c>
      <c r="T32" s="1575">
        <v>13638.582691541931</v>
      </c>
      <c r="U32" s="1577">
        <v>151787.26641001296</v>
      </c>
      <c r="V32" s="1671">
        <v>0</v>
      </c>
      <c r="W32" s="1575">
        <v>1445</v>
      </c>
      <c r="X32" s="1575">
        <v>881.24242424242414</v>
      </c>
      <c r="Y32" s="1576">
        <v>2326.2424242424254</v>
      </c>
      <c r="Z32" s="853">
        <v>62397.174149900391</v>
      </c>
      <c r="AA32" s="1576">
        <v>1723669.4400204765</v>
      </c>
      <c r="AB32" s="108"/>
    </row>
    <row r="33" spans="1:28" ht="11.5" x14ac:dyDescent="0.25">
      <c r="A33" s="1570" t="s">
        <v>519</v>
      </c>
      <c r="B33" s="617">
        <v>27087.749608399419</v>
      </c>
      <c r="C33" s="618">
        <v>27704.20139323072</v>
      </c>
      <c r="D33" s="618">
        <v>112958.29516118455</v>
      </c>
      <c r="E33" s="618">
        <v>64520.037062510419</v>
      </c>
      <c r="F33" s="619">
        <v>2206.2293783511182</v>
      </c>
      <c r="G33" s="620">
        <v>1282.9448329448328</v>
      </c>
      <c r="H33" s="620">
        <v>3664.3909774436092</v>
      </c>
      <c r="I33" s="620">
        <v>329.08947368421053</v>
      </c>
      <c r="J33" s="620">
        <v>1947.8159822633513</v>
      </c>
      <c r="K33" s="617">
        <v>9430.4706446871241</v>
      </c>
      <c r="L33" s="620">
        <v>40616.204130534425</v>
      </c>
      <c r="M33" s="620">
        <v>6424.4508216174318</v>
      </c>
      <c r="N33" s="617">
        <v>47040.654952151817</v>
      </c>
      <c r="O33" s="1570" t="s">
        <v>519</v>
      </c>
      <c r="P33" s="619">
        <v>20882.696715906124</v>
      </c>
      <c r="Q33" s="620">
        <v>602.81419706813267</v>
      </c>
      <c r="R33" s="620">
        <v>14548.795410867911</v>
      </c>
      <c r="S33" s="1575">
        <v>60.666666666666664</v>
      </c>
      <c r="T33" s="1575">
        <v>4013.9600334913625</v>
      </c>
      <c r="U33" s="1577">
        <v>40108.933024000129</v>
      </c>
      <c r="V33" s="1671">
        <v>0</v>
      </c>
      <c r="W33" s="1575">
        <v>433.5</v>
      </c>
      <c r="X33" s="1671">
        <v>0</v>
      </c>
      <c r="Y33" s="1576">
        <v>433.5</v>
      </c>
      <c r="Z33" s="853">
        <v>24749.418002726361</v>
      </c>
      <c r="AA33" s="1576">
        <v>354033.25984888757</v>
      </c>
      <c r="AB33" s="108"/>
    </row>
    <row r="34" spans="1:28" ht="11.5" x14ac:dyDescent="0.25">
      <c r="A34" s="1570" t="s">
        <v>520</v>
      </c>
      <c r="B34" s="617">
        <v>48699.918397033965</v>
      </c>
      <c r="C34" s="618">
        <v>42571.786587546289</v>
      </c>
      <c r="D34" s="618">
        <v>450142.77086009894</v>
      </c>
      <c r="E34" s="618">
        <v>515900.31080803974</v>
      </c>
      <c r="F34" s="619">
        <v>10960.397733667302</v>
      </c>
      <c r="G34" s="620">
        <v>4569.1569541569534</v>
      </c>
      <c r="H34" s="620">
        <v>6556.7375104427747</v>
      </c>
      <c r="I34" s="620">
        <v>1076.465789473684</v>
      </c>
      <c r="J34" s="620">
        <v>3321.9012788381206</v>
      </c>
      <c r="K34" s="617">
        <v>26484.659266578834</v>
      </c>
      <c r="L34" s="620">
        <v>110441.87234763485</v>
      </c>
      <c r="M34" s="620">
        <v>24176.029947198724</v>
      </c>
      <c r="N34" s="617">
        <v>134617.90229483342</v>
      </c>
      <c r="O34" s="1570" t="s">
        <v>520</v>
      </c>
      <c r="P34" s="619">
        <v>52464.261899350298</v>
      </c>
      <c r="Q34" s="620">
        <v>2836.5940922082814</v>
      </c>
      <c r="R34" s="620">
        <v>45480.488069737155</v>
      </c>
      <c r="S34" s="1575">
        <v>1272.3666666666668</v>
      </c>
      <c r="T34" s="1575">
        <v>9624.6226580505663</v>
      </c>
      <c r="U34" s="1577">
        <v>111678.3333860128</v>
      </c>
      <c r="V34" s="1671">
        <v>0</v>
      </c>
      <c r="W34" s="1575">
        <v>1011.4999999999999</v>
      </c>
      <c r="X34" s="1575">
        <v>881.24242424242414</v>
      </c>
      <c r="Y34" s="1576">
        <v>1892.7424242424247</v>
      </c>
      <c r="Z34" s="852">
        <v>37647.756147173983</v>
      </c>
      <c r="AA34" s="1576">
        <v>1369636.1801715821</v>
      </c>
      <c r="AB34" s="108"/>
    </row>
    <row r="35" spans="1:28" ht="11.5" x14ac:dyDescent="0.25">
      <c r="A35" s="1572" t="s">
        <v>221</v>
      </c>
      <c r="B35" s="622">
        <v>642230.54397510446</v>
      </c>
      <c r="C35" s="623">
        <v>575144.41107598529</v>
      </c>
      <c r="D35" s="623">
        <v>8686137.2991494611</v>
      </c>
      <c r="E35" s="623">
        <v>4188796.4123324417</v>
      </c>
      <c r="F35" s="624">
        <v>62351.105198665988</v>
      </c>
      <c r="G35" s="625">
        <v>93081.465112665115</v>
      </c>
      <c r="H35" s="625">
        <v>54716.319277360046</v>
      </c>
      <c r="I35" s="625">
        <v>7981.1605263157926</v>
      </c>
      <c r="J35" s="625">
        <v>27118.113694492647</v>
      </c>
      <c r="K35" s="622">
        <v>245248.16380949932</v>
      </c>
      <c r="L35" s="626">
        <v>2413379.7431939603</v>
      </c>
      <c r="M35" s="627">
        <v>465164.29678076232</v>
      </c>
      <c r="N35" s="622">
        <v>2878544.0399748064</v>
      </c>
      <c r="O35" s="1572" t="s">
        <v>221</v>
      </c>
      <c r="P35" s="624">
        <v>742734.79250024993</v>
      </c>
      <c r="Q35" s="625">
        <v>18885.14313789703</v>
      </c>
      <c r="R35" s="625">
        <v>1155051.3378449271</v>
      </c>
      <c r="S35" s="625">
        <v>28241.34166666666</v>
      </c>
      <c r="T35" s="625">
        <v>151506.98100803772</v>
      </c>
      <c r="U35" s="622">
        <v>2096419.5961578847</v>
      </c>
      <c r="V35" s="624">
        <v>918.33333333333383</v>
      </c>
      <c r="W35" s="625">
        <v>7253.5000000000018</v>
      </c>
      <c r="X35" s="625">
        <v>3588.848484848485</v>
      </c>
      <c r="Y35" s="622">
        <v>11760.68181818182</v>
      </c>
      <c r="Z35" s="623">
        <v>803640.31977953762</v>
      </c>
      <c r="AA35" s="623">
        <v>20127921.468077052</v>
      </c>
      <c r="AB35" s="108"/>
    </row>
    <row r="36" spans="1:28" s="1549" customFormat="1" ht="11.5" x14ac:dyDescent="0.25">
      <c r="A36" s="1573"/>
      <c r="B36" s="620"/>
      <c r="C36" s="620"/>
      <c r="D36" s="620"/>
      <c r="E36" s="620"/>
      <c r="F36" s="620"/>
      <c r="G36" s="620"/>
      <c r="H36" s="620"/>
      <c r="I36" s="620"/>
      <c r="J36" s="620"/>
      <c r="K36" s="620"/>
      <c r="L36" s="620"/>
      <c r="M36" s="620"/>
      <c r="N36" s="620"/>
      <c r="O36" s="1573"/>
      <c r="P36" s="620"/>
      <c r="Q36" s="620"/>
      <c r="R36" s="620"/>
      <c r="S36" s="620"/>
      <c r="T36" s="620"/>
      <c r="U36" s="1565"/>
      <c r="V36" s="620"/>
      <c r="W36" s="620"/>
      <c r="X36" s="620"/>
      <c r="Y36" s="620"/>
      <c r="Z36" s="43"/>
      <c r="AA36" s="620"/>
      <c r="AB36" s="26"/>
    </row>
    <row r="37" spans="1:28" s="1549" customFormat="1" ht="11.5" x14ac:dyDescent="0.25">
      <c r="A37" s="1573" t="s">
        <v>952</v>
      </c>
      <c r="B37" s="620"/>
      <c r="C37" s="620"/>
      <c r="D37" s="620"/>
      <c r="E37" s="620"/>
      <c r="F37" s="620"/>
      <c r="G37" s="620"/>
      <c r="H37" s="620"/>
      <c r="I37" s="620"/>
      <c r="J37" s="620"/>
      <c r="K37" s="620"/>
      <c r="L37" s="620"/>
      <c r="M37" s="620"/>
      <c r="N37" s="620"/>
      <c r="O37" s="1573" t="s">
        <v>952</v>
      </c>
      <c r="P37" s="620"/>
      <c r="Q37" s="620"/>
      <c r="R37" s="620"/>
      <c r="S37" s="620"/>
      <c r="T37" s="620"/>
      <c r="U37" s="1565"/>
      <c r="V37" s="620"/>
      <c r="W37" s="620"/>
      <c r="X37" s="620"/>
      <c r="Y37" s="620"/>
      <c r="Z37" s="43"/>
      <c r="AA37" s="620"/>
      <c r="AB37" s="26"/>
    </row>
    <row r="38" spans="1:28" s="1549" customFormat="1" ht="11.5" x14ac:dyDescent="0.25">
      <c r="A38" s="1573" t="s">
        <v>724</v>
      </c>
      <c r="B38" s="620"/>
      <c r="C38" s="620"/>
      <c r="D38" s="620"/>
      <c r="E38" s="620"/>
      <c r="F38" s="620"/>
      <c r="G38" s="620"/>
      <c r="H38" s="620"/>
      <c r="I38" s="620"/>
      <c r="J38" s="620"/>
      <c r="K38" s="620"/>
      <c r="L38" s="620"/>
      <c r="M38" s="620"/>
      <c r="N38" s="620"/>
      <c r="O38" s="1573" t="s">
        <v>724</v>
      </c>
      <c r="P38" s="620"/>
      <c r="Q38" s="620"/>
      <c r="R38" s="620"/>
      <c r="S38" s="620"/>
      <c r="T38" s="620"/>
      <c r="U38" s="1565"/>
      <c r="V38" s="620"/>
      <c r="W38" s="620"/>
      <c r="X38" s="620"/>
      <c r="Y38" s="620"/>
      <c r="Z38" s="43"/>
      <c r="AA38" s="620"/>
      <c r="AB38" s="26"/>
    </row>
    <row r="39" spans="1:28" s="1549" customFormat="1" ht="11.5" x14ac:dyDescent="0.25">
      <c r="A39" s="1573"/>
      <c r="B39" s="620"/>
      <c r="C39" s="620"/>
      <c r="D39" s="620"/>
      <c r="E39" s="620"/>
      <c r="F39" s="620"/>
      <c r="G39" s="620"/>
      <c r="H39" s="620"/>
      <c r="I39" s="620"/>
      <c r="J39" s="620"/>
      <c r="K39" s="620"/>
      <c r="L39" s="620"/>
      <c r="M39" s="620"/>
      <c r="N39" s="620"/>
      <c r="O39" s="1573"/>
      <c r="P39" s="620"/>
      <c r="Q39" s="620"/>
      <c r="R39" s="620"/>
      <c r="S39" s="620"/>
      <c r="T39" s="620"/>
      <c r="U39" s="1565"/>
      <c r="V39" s="620"/>
      <c r="W39" s="620"/>
      <c r="X39" s="620"/>
      <c r="Y39" s="620"/>
      <c r="Z39" s="43"/>
      <c r="AA39" s="620"/>
      <c r="AB39" s="26"/>
    </row>
    <row r="40" spans="1:28" s="1549" customFormat="1" ht="11.5" x14ac:dyDescent="0.25">
      <c r="A40" s="1573"/>
      <c r="B40" s="620"/>
      <c r="C40" s="620"/>
      <c r="D40" s="620"/>
      <c r="E40" s="620"/>
      <c r="F40" s="620"/>
      <c r="G40" s="620"/>
      <c r="H40" s="620"/>
      <c r="I40" s="620"/>
      <c r="J40" s="620"/>
      <c r="K40" s="620"/>
      <c r="L40" s="620"/>
      <c r="M40" s="620"/>
      <c r="N40" s="620"/>
      <c r="O40" s="1564"/>
      <c r="P40" s="620"/>
      <c r="Q40" s="620"/>
      <c r="R40" s="620"/>
      <c r="S40" s="620"/>
      <c r="T40" s="620"/>
      <c r="U40" s="1565"/>
      <c r="V40" s="620"/>
      <c r="W40" s="620"/>
      <c r="X40" s="620"/>
      <c r="Y40" s="620"/>
      <c r="Z40" s="43"/>
      <c r="AA40" s="620"/>
      <c r="AB40" s="26"/>
    </row>
    <row r="41" spans="1:28" s="1549" customFormat="1" ht="11.5" x14ac:dyDescent="0.25">
      <c r="A41" s="1573"/>
      <c r="B41" s="620"/>
      <c r="C41" s="620"/>
      <c r="D41" s="620"/>
      <c r="E41" s="620"/>
      <c r="F41" s="620"/>
      <c r="G41" s="620"/>
      <c r="H41" s="620"/>
      <c r="I41" s="620"/>
      <c r="J41" s="620"/>
      <c r="K41" s="620"/>
      <c r="L41" s="620"/>
      <c r="M41" s="620"/>
      <c r="N41" s="620"/>
      <c r="O41" s="1564"/>
      <c r="P41" s="620"/>
      <c r="Q41" s="620"/>
      <c r="R41" s="620"/>
      <c r="S41" s="620"/>
      <c r="T41" s="620"/>
      <c r="U41" s="1565"/>
      <c r="V41" s="620"/>
      <c r="W41" s="620"/>
      <c r="X41" s="620"/>
      <c r="Y41" s="620"/>
      <c r="Z41" s="43"/>
      <c r="AA41" s="620"/>
      <c r="AB41" s="26"/>
    </row>
    <row r="42" spans="1:28" s="1549" customFormat="1" ht="11.5" x14ac:dyDescent="0.25">
      <c r="A42" s="1564"/>
      <c r="B42" s="620"/>
      <c r="C42" s="620"/>
      <c r="D42" s="620"/>
      <c r="E42" s="620"/>
      <c r="F42" s="620"/>
      <c r="G42" s="620"/>
      <c r="H42" s="620"/>
      <c r="I42" s="620"/>
      <c r="J42" s="620"/>
      <c r="K42" s="620"/>
      <c r="L42" s="620"/>
      <c r="M42" s="620"/>
      <c r="N42" s="620"/>
      <c r="O42" s="1564"/>
      <c r="P42" s="620"/>
      <c r="Q42" s="620"/>
      <c r="R42" s="620"/>
      <c r="S42" s="620"/>
      <c r="T42" s="620"/>
      <c r="U42" s="1565"/>
      <c r="V42" s="620"/>
      <c r="W42" s="620"/>
      <c r="X42" s="620"/>
      <c r="Y42" s="620"/>
      <c r="Z42" s="43"/>
      <c r="AA42" s="620"/>
      <c r="AB42" s="26"/>
    </row>
    <row r="43" spans="1:28" s="1549" customFormat="1" ht="11.5" x14ac:dyDescent="0.25">
      <c r="A43" s="1564"/>
      <c r="B43" s="620"/>
      <c r="C43" s="620"/>
      <c r="D43" s="620"/>
      <c r="E43" s="620"/>
      <c r="F43" s="620"/>
      <c r="G43" s="620"/>
      <c r="H43" s="620"/>
      <c r="I43" s="620"/>
      <c r="J43" s="620"/>
      <c r="K43" s="620"/>
      <c r="L43" s="620"/>
      <c r="M43" s="620"/>
      <c r="N43" s="620"/>
      <c r="O43" s="1564"/>
      <c r="P43" s="620"/>
      <c r="Q43" s="620"/>
      <c r="R43" s="620"/>
      <c r="S43" s="620"/>
      <c r="T43" s="620"/>
      <c r="U43" s="1565"/>
      <c r="V43" s="620"/>
      <c r="W43" s="620"/>
      <c r="X43" s="620"/>
      <c r="Y43" s="620"/>
      <c r="Z43" s="43"/>
      <c r="AA43" s="620"/>
      <c r="AB43" s="26"/>
    </row>
    <row r="44" spans="1:28" s="1549" customFormat="1" ht="11.5" x14ac:dyDescent="0.25">
      <c r="A44" s="1564"/>
      <c r="B44" s="620"/>
      <c r="C44" s="620"/>
      <c r="D44" s="620"/>
      <c r="E44" s="620"/>
      <c r="F44" s="620"/>
      <c r="G44" s="620"/>
      <c r="H44" s="620"/>
      <c r="I44" s="620"/>
      <c r="J44" s="620"/>
      <c r="K44" s="620"/>
      <c r="L44" s="620"/>
      <c r="M44" s="620"/>
      <c r="N44" s="620"/>
      <c r="O44" s="1564"/>
      <c r="P44" s="620"/>
      <c r="Q44" s="620"/>
      <c r="R44" s="620"/>
      <c r="S44" s="620"/>
      <c r="T44" s="620"/>
      <c r="U44" s="1565"/>
      <c r="V44" s="620"/>
      <c r="W44" s="620"/>
      <c r="X44" s="620"/>
      <c r="Y44" s="620"/>
      <c r="Z44" s="43"/>
      <c r="AA44" s="620"/>
      <c r="AB44" s="26"/>
    </row>
    <row r="45" spans="1:28" s="1549" customFormat="1" ht="11.5" x14ac:dyDescent="0.25">
      <c r="A45" s="1564"/>
      <c r="B45" s="620"/>
      <c r="C45" s="620"/>
      <c r="D45" s="620"/>
      <c r="E45" s="620"/>
      <c r="F45" s="620"/>
      <c r="G45" s="620"/>
      <c r="H45" s="620"/>
      <c r="I45" s="620"/>
      <c r="J45" s="620"/>
      <c r="K45" s="620"/>
      <c r="L45" s="620"/>
      <c r="M45" s="620"/>
      <c r="N45" s="620"/>
      <c r="O45" s="1564"/>
      <c r="P45" s="620"/>
      <c r="Q45" s="620"/>
      <c r="R45" s="620"/>
      <c r="S45" s="620"/>
      <c r="T45" s="620"/>
      <c r="U45" s="1565"/>
      <c r="V45" s="620"/>
      <c r="W45" s="620"/>
      <c r="X45" s="620"/>
      <c r="Y45" s="620"/>
      <c r="Z45" s="43"/>
      <c r="AA45" s="620"/>
      <c r="AB45" s="26"/>
    </row>
    <row r="46" spans="1:28" s="1549" customFormat="1" ht="11.5" x14ac:dyDescent="0.25">
      <c r="A46" s="1564"/>
      <c r="B46" s="620"/>
      <c r="C46" s="620"/>
      <c r="D46" s="620"/>
      <c r="E46" s="620"/>
      <c r="F46" s="620"/>
      <c r="G46" s="620"/>
      <c r="H46" s="620"/>
      <c r="I46" s="620"/>
      <c r="J46" s="620"/>
      <c r="K46" s="620"/>
      <c r="L46" s="620"/>
      <c r="M46" s="620"/>
      <c r="N46" s="620"/>
      <c r="O46" s="1564"/>
      <c r="P46" s="620"/>
      <c r="Q46" s="620"/>
      <c r="R46" s="620"/>
      <c r="S46" s="620"/>
      <c r="T46" s="620"/>
      <c r="U46" s="1565"/>
      <c r="V46" s="620"/>
      <c r="W46" s="620"/>
      <c r="X46" s="620"/>
      <c r="Y46" s="620"/>
      <c r="Z46" s="43"/>
      <c r="AA46" s="620"/>
      <c r="AB46" s="26"/>
    </row>
    <row r="47" spans="1:28" s="1549" customFormat="1" ht="11.5" x14ac:dyDescent="0.25">
      <c r="A47" s="1566"/>
      <c r="B47" s="620"/>
      <c r="C47" s="620"/>
      <c r="D47" s="620"/>
      <c r="E47" s="620"/>
      <c r="F47" s="620"/>
      <c r="G47" s="620"/>
      <c r="H47" s="620"/>
      <c r="I47" s="620"/>
      <c r="J47" s="620"/>
      <c r="K47" s="620"/>
      <c r="L47" s="1567"/>
      <c r="M47" s="1567"/>
      <c r="N47" s="620"/>
      <c r="O47" s="1568"/>
      <c r="P47" s="620"/>
      <c r="Q47" s="620"/>
      <c r="R47" s="620"/>
      <c r="S47" s="620"/>
      <c r="T47" s="620"/>
      <c r="U47" s="620"/>
      <c r="V47" s="620"/>
      <c r="W47" s="620"/>
      <c r="X47" s="620"/>
      <c r="Y47" s="620"/>
      <c r="Z47" s="620"/>
      <c r="AA47" s="620"/>
      <c r="AB47" s="26"/>
    </row>
    <row r="48" spans="1:28" s="1549" customFormat="1" ht="11.5" x14ac:dyDescent="0.25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s="1549" customFormat="1" ht="11.5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s="1549" customFormat="1" ht="11.5" x14ac:dyDescent="0.25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s="1549" customFormat="1" x14ac:dyDescent="0.25">
      <c r="A51" s="481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</row>
    <row r="52" spans="1:28" s="1549" customFormat="1" x14ac:dyDescent="0.25">
      <c r="A52" s="481"/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481"/>
      <c r="M52" s="481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</row>
    <row r="53" spans="1:28" s="1549" customFormat="1" x14ac:dyDescent="0.25">
      <c r="A53" s="481"/>
      <c r="B53" s="481"/>
      <c r="C53" s="481"/>
      <c r="D53" s="481"/>
      <c r="E53" s="481"/>
      <c r="F53" s="481"/>
      <c r="G53" s="481"/>
      <c r="H53" s="481"/>
      <c r="I53" s="481"/>
      <c r="J53" s="481"/>
      <c r="K53" s="481"/>
      <c r="L53" s="481"/>
      <c r="M53" s="481"/>
      <c r="N53" s="481"/>
      <c r="O53" s="481"/>
      <c r="P53" s="481"/>
      <c r="Q53" s="481"/>
      <c r="R53" s="481"/>
      <c r="S53" s="481"/>
      <c r="T53" s="481"/>
      <c r="U53" s="481"/>
      <c r="V53" s="481"/>
      <c r="W53" s="481"/>
      <c r="X53" s="481"/>
      <c r="Y53" s="481"/>
      <c r="Z53" s="481"/>
      <c r="AA53" s="481"/>
      <c r="AB53" s="481"/>
    </row>
    <row r="54" spans="1:28" s="1549" customFormat="1" x14ac:dyDescent="0.25">
      <c r="A54" s="481"/>
      <c r="B54" s="481"/>
      <c r="C54" s="481"/>
      <c r="D54" s="481"/>
      <c r="E54" s="481"/>
      <c r="F54" s="481"/>
      <c r="G54" s="481"/>
      <c r="H54" s="481"/>
      <c r="I54" s="481"/>
      <c r="J54" s="481"/>
      <c r="K54" s="481"/>
      <c r="L54" s="481"/>
      <c r="M54" s="481"/>
      <c r="N54" s="481"/>
      <c r="O54" s="481"/>
      <c r="P54" s="481"/>
      <c r="Q54" s="481"/>
      <c r="R54" s="481"/>
      <c r="S54" s="481"/>
      <c r="T54" s="481"/>
      <c r="U54" s="481"/>
      <c r="V54" s="481"/>
      <c r="W54" s="481"/>
      <c r="X54" s="481"/>
      <c r="Y54" s="481"/>
      <c r="Z54" s="481"/>
      <c r="AA54" s="481"/>
      <c r="AB54" s="481"/>
    </row>
    <row r="55" spans="1:28" s="1549" customFormat="1" x14ac:dyDescent="0.25">
      <c r="A55" s="481"/>
      <c r="B55" s="481"/>
      <c r="C55" s="481"/>
      <c r="D55" s="481"/>
      <c r="E55" s="481"/>
      <c r="F55" s="481"/>
      <c r="G55" s="481"/>
      <c r="H55" s="481"/>
      <c r="I55" s="481"/>
      <c r="J55" s="481"/>
      <c r="K55" s="481"/>
      <c r="L55" s="481"/>
      <c r="M55" s="481"/>
      <c r="N55" s="481"/>
      <c r="O55" s="481"/>
      <c r="P55" s="481"/>
      <c r="Q55" s="481"/>
      <c r="R55" s="481"/>
      <c r="S55" s="481"/>
      <c r="T55" s="481"/>
      <c r="U55" s="481"/>
      <c r="V55" s="481"/>
      <c r="W55" s="481"/>
      <c r="X55" s="481"/>
      <c r="Y55" s="481"/>
      <c r="Z55" s="481"/>
      <c r="AA55" s="481"/>
      <c r="AB55" s="481"/>
    </row>
    <row r="56" spans="1:28" s="1549" customFormat="1" x14ac:dyDescent="0.25">
      <c r="A56" s="481"/>
      <c r="B56" s="481"/>
      <c r="C56" s="481"/>
      <c r="D56" s="481"/>
      <c r="E56" s="481"/>
      <c r="F56" s="481"/>
      <c r="G56" s="481"/>
      <c r="H56" s="481"/>
      <c r="I56" s="481"/>
      <c r="J56" s="481"/>
      <c r="K56" s="481"/>
      <c r="L56" s="481"/>
      <c r="M56" s="481"/>
      <c r="N56" s="481"/>
      <c r="O56" s="481"/>
      <c r="P56" s="481"/>
      <c r="Q56" s="481"/>
      <c r="R56" s="481"/>
      <c r="S56" s="481"/>
      <c r="T56" s="481"/>
      <c r="U56" s="481"/>
      <c r="V56" s="481"/>
      <c r="W56" s="481"/>
      <c r="X56" s="481"/>
      <c r="Y56" s="481"/>
      <c r="Z56" s="481"/>
      <c r="AA56" s="481"/>
      <c r="AB56" s="481"/>
    </row>
    <row r="57" spans="1:28" s="1549" customFormat="1" x14ac:dyDescent="0.25">
      <c r="A57" s="481"/>
      <c r="B57" s="481"/>
      <c r="C57" s="481"/>
      <c r="D57" s="481"/>
      <c r="E57" s="481"/>
      <c r="F57" s="481"/>
      <c r="G57" s="481"/>
      <c r="H57" s="481"/>
      <c r="I57" s="481"/>
      <c r="J57" s="481"/>
      <c r="K57" s="481"/>
      <c r="L57" s="481"/>
      <c r="M57" s="481"/>
      <c r="N57" s="481"/>
      <c r="O57" s="481"/>
      <c r="P57" s="481"/>
      <c r="Q57" s="481"/>
      <c r="R57" s="481"/>
      <c r="S57" s="481"/>
      <c r="T57" s="481"/>
      <c r="U57" s="481"/>
      <c r="V57" s="481"/>
      <c r="W57" s="481"/>
      <c r="X57" s="481"/>
      <c r="Y57" s="481"/>
      <c r="Z57" s="481"/>
      <c r="AA57" s="481"/>
      <c r="AB57" s="481"/>
    </row>
  </sheetData>
  <sheetProtection formatCells="0" formatColumns="0" formatRows="0" insertColumns="0" insertRows="0" insertHyperlinks="0" deleteColumns="0" deleteRows="0" sort="0" autoFilter="0" pivotTables="0"/>
  <mergeCells count="30">
    <mergeCell ref="O2:AA2"/>
    <mergeCell ref="K5:K6"/>
    <mergeCell ref="A1:N1"/>
    <mergeCell ref="A2:N2"/>
    <mergeCell ref="F5:F6"/>
    <mergeCell ref="G5:G6"/>
    <mergeCell ref="H5:H6"/>
    <mergeCell ref="I5:I6"/>
    <mergeCell ref="J5:J6"/>
    <mergeCell ref="A5:A6"/>
    <mergeCell ref="B5:B6"/>
    <mergeCell ref="C5:C6"/>
    <mergeCell ref="D5:D6"/>
    <mergeCell ref="E5:E6"/>
    <mergeCell ref="L5:L6"/>
    <mergeCell ref="M5:M6"/>
    <mergeCell ref="N5:N6"/>
    <mergeCell ref="O5:O6"/>
    <mergeCell ref="P5:P6"/>
    <mergeCell ref="AA5:AA6"/>
    <mergeCell ref="T5:T6"/>
    <mergeCell ref="U5:U6"/>
    <mergeCell ref="V5:V6"/>
    <mergeCell ref="Q5:Q6"/>
    <mergeCell ref="R5:R6"/>
    <mergeCell ref="S5:S6"/>
    <mergeCell ref="Y5:Y6"/>
    <mergeCell ref="Z5:Z6"/>
    <mergeCell ref="W5:W6"/>
    <mergeCell ref="X5:X6"/>
  </mergeCells>
  <phoneticPr fontId="43" type="noConversion"/>
  <printOptions horizontalCentered="1"/>
  <pageMargins left="0.25" right="0.25" top="0.25" bottom="0.5" header="0.3" footer="0.3"/>
  <pageSetup scale="79" fitToWidth="2" orientation="landscape" r:id="rId1"/>
  <headerFooter alignWithMargins="0">
    <oddFooter>&amp;L&amp;"Garamond,Italic"&amp;12Hawai‘i Tourism Authority&amp;R&amp;"Garamond,Italic"&amp;12 2014 Annual Visitor Research Report</oddFooter>
  </headerFooter>
  <colBreaks count="1" manualBreakCount="1">
    <brk id="14" max="36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B57"/>
  <sheetViews>
    <sheetView showGridLines="0" zoomScaleNormal="100" workbookViewId="0">
      <selection activeCell="Q23" sqref="Q23"/>
    </sheetView>
  </sheetViews>
  <sheetFormatPr defaultColWidth="9.1796875" defaultRowHeight="12.5" x14ac:dyDescent="0.25"/>
  <cols>
    <col min="1" max="1" width="15.453125" style="1585" customWidth="1"/>
    <col min="2" max="10" width="9.7265625" style="1585" customWidth="1"/>
    <col min="11" max="11" width="10.7265625" style="1585" customWidth="1"/>
    <col min="12" max="13" width="9.7265625" style="1585" customWidth="1"/>
    <col min="14" max="14" width="10.7265625" style="1585" customWidth="1"/>
    <col min="15" max="15" width="15.453125" style="1585" customWidth="1"/>
    <col min="16" max="20" width="9.7265625" style="1585" customWidth="1"/>
    <col min="21" max="21" width="10.7265625" style="1585" customWidth="1"/>
    <col min="22" max="24" width="9.7265625" style="1585" customWidth="1"/>
    <col min="25" max="25" width="11.7265625" style="1585" customWidth="1"/>
    <col min="26" max="26" width="9.7265625" style="1585" customWidth="1"/>
    <col min="27" max="27" width="12.7265625" style="1585" customWidth="1"/>
    <col min="28" max="28" width="9.1796875" style="1585"/>
    <col min="29" max="16384" width="9.1796875" style="892"/>
  </cols>
  <sheetData>
    <row r="1" spans="1:28" s="963" customFormat="1" ht="15.75" customHeight="1" x14ac:dyDescent="0.35">
      <c r="A1" s="1767" t="str">
        <f>CONCATENATE('List of Tables'!A79,":  ",'List of Tables'!C79)</f>
        <v>TABLE 66:  Visitor Days Growth by Island and MMA 2014 vs. 2013</v>
      </c>
      <c r="B1" s="1767"/>
      <c r="C1" s="1767"/>
      <c r="D1" s="1767"/>
      <c r="E1" s="1767"/>
      <c r="F1" s="1767"/>
      <c r="G1" s="1767"/>
      <c r="H1" s="1767"/>
      <c r="I1" s="1767"/>
      <c r="J1" s="1767"/>
      <c r="K1" s="1767"/>
      <c r="L1" s="1767"/>
      <c r="M1" s="1767"/>
      <c r="N1" s="1767"/>
      <c r="O1" s="1578" t="str">
        <f>CONCATENATE(A1," (continued)")</f>
        <v>TABLE 66:  Visitor Days Growth by Island and MMA 2014 vs. 2013 (continued)</v>
      </c>
      <c r="P1" s="1578"/>
      <c r="Q1" s="1578"/>
      <c r="R1" s="1578"/>
      <c r="S1" s="1578"/>
      <c r="T1" s="1578"/>
      <c r="U1" s="1578"/>
      <c r="V1" s="1578"/>
      <c r="W1" s="1578"/>
      <c r="X1" s="1578"/>
      <c r="Y1" s="1578"/>
      <c r="Z1" s="1578"/>
      <c r="AA1" s="1578"/>
      <c r="AB1" s="1579"/>
    </row>
    <row r="2" spans="1:28" ht="15.5" x14ac:dyDescent="0.35">
      <c r="A2" s="1766" t="s">
        <v>696</v>
      </c>
      <c r="B2" s="1766"/>
      <c r="C2" s="1766"/>
      <c r="D2" s="1766"/>
      <c r="E2" s="1766"/>
      <c r="F2" s="1766"/>
      <c r="G2" s="1766"/>
      <c r="H2" s="1766"/>
      <c r="I2" s="1766"/>
      <c r="J2" s="1766"/>
      <c r="K2" s="1766"/>
      <c r="L2" s="1766"/>
      <c r="M2" s="1766"/>
      <c r="N2" s="1766"/>
      <c r="O2" s="1766" t="str">
        <f>+A2</f>
        <v>(Arrivals by air)</v>
      </c>
      <c r="P2" s="1766"/>
      <c r="Q2" s="1766"/>
      <c r="R2" s="1766"/>
      <c r="S2" s="1766"/>
      <c r="T2" s="1766"/>
      <c r="U2" s="1766">
        <v>2014</v>
      </c>
      <c r="V2" s="1766"/>
      <c r="W2" s="1766"/>
      <c r="X2" s="1766"/>
      <c r="Y2" s="1766"/>
      <c r="Z2" s="1766"/>
      <c r="AA2" s="1766"/>
      <c r="AB2" s="1580"/>
    </row>
    <row r="3" spans="1:28" x14ac:dyDescent="0.25">
      <c r="A3" s="1581"/>
      <c r="B3" s="1581"/>
      <c r="C3" s="1581"/>
      <c r="D3" s="1582"/>
      <c r="E3" s="1582"/>
      <c r="F3" s="1583"/>
      <c r="G3" s="1582"/>
      <c r="H3" s="1582"/>
      <c r="I3" s="1582"/>
      <c r="J3" s="1582"/>
      <c r="K3" s="1582"/>
      <c r="L3" s="1582"/>
      <c r="M3" s="1582"/>
      <c r="N3" s="1582"/>
      <c r="O3" s="1581"/>
      <c r="P3" s="1582"/>
      <c r="Q3" s="1582"/>
      <c r="R3" s="1582"/>
      <c r="S3" s="1583"/>
      <c r="T3" s="1582"/>
      <c r="U3" s="1582"/>
      <c r="V3" s="1582"/>
      <c r="W3" s="1582"/>
      <c r="X3" s="1582"/>
      <c r="Y3" s="1582"/>
      <c r="Z3" s="1582"/>
      <c r="AA3" s="1584"/>
    </row>
    <row r="4" spans="1:28" ht="24" customHeight="1" x14ac:dyDescent="0.25">
      <c r="A4" s="600" t="s">
        <v>504</v>
      </c>
      <c r="B4" s="601" t="s">
        <v>500</v>
      </c>
      <c r="C4" s="601" t="s">
        <v>501</v>
      </c>
      <c r="D4" s="602" t="s">
        <v>373</v>
      </c>
      <c r="E4" s="602" t="s">
        <v>378</v>
      </c>
      <c r="F4" s="603" t="s">
        <v>375</v>
      </c>
      <c r="G4" s="604"/>
      <c r="H4" s="604"/>
      <c r="I4" s="604"/>
      <c r="J4" s="604"/>
      <c r="K4" s="605"/>
      <c r="L4" s="603" t="s">
        <v>376</v>
      </c>
      <c r="M4" s="604"/>
      <c r="N4" s="605"/>
      <c r="O4" s="600">
        <v>2014</v>
      </c>
      <c r="P4" s="402" t="s">
        <v>374</v>
      </c>
      <c r="Q4" s="606"/>
      <c r="R4" s="403"/>
      <c r="S4" s="403"/>
      <c r="T4" s="403"/>
      <c r="U4" s="404"/>
      <c r="V4" s="403" t="s">
        <v>377</v>
      </c>
      <c r="W4" s="606"/>
      <c r="X4" s="403"/>
      <c r="Y4" s="404"/>
      <c r="Z4" s="602" t="s">
        <v>379</v>
      </c>
      <c r="AA4" s="607" t="s">
        <v>271</v>
      </c>
      <c r="AB4" s="4"/>
    </row>
    <row r="5" spans="1:28" ht="12" customHeight="1" x14ac:dyDescent="0.25">
      <c r="A5" s="1701" t="s">
        <v>271</v>
      </c>
      <c r="B5" s="1711" t="s">
        <v>389</v>
      </c>
      <c r="C5" s="1704" t="s">
        <v>383</v>
      </c>
      <c r="D5" s="1704" t="s">
        <v>332</v>
      </c>
      <c r="E5" s="1704" t="s">
        <v>342</v>
      </c>
      <c r="F5" s="1715" t="s">
        <v>215</v>
      </c>
      <c r="G5" s="1706" t="s">
        <v>339</v>
      </c>
      <c r="H5" s="1706" t="s">
        <v>338</v>
      </c>
      <c r="I5" s="1706" t="s">
        <v>340</v>
      </c>
      <c r="J5" s="1709" t="s">
        <v>384</v>
      </c>
      <c r="K5" s="1711" t="s">
        <v>1157</v>
      </c>
      <c r="L5" s="1715" t="s">
        <v>646</v>
      </c>
      <c r="M5" s="1709" t="s">
        <v>216</v>
      </c>
      <c r="N5" s="1711" t="s">
        <v>1158</v>
      </c>
      <c r="O5" s="1701" t="s">
        <v>271</v>
      </c>
      <c r="P5" s="1713" t="s">
        <v>330</v>
      </c>
      <c r="Q5" s="1709" t="s">
        <v>217</v>
      </c>
      <c r="R5" s="1706" t="s">
        <v>333</v>
      </c>
      <c r="S5" s="1709" t="s">
        <v>386</v>
      </c>
      <c r="T5" s="1706" t="s">
        <v>335</v>
      </c>
      <c r="U5" s="1711" t="s">
        <v>1159</v>
      </c>
      <c r="V5" s="1715" t="s">
        <v>385</v>
      </c>
      <c r="W5" s="1709" t="s">
        <v>261</v>
      </c>
      <c r="X5" s="1709" t="s">
        <v>263</v>
      </c>
      <c r="Y5" s="1709" t="s">
        <v>1160</v>
      </c>
      <c r="Z5" s="1708" t="s">
        <v>329</v>
      </c>
      <c r="AA5" s="1704" t="s">
        <v>387</v>
      </c>
      <c r="AB5" s="1586"/>
    </row>
    <row r="6" spans="1:28" ht="12" customHeight="1" x14ac:dyDescent="0.25">
      <c r="A6" s="1702"/>
      <c r="B6" s="1712" t="s">
        <v>265</v>
      </c>
      <c r="C6" s="1705" t="s">
        <v>264</v>
      </c>
      <c r="D6" s="1705"/>
      <c r="E6" s="1705"/>
      <c r="F6" s="1716" t="s">
        <v>337</v>
      </c>
      <c r="G6" s="1707"/>
      <c r="H6" s="1707"/>
      <c r="I6" s="1707"/>
      <c r="J6" s="1710" t="s">
        <v>336</v>
      </c>
      <c r="K6" s="1711"/>
      <c r="L6" s="1716"/>
      <c r="M6" s="1710" t="s">
        <v>341</v>
      </c>
      <c r="N6" s="1712" t="s">
        <v>376</v>
      </c>
      <c r="O6" s="1702"/>
      <c r="P6" s="1714" t="s">
        <v>330</v>
      </c>
      <c r="Q6" s="1710" t="s">
        <v>331</v>
      </c>
      <c r="R6" s="1707" t="s">
        <v>333</v>
      </c>
      <c r="S6" s="1710" t="s">
        <v>334</v>
      </c>
      <c r="T6" s="1707" t="s">
        <v>335</v>
      </c>
      <c r="U6" s="1712"/>
      <c r="V6" s="1716"/>
      <c r="W6" s="1710" t="s">
        <v>261</v>
      </c>
      <c r="X6" s="1710" t="s">
        <v>263</v>
      </c>
      <c r="Y6" s="1710" t="s">
        <v>382</v>
      </c>
      <c r="Z6" s="1702"/>
      <c r="AA6" s="1705" t="s">
        <v>343</v>
      </c>
      <c r="AB6" s="1586"/>
    </row>
    <row r="7" spans="1:28" ht="11.5" x14ac:dyDescent="0.25">
      <c r="A7" s="1587" t="s">
        <v>580</v>
      </c>
      <c r="B7" s="1588">
        <v>3.4880006021887677E-2</v>
      </c>
      <c r="C7" s="1589">
        <v>1.5680283403194606E-2</v>
      </c>
      <c r="D7" s="1589">
        <v>7.6799100367559436E-3</v>
      </c>
      <c r="E7" s="1589">
        <v>-3.8942092693362684E-2</v>
      </c>
      <c r="F7" s="1590">
        <v>4.0011402774955851E-2</v>
      </c>
      <c r="G7" s="1591">
        <v>0.14525166466533701</v>
      </c>
      <c r="H7" s="1591">
        <v>-6.1736881032634638E-3</v>
      </c>
      <c r="I7" s="1591">
        <v>0.11772872480238994</v>
      </c>
      <c r="J7" s="1591">
        <v>3.7549723442600547E-2</v>
      </c>
      <c r="K7" s="1588">
        <v>4.8159331291955709E-2</v>
      </c>
      <c r="L7" s="1591">
        <v>1.4427375202558324E-2</v>
      </c>
      <c r="M7" s="1591">
        <v>0.2300720637723539</v>
      </c>
      <c r="N7" s="1588">
        <v>4.4338957030175985E-2</v>
      </c>
      <c r="O7" s="1587" t="s">
        <v>580</v>
      </c>
      <c r="P7" s="1590">
        <v>0.28730126900940167</v>
      </c>
      <c r="Q7" s="1591">
        <v>-6.4741367729928334E-2</v>
      </c>
      <c r="R7" s="1591">
        <v>-5.2016010273570057E-3</v>
      </c>
      <c r="S7" s="1591">
        <v>-5.6835843020576093E-2</v>
      </c>
      <c r="T7" s="1591">
        <v>-8.420043285753076E-2</v>
      </c>
      <c r="U7" s="1592">
        <v>9.6317410831779249E-2</v>
      </c>
      <c r="V7" s="1591">
        <v>-3.8275902228546155E-2</v>
      </c>
      <c r="W7" s="1591">
        <v>-3.9142445937201398E-3</v>
      </c>
      <c r="X7" s="1591">
        <v>4.0605878626752023E-2</v>
      </c>
      <c r="Y7" s="1588">
        <v>3.3694282281837573E-3</v>
      </c>
      <c r="Z7" s="1593">
        <v>9.6649963047835463E-2</v>
      </c>
      <c r="AA7" s="1588">
        <v>2.6283695160941756E-2</v>
      </c>
      <c r="AB7" s="1594"/>
    </row>
    <row r="8" spans="1:28" ht="11.5" x14ac:dyDescent="0.25">
      <c r="A8" s="1595" t="s">
        <v>518</v>
      </c>
      <c r="B8" s="1588">
        <v>3.8461631625849479E-2</v>
      </c>
      <c r="C8" s="1589">
        <v>2.5971118059588516E-2</v>
      </c>
      <c r="D8" s="1589">
        <v>-0.25822430070543767</v>
      </c>
      <c r="E8" s="1589">
        <v>2.1410232373647142E-2</v>
      </c>
      <c r="F8" s="1590">
        <v>2.2176344850439067E-2</v>
      </c>
      <c r="G8" s="1591">
        <v>-0.17891072392338958</v>
      </c>
      <c r="H8" s="1591">
        <v>6.0015082917242113E-2</v>
      </c>
      <c r="I8" s="1591">
        <v>2.3404900181374089E-2</v>
      </c>
      <c r="J8" s="1591">
        <v>5.0116503258132772E-2</v>
      </c>
      <c r="K8" s="1588">
        <v>1.6520932609284111E-2</v>
      </c>
      <c r="L8" s="1591">
        <v>8.1448288326710916E-3</v>
      </c>
      <c r="M8" s="1591">
        <v>0.15252531387659185</v>
      </c>
      <c r="N8" s="1588">
        <v>2.7291832841987995E-2</v>
      </c>
      <c r="O8" s="1595" t="s">
        <v>518</v>
      </c>
      <c r="P8" s="1590">
        <v>0.37735559856939793</v>
      </c>
      <c r="Q8" s="1591">
        <v>-2.5591617533018862E-2</v>
      </c>
      <c r="R8" s="1591">
        <v>-9.2513280946591059E-2</v>
      </c>
      <c r="S8" s="1591">
        <v>0.25655977082453929</v>
      </c>
      <c r="T8" s="1591">
        <v>-0.39553590604175448</v>
      </c>
      <c r="U8" s="1592">
        <v>9.0668188459674948E-3</v>
      </c>
      <c r="V8" s="1591">
        <v>1.1462121646465873E-2</v>
      </c>
      <c r="W8" s="1591">
        <v>0.12940127472307439</v>
      </c>
      <c r="X8" s="1591">
        <v>8.9660556141799574E-3</v>
      </c>
      <c r="Y8" s="1588">
        <v>6.0757604534032783E-2</v>
      </c>
      <c r="Z8" s="1593">
        <v>4.9762944444580182E-2</v>
      </c>
      <c r="AA8" s="1588">
        <v>2.180374495564763E-2</v>
      </c>
      <c r="AB8" s="1594"/>
    </row>
    <row r="9" spans="1:28" ht="11.5" x14ac:dyDescent="0.25">
      <c r="A9" s="1595" t="s">
        <v>581</v>
      </c>
      <c r="B9" s="1588">
        <v>6.9662297503749304E-2</v>
      </c>
      <c r="C9" s="1589">
        <v>0.11131909278841978</v>
      </c>
      <c r="D9" s="1589">
        <v>0.76724387023887108</v>
      </c>
      <c r="E9" s="1589">
        <v>0.17254860523303361</v>
      </c>
      <c r="F9" s="1590">
        <v>0.1706846636891175</v>
      </c>
      <c r="G9" s="1591">
        <v>0.60639222419909045</v>
      </c>
      <c r="H9" s="1591">
        <v>0.33050092958583255</v>
      </c>
      <c r="I9" s="1591">
        <v>0.1657649078833805</v>
      </c>
      <c r="J9" s="1591">
        <v>0.19368178272570113</v>
      </c>
      <c r="K9" s="1588">
        <v>0.2825434369980182</v>
      </c>
      <c r="L9" s="1591">
        <v>-0.11081348420463055</v>
      </c>
      <c r="M9" s="1591">
        <v>0.14598014079231669</v>
      </c>
      <c r="N9" s="1588">
        <v>-8.7753129678845188E-2</v>
      </c>
      <c r="O9" s="1595" t="s">
        <v>581</v>
      </c>
      <c r="P9" s="1590">
        <v>-0.37081894668285531</v>
      </c>
      <c r="Q9" s="1591">
        <v>3.011603452624894</v>
      </c>
      <c r="R9" s="1591">
        <v>-0.28730370185934906</v>
      </c>
      <c r="S9" s="1591">
        <v>0.99139030966734154</v>
      </c>
      <c r="T9" s="1591">
        <v>-0.59127915724283886</v>
      </c>
      <c r="U9" s="1592">
        <v>-0.27933851220705996</v>
      </c>
      <c r="V9" s="1591">
        <v>-7.9527117049484453E-2</v>
      </c>
      <c r="W9" s="1591">
        <v>0.27767391905241823</v>
      </c>
      <c r="X9" s="1591">
        <v>0.19076496184748049</v>
      </c>
      <c r="Y9" s="1588">
        <v>0.16330415346550886</v>
      </c>
      <c r="Z9" s="1593">
        <v>-8.1131654164325662E-2</v>
      </c>
      <c r="AA9" s="1588">
        <v>8.1401164993746722E-2</v>
      </c>
      <c r="AB9" s="1594"/>
    </row>
    <row r="10" spans="1:28" ht="11.5" x14ac:dyDescent="0.25">
      <c r="A10" s="1595" t="s">
        <v>596</v>
      </c>
      <c r="B10" s="1588">
        <v>-4.2120258545765066E-2</v>
      </c>
      <c r="C10" s="1589">
        <v>-7.4043474469213666E-2</v>
      </c>
      <c r="D10" s="1589">
        <v>-0.2699784257399116</v>
      </c>
      <c r="E10" s="1589">
        <v>-0.20072680253148323</v>
      </c>
      <c r="F10" s="1590">
        <v>-0.21921203742342232</v>
      </c>
      <c r="G10" s="1591">
        <v>-0.57909827856108587</v>
      </c>
      <c r="H10" s="1591">
        <v>0.30099479726965161</v>
      </c>
      <c r="I10" s="1591">
        <v>0.52014796163639532</v>
      </c>
      <c r="J10" s="1591">
        <v>3.4248209253566309E-2</v>
      </c>
      <c r="K10" s="1588">
        <v>-0.13217319302525765</v>
      </c>
      <c r="L10" s="1591">
        <v>-0.23242319805515788</v>
      </c>
      <c r="M10" s="1591">
        <v>1.6030303274796895</v>
      </c>
      <c r="N10" s="1588">
        <v>-0.13019299578672083</v>
      </c>
      <c r="O10" s="1595" t="s">
        <v>596</v>
      </c>
      <c r="P10" s="1590">
        <v>-0.23692503651962749</v>
      </c>
      <c r="Q10" s="1591">
        <v>1.5697587659480461</v>
      </c>
      <c r="R10" s="1591">
        <v>0.28611864157931199</v>
      </c>
      <c r="S10" s="1591">
        <v>1.9348309617219588</v>
      </c>
      <c r="T10" s="1591">
        <v>-0.96870158508171544</v>
      </c>
      <c r="U10" s="1592">
        <v>-0.25614315408862331</v>
      </c>
      <c r="V10" s="1591">
        <v>-0.25567267488296874</v>
      </c>
      <c r="W10" s="1591">
        <v>-8.0182487239660039E-2</v>
      </c>
      <c r="X10" s="1591">
        <v>0.4183147868960635</v>
      </c>
      <c r="Y10" s="1588">
        <v>3.3719830785298832E-2</v>
      </c>
      <c r="Z10" s="1593">
        <v>-4.2973787834658772E-2</v>
      </c>
      <c r="AA10" s="1588">
        <v>-8.5608858407369759E-2</v>
      </c>
      <c r="AB10" s="1594"/>
    </row>
    <row r="11" spans="1:28" ht="11.5" x14ac:dyDescent="0.25">
      <c r="A11" s="1595" t="s">
        <v>582</v>
      </c>
      <c r="B11" s="1588">
        <v>-6.101374420246497E-4</v>
      </c>
      <c r="C11" s="1589">
        <v>7.6471526242740673E-3</v>
      </c>
      <c r="D11" s="1589">
        <v>-0.19004840858530536</v>
      </c>
      <c r="E11" s="1589">
        <v>0.12305934392415852</v>
      </c>
      <c r="F11" s="1590">
        <v>2.4802964062257349E-2</v>
      </c>
      <c r="G11" s="1591">
        <v>-0.16777028974597497</v>
      </c>
      <c r="H11" s="1591">
        <v>7.409872671358908E-2</v>
      </c>
      <c r="I11" s="1591">
        <v>8.6135712014201449E-2</v>
      </c>
      <c r="J11" s="1591">
        <v>0.14452172434306476</v>
      </c>
      <c r="K11" s="1588">
        <v>4.259925291487221E-2</v>
      </c>
      <c r="L11" s="1591">
        <v>-1.6573380367919333E-2</v>
      </c>
      <c r="M11" s="1591">
        <v>-2.5637690430946325E-4</v>
      </c>
      <c r="N11" s="1588">
        <v>-1.4510551170771269E-2</v>
      </c>
      <c r="O11" s="1595" t="s">
        <v>582</v>
      </c>
      <c r="P11" s="1590">
        <v>0.17302435167883901</v>
      </c>
      <c r="Q11" s="1591">
        <v>0.1430655724058103</v>
      </c>
      <c r="R11" s="1591">
        <v>3.4174594796518187E-2</v>
      </c>
      <c r="S11" s="1591">
        <v>-0.51706533309868141</v>
      </c>
      <c r="T11" s="1591">
        <v>6.4249345883086839E-2</v>
      </c>
      <c r="U11" s="1592">
        <v>6.9072505416862162E-2</v>
      </c>
      <c r="V11" s="1591">
        <v>8.4070119484232819E-2</v>
      </c>
      <c r="W11" s="1591">
        <v>5.9058743219474241E-2</v>
      </c>
      <c r="X11" s="1591">
        <v>-4.4543194142402487E-2</v>
      </c>
      <c r="Y11" s="1588">
        <v>2.1221258897559991E-2</v>
      </c>
      <c r="Z11" s="1593">
        <v>-0.12253127536758446</v>
      </c>
      <c r="AA11" s="1588">
        <v>3.0054524037306241E-3</v>
      </c>
      <c r="AB11" s="1594"/>
    </row>
    <row r="12" spans="1:28" ht="11.5" x14ac:dyDescent="0.25">
      <c r="A12" s="1595" t="s">
        <v>716</v>
      </c>
      <c r="B12" s="1588">
        <v>2.594363779417308E-2</v>
      </c>
      <c r="C12" s="1589">
        <v>2.7547884445776827E-2</v>
      </c>
      <c r="D12" s="1589">
        <v>-0.1438095953865508</v>
      </c>
      <c r="E12" s="1589">
        <v>8.3120038288850395E-2</v>
      </c>
      <c r="F12" s="1590">
        <v>6.1176152328285882E-2</v>
      </c>
      <c r="G12" s="1591">
        <v>-7.4895755521120155E-2</v>
      </c>
      <c r="H12" s="1591">
        <v>6.5164034452669384E-2</v>
      </c>
      <c r="I12" s="1591">
        <v>0.19436203841180277</v>
      </c>
      <c r="J12" s="1591">
        <v>0.15088326322567958</v>
      </c>
      <c r="K12" s="1588">
        <v>5.6960475580811742E-2</v>
      </c>
      <c r="L12" s="1591">
        <v>-9.2713101006447252E-2</v>
      </c>
      <c r="M12" s="1591">
        <v>-1.3051013583950222E-2</v>
      </c>
      <c r="N12" s="1588">
        <v>-8.1650559624838026E-2</v>
      </c>
      <c r="O12" s="1595" t="s">
        <v>716</v>
      </c>
      <c r="P12" s="1590">
        <v>0.59077310496574298</v>
      </c>
      <c r="Q12" s="1591">
        <v>0.1971194422936231</v>
      </c>
      <c r="R12" s="1591">
        <v>-1.8739553045329482E-2</v>
      </c>
      <c r="S12" s="1591">
        <v>-0.4634523899244597</v>
      </c>
      <c r="T12" s="1591">
        <v>-0.27588737760729209</v>
      </c>
      <c r="U12" s="1592">
        <v>0.22309044729218352</v>
      </c>
      <c r="V12" s="1591">
        <v>0.10853374514272796</v>
      </c>
      <c r="W12" s="1591">
        <v>5.8173934487005807E-2</v>
      </c>
      <c r="X12" s="1591">
        <v>2.4091067626256235E-2</v>
      </c>
      <c r="Y12" s="1588">
        <v>4.8389887571451018E-2</v>
      </c>
      <c r="Z12" s="1593">
        <v>3.7948036516868067E-2</v>
      </c>
      <c r="AA12" s="1588">
        <v>9.6321560547074636E-3</v>
      </c>
      <c r="AB12" s="1594"/>
    </row>
    <row r="13" spans="1:28" ht="11.5" x14ac:dyDescent="0.25">
      <c r="A13" s="1595" t="s">
        <v>519</v>
      </c>
      <c r="B13" s="1588">
        <v>3.5560768434330203E-2</v>
      </c>
      <c r="C13" s="1589">
        <v>3.1512782874733691E-2</v>
      </c>
      <c r="D13" s="1589">
        <v>-0.13237681688449199</v>
      </c>
      <c r="E13" s="1589">
        <v>0.12031731951744096</v>
      </c>
      <c r="F13" s="1590">
        <v>5.3680800967864872E-2</v>
      </c>
      <c r="G13" s="1591">
        <v>-0.2748601433432194</v>
      </c>
      <c r="H13" s="1591">
        <v>0.17360360423960008</v>
      </c>
      <c r="I13" s="1591">
        <v>0.13032375702432986</v>
      </c>
      <c r="J13" s="1591">
        <v>0.32602625771396854</v>
      </c>
      <c r="K13" s="1588">
        <v>5.8324632662820175E-2</v>
      </c>
      <c r="L13" s="1591">
        <v>-0.15234884178991637</v>
      </c>
      <c r="M13" s="1591">
        <v>0.20401164399383798</v>
      </c>
      <c r="N13" s="1588">
        <v>-0.11924963919789133</v>
      </c>
      <c r="O13" s="1595" t="s">
        <v>519</v>
      </c>
      <c r="P13" s="1590">
        <v>0.78897388160246673</v>
      </c>
      <c r="Q13" s="1591">
        <v>0.15148484999579082</v>
      </c>
      <c r="R13" s="1591">
        <v>-8.1347811347869392E-2</v>
      </c>
      <c r="S13" s="1591">
        <v>-0.50012381782739612</v>
      </c>
      <c r="T13" s="1591">
        <v>-0.3373468936726417</v>
      </c>
      <c r="U13" s="1592">
        <v>0.23665427500138314</v>
      </c>
      <c r="V13" s="1591">
        <v>6.2345618512257062E-2</v>
      </c>
      <c r="W13" s="1591">
        <v>0.14082716374718052</v>
      </c>
      <c r="X13" s="1591">
        <v>0.1218564754493543</v>
      </c>
      <c r="Y13" s="1588">
        <v>0.12509085329808944</v>
      </c>
      <c r="Z13" s="1593">
        <v>2.3174435551328809E-2</v>
      </c>
      <c r="AA13" s="1588">
        <v>1.4400129301352926E-2</v>
      </c>
      <c r="AB13" s="1594"/>
    </row>
    <row r="14" spans="1:28" ht="11.5" x14ac:dyDescent="0.25">
      <c r="A14" s="1595" t="s">
        <v>520</v>
      </c>
      <c r="B14" s="1588">
        <v>2.727759451273748E-2</v>
      </c>
      <c r="C14" s="1589">
        <v>2.7368130708741667E-2</v>
      </c>
      <c r="D14" s="1589">
        <v>-0.13519022979144657</v>
      </c>
      <c r="E14" s="1589">
        <v>9.0337035236284891E-2</v>
      </c>
      <c r="F14" s="1590">
        <v>0.13640392377774124</v>
      </c>
      <c r="G14" s="1591">
        <v>2.0530561865209629E-2</v>
      </c>
      <c r="H14" s="1591">
        <v>3.3519032348279465E-2</v>
      </c>
      <c r="I14" s="1591">
        <v>0.22712094886147405</v>
      </c>
      <c r="J14" s="1591">
        <v>0.17206648952948234</v>
      </c>
      <c r="K14" s="1588">
        <v>8.6934213623394152E-2</v>
      </c>
      <c r="L14" s="1591">
        <v>-8.167143453579262E-2</v>
      </c>
      <c r="M14" s="1591">
        <v>-2.1559486183959087E-2</v>
      </c>
      <c r="N14" s="1588">
        <v>-7.2882451143750582E-2</v>
      </c>
      <c r="O14" s="1595" t="s">
        <v>520</v>
      </c>
      <c r="P14" s="1590">
        <v>0.54811777180621335</v>
      </c>
      <c r="Q14" s="1591">
        <v>0.35689709800800662</v>
      </c>
      <c r="R14" s="1591">
        <v>9.2907119017964668E-2</v>
      </c>
      <c r="S14" s="1591">
        <v>-0.41173294679199024</v>
      </c>
      <c r="T14" s="1591">
        <v>-0.28065167541254221</v>
      </c>
      <c r="U14" s="1592">
        <v>0.2512989655066431</v>
      </c>
      <c r="V14" s="1591">
        <v>7.9712812359698626E-2</v>
      </c>
      <c r="W14" s="1591">
        <v>4.7440478564571897E-2</v>
      </c>
      <c r="X14" s="1591">
        <v>-5.1019250943115213E-2</v>
      </c>
      <c r="Y14" s="1588">
        <v>6.9953886258344866E-3</v>
      </c>
      <c r="Z14" s="1596">
        <v>-3.9334303919059788E-2</v>
      </c>
      <c r="AA14" s="1588">
        <v>1.4517824425250181E-2</v>
      </c>
      <c r="AB14" s="1594"/>
    </row>
    <row r="15" spans="1:28" ht="11.5" x14ac:dyDescent="0.25">
      <c r="A15" s="1587" t="s">
        <v>221</v>
      </c>
      <c r="B15" s="1597">
        <v>2.3431234649950783E-2</v>
      </c>
      <c r="C15" s="1598">
        <v>1.9356417645642665E-2</v>
      </c>
      <c r="D15" s="1598">
        <v>-4.489751749105042E-3</v>
      </c>
      <c r="E15" s="1598">
        <v>1.4611168116330564E-2</v>
      </c>
      <c r="F15" s="1599">
        <v>4.5249502944638031E-2</v>
      </c>
      <c r="G15" s="1600">
        <v>0.11324283433243876</v>
      </c>
      <c r="H15" s="1600">
        <v>9.3930140131368578E-3</v>
      </c>
      <c r="I15" s="1600">
        <v>6.1632651168633812E-2</v>
      </c>
      <c r="J15" s="1600">
        <v>5.1199729629247681E-2</v>
      </c>
      <c r="K15" s="1597">
        <v>4.5701053184080909E-2</v>
      </c>
      <c r="L15" s="1601">
        <v>1.564531981130135E-2</v>
      </c>
      <c r="M15" s="1602">
        <v>0.21248917331004913</v>
      </c>
      <c r="N15" s="1597">
        <v>4.3604923142096519E-2</v>
      </c>
      <c r="O15" s="1587" t="s">
        <v>221</v>
      </c>
      <c r="P15" s="1603">
        <v>0.28050700398685713</v>
      </c>
      <c r="Q15" s="1604">
        <v>-2.7730728602474719E-2</v>
      </c>
      <c r="R15" s="1604">
        <v>5.5181855800385815E-3</v>
      </c>
      <c r="S15" s="1604">
        <v>-5.00409485359532E-2</v>
      </c>
      <c r="T15" s="1604">
        <v>-9.7917156736921251E-2</v>
      </c>
      <c r="U15" s="1605">
        <v>9.9771805855415563E-2</v>
      </c>
      <c r="V15" s="1603">
        <v>-2.938839078106259E-2</v>
      </c>
      <c r="W15" s="1604">
        <v>-1.1236157779732303E-2</v>
      </c>
      <c r="X15" s="1604">
        <v>1.5616275877942565E-2</v>
      </c>
      <c r="Y15" s="1605">
        <v>-5.6292801089498079E-3</v>
      </c>
      <c r="Z15" s="1606">
        <v>8.2530966938490602E-2</v>
      </c>
      <c r="AA15" s="1606">
        <v>2.2514946836712069E-2</v>
      </c>
      <c r="AB15" s="1594"/>
    </row>
    <row r="16" spans="1:28" ht="11.5" x14ac:dyDescent="0.25">
      <c r="A16" s="1607" t="s">
        <v>521</v>
      </c>
      <c r="B16" s="1608"/>
      <c r="C16" s="1609"/>
      <c r="D16" s="1609"/>
      <c r="E16" s="1609"/>
      <c r="F16" s="1610"/>
      <c r="G16" s="1611"/>
      <c r="H16" s="1611"/>
      <c r="I16" s="1611"/>
      <c r="J16" s="1611"/>
      <c r="K16" s="1608"/>
      <c r="L16" s="1610"/>
      <c r="M16" s="1611"/>
      <c r="N16" s="1608"/>
      <c r="O16" s="1607" t="s">
        <v>257</v>
      </c>
      <c r="P16" s="1611"/>
      <c r="Q16" s="1611"/>
      <c r="R16" s="1611"/>
      <c r="S16" s="1611"/>
      <c r="T16" s="1611"/>
      <c r="U16" s="1608"/>
      <c r="V16" s="1611"/>
      <c r="W16" s="1611"/>
      <c r="X16" s="1611"/>
      <c r="Y16" s="1608"/>
      <c r="Z16" s="1609"/>
      <c r="AA16" s="1608"/>
      <c r="AB16" s="1586"/>
    </row>
    <row r="17" spans="1:28" ht="11.5" x14ac:dyDescent="0.25">
      <c r="A17" s="1587" t="s">
        <v>580</v>
      </c>
      <c r="B17" s="1588">
        <v>1.2685922965279151E-2</v>
      </c>
      <c r="C17" s="1589">
        <v>1.2813034589121086E-2</v>
      </c>
      <c r="D17" s="1589">
        <v>0.2601912027127018</v>
      </c>
      <c r="E17" s="1589">
        <v>-0.11096577588502798</v>
      </c>
      <c r="F17" s="1590">
        <v>4.3491106995158901E-2</v>
      </c>
      <c r="G17" s="1591">
        <v>0.10810867921982337</v>
      </c>
      <c r="H17" s="1591">
        <v>-1.5788803127380069E-3</v>
      </c>
      <c r="I17" s="1591">
        <v>5.0859475548183486E-2</v>
      </c>
      <c r="J17" s="1591">
        <v>3.5664333644526813E-2</v>
      </c>
      <c r="K17" s="1588">
        <v>3.5098112212435861E-2</v>
      </c>
      <c r="L17" s="1591">
        <v>6.0115199537021491E-2</v>
      </c>
      <c r="M17" s="1591">
        <v>0.31994224046028519</v>
      </c>
      <c r="N17" s="1588">
        <v>9.2082212353393533E-2</v>
      </c>
      <c r="O17" s="1587" t="s">
        <v>580</v>
      </c>
      <c r="P17" s="1590">
        <v>0.1922305250467693</v>
      </c>
      <c r="Q17" s="1591">
        <v>0.11920911899330111</v>
      </c>
      <c r="R17" s="1591">
        <v>6.3620715890945867E-2</v>
      </c>
      <c r="S17" s="1591">
        <v>-5.2807888677244952E-2</v>
      </c>
      <c r="T17" s="1591">
        <v>-6.5031477773340951E-2</v>
      </c>
      <c r="U17" s="1592">
        <v>0.15060135763402371</v>
      </c>
      <c r="V17" s="1591">
        <v>-2.5947588010533762E-2</v>
      </c>
      <c r="W17" s="1591">
        <v>-2.5714456719515888E-2</v>
      </c>
      <c r="X17" s="1591">
        <v>7.5198970774152496E-2</v>
      </c>
      <c r="Y17" s="1588">
        <v>2.5188323733855711E-3</v>
      </c>
      <c r="Z17" s="1593">
        <v>-7.1926391234216625E-2</v>
      </c>
      <c r="AA17" s="1588">
        <v>1.1482646985185641E-2</v>
      </c>
      <c r="AB17" s="1594"/>
    </row>
    <row r="18" spans="1:28" ht="11.5" x14ac:dyDescent="0.25">
      <c r="A18" s="1595" t="s">
        <v>518</v>
      </c>
      <c r="B18" s="1588">
        <v>3.3369106923727188E-2</v>
      </c>
      <c r="C18" s="1589">
        <v>2.1024295440001506E-2</v>
      </c>
      <c r="D18" s="1589">
        <v>0.68438130349094806</v>
      </c>
      <c r="E18" s="1589">
        <v>-3.9612825362149051E-2</v>
      </c>
      <c r="F18" s="1590">
        <v>0.11879048030850048</v>
      </c>
      <c r="G18" s="1591">
        <v>0.16497315021376835</v>
      </c>
      <c r="H18" s="1591">
        <v>4.3354860853471733E-2</v>
      </c>
      <c r="I18" s="1591">
        <v>9.843478454666732E-2</v>
      </c>
      <c r="J18" s="1591">
        <v>7.6789281996747727E-2</v>
      </c>
      <c r="K18" s="1588">
        <v>8.4221859676533173E-2</v>
      </c>
      <c r="L18" s="1591">
        <v>-5.6737507345959726E-3</v>
      </c>
      <c r="M18" s="1591">
        <v>0.5728486058253961</v>
      </c>
      <c r="N18" s="1588">
        <v>6.8391290421722539E-2</v>
      </c>
      <c r="O18" s="1595" t="s">
        <v>518</v>
      </c>
      <c r="P18" s="1590">
        <v>6.0107698682224875E-2</v>
      </c>
      <c r="Q18" s="1591">
        <v>0.10748425924210636</v>
      </c>
      <c r="R18" s="1591">
        <v>-2.456006866763949E-3</v>
      </c>
      <c r="S18" s="1591">
        <v>-2.6398069586252348E-2</v>
      </c>
      <c r="T18" s="1591">
        <v>-0.18864885871903914</v>
      </c>
      <c r="U18" s="1592">
        <v>3.3801731254770706E-2</v>
      </c>
      <c r="V18" s="1591">
        <v>2.1349275149904923E-2</v>
      </c>
      <c r="W18" s="1591">
        <v>0.10939715297221997</v>
      </c>
      <c r="X18" s="1591">
        <v>3.8110063257327242E-2</v>
      </c>
      <c r="Y18" s="1588">
        <v>6.5029487522530349E-2</v>
      </c>
      <c r="Z18" s="1593">
        <v>-5.8301084798406233E-2</v>
      </c>
      <c r="AA18" s="1588">
        <v>2.5665701113358752E-2</v>
      </c>
      <c r="AB18" s="1594"/>
    </row>
    <row r="19" spans="1:28" ht="11.5" x14ac:dyDescent="0.25">
      <c r="A19" s="1595" t="s">
        <v>581</v>
      </c>
      <c r="B19" s="1588">
        <v>8.7264247075207413E-2</v>
      </c>
      <c r="C19" s="1589">
        <v>0.11135570037997256</v>
      </c>
      <c r="D19" s="1589">
        <v>1.6802157555803743</v>
      </c>
      <c r="E19" s="1589">
        <v>9.7679328089556705E-2</v>
      </c>
      <c r="F19" s="1590">
        <v>0.41259654283349301</v>
      </c>
      <c r="G19" s="1591">
        <v>0.60639222419909045</v>
      </c>
      <c r="H19" s="1591">
        <v>0.32734299696063918</v>
      </c>
      <c r="I19" s="1591">
        <v>0.1657649078833805</v>
      </c>
      <c r="J19" s="1591">
        <v>0.19368178272570113</v>
      </c>
      <c r="K19" s="1588">
        <v>0.3308558548843108</v>
      </c>
      <c r="L19" s="1591">
        <v>0.16157295214584844</v>
      </c>
      <c r="M19" s="1591">
        <v>0.27619762666586234</v>
      </c>
      <c r="N19" s="1588">
        <v>0.18569039374816754</v>
      </c>
      <c r="O19" s="1595" t="s">
        <v>581</v>
      </c>
      <c r="P19" s="1590">
        <v>-0.17900688785835095</v>
      </c>
      <c r="Q19" s="1591">
        <v>1.4311440307107479</v>
      </c>
      <c r="R19" s="1591">
        <v>0.60419694308758487</v>
      </c>
      <c r="S19" s="1591">
        <v>0.99139030966734154</v>
      </c>
      <c r="T19" s="1591">
        <v>1.3264562155300741</v>
      </c>
      <c r="U19" s="1592">
        <v>7.5799696804194516E-2</v>
      </c>
      <c r="V19" s="1591">
        <v>-7.9527117049484453E-2</v>
      </c>
      <c r="W19" s="1591">
        <v>0.27767391905241823</v>
      </c>
      <c r="X19" s="1591">
        <v>0.19076496184748049</v>
      </c>
      <c r="Y19" s="1588">
        <v>0.16330415346550886</v>
      </c>
      <c r="Z19" s="1593">
        <v>7.7911538605492714E-2</v>
      </c>
      <c r="AA19" s="1588">
        <v>0.1085965447668038</v>
      </c>
      <c r="AB19" s="1594"/>
    </row>
    <row r="20" spans="1:28" ht="11.5" x14ac:dyDescent="0.25">
      <c r="A20" s="1595" t="s">
        <v>596</v>
      </c>
      <c r="B20" s="1588">
        <v>-7.3091118899343166E-2</v>
      </c>
      <c r="C20" s="1589">
        <v>-8.9279274354891247E-2</v>
      </c>
      <c r="D20" s="1589">
        <v>1.9386671683122416</v>
      </c>
      <c r="E20" s="1589">
        <v>-4.8278242553912776E-2</v>
      </c>
      <c r="F20" s="1590">
        <v>0.16780172189464282</v>
      </c>
      <c r="G20" s="1591">
        <v>0.69047088232477871</v>
      </c>
      <c r="H20" s="1591">
        <v>0.38449127454546206</v>
      </c>
      <c r="I20" s="1591">
        <v>0.52014796163639532</v>
      </c>
      <c r="J20" s="1591">
        <v>0.23536790360408832</v>
      </c>
      <c r="K20" s="1588">
        <v>0.31958509737337848</v>
      </c>
      <c r="L20" s="1591">
        <v>8.554739466641359E-2</v>
      </c>
      <c r="M20" s="1591">
        <v>0.37188361707391593</v>
      </c>
      <c r="N20" s="1588">
        <v>0.13213521653708993</v>
      </c>
      <c r="O20" s="1595" t="s">
        <v>596</v>
      </c>
      <c r="P20" s="1590">
        <v>-7.210000166178876E-2</v>
      </c>
      <c r="Q20" s="1591">
        <v>0.87478532765852024</v>
      </c>
      <c r="R20" s="1591">
        <v>0.9505632380181821</v>
      </c>
      <c r="S20" s="1591">
        <v>6.872903878185288E-2</v>
      </c>
      <c r="T20" s="1591">
        <v>-0.17820749904936184</v>
      </c>
      <c r="U20" s="1592">
        <v>0.14609613685042544</v>
      </c>
      <c r="V20" s="1591">
        <v>-0.25567267488296874</v>
      </c>
      <c r="W20" s="1591">
        <v>-8.0182487239660039E-2</v>
      </c>
      <c r="X20" s="1591">
        <v>0.4183147868960635</v>
      </c>
      <c r="Y20" s="1588">
        <v>3.3719830785298832E-2</v>
      </c>
      <c r="Z20" s="1593">
        <v>-6.7267904756970975E-2</v>
      </c>
      <c r="AA20" s="1588">
        <v>-6.3808640809625006E-2</v>
      </c>
      <c r="AB20" s="1594"/>
    </row>
    <row r="21" spans="1:28" ht="11.5" x14ac:dyDescent="0.25">
      <c r="A21" s="1595" t="s">
        <v>129</v>
      </c>
      <c r="B21" s="1588">
        <v>-5.4835580637887515E-3</v>
      </c>
      <c r="C21" s="1589">
        <v>1.2781487405921776E-3</v>
      </c>
      <c r="D21" s="1589">
        <v>0.90534712308180554</v>
      </c>
      <c r="E21" s="1589">
        <v>1.2142790860918407E-3</v>
      </c>
      <c r="F21" s="1590">
        <v>8.466438094747053E-2</v>
      </c>
      <c r="G21" s="1591">
        <v>0.11614297276208374</v>
      </c>
      <c r="H21" s="1591">
        <v>3.5471435276989371E-2</v>
      </c>
      <c r="I21" s="1591">
        <v>-1.9367942593504273E-2</v>
      </c>
      <c r="J21" s="1591">
        <v>9.4917080380489072E-2</v>
      </c>
      <c r="K21" s="1588">
        <v>5.9249663682934051E-2</v>
      </c>
      <c r="L21" s="1591">
        <v>7.0948533849132689E-2</v>
      </c>
      <c r="M21" s="1591">
        <v>0.39660216364507139</v>
      </c>
      <c r="N21" s="1588">
        <v>0.12772524755653625</v>
      </c>
      <c r="O21" s="1595" t="s">
        <v>129</v>
      </c>
      <c r="P21" s="1590">
        <v>2.7523949476043308E-2</v>
      </c>
      <c r="Q21" s="1591">
        <v>0.21823950767075395</v>
      </c>
      <c r="R21" s="1591">
        <v>-0.10772395121927103</v>
      </c>
      <c r="S21" s="1591">
        <v>8.1664051502928769E-2</v>
      </c>
      <c r="T21" s="1591">
        <v>-0.37771690362544053</v>
      </c>
      <c r="U21" s="1592">
        <v>-1.0397401281196039E-2</v>
      </c>
      <c r="V21" s="1591">
        <v>8.4070119484232819E-2</v>
      </c>
      <c r="W21" s="1591">
        <v>5.9058743219474241E-2</v>
      </c>
      <c r="X21" s="1591">
        <v>-2.6039356134755054E-2</v>
      </c>
      <c r="Y21" s="1588">
        <v>3.0977120524284141E-2</v>
      </c>
      <c r="Z21" s="1593">
        <v>-6.3478000092345943E-2</v>
      </c>
      <c r="AA21" s="1588">
        <v>-1.6398423013123109E-3</v>
      </c>
      <c r="AB21" s="1594"/>
    </row>
    <row r="22" spans="1:28" ht="11.5" x14ac:dyDescent="0.25">
      <c r="A22" s="1595" t="s">
        <v>716</v>
      </c>
      <c r="B22" s="1588">
        <v>1.9916811355217279E-2</v>
      </c>
      <c r="C22" s="1589">
        <v>1.9775660551266894E-2</v>
      </c>
      <c r="D22" s="1589">
        <v>0.69731162734266028</v>
      </c>
      <c r="E22" s="1589">
        <v>5.0125447883299978E-2</v>
      </c>
      <c r="F22" s="1590">
        <v>6.03859291113229E-2</v>
      </c>
      <c r="G22" s="1591">
        <v>0.13690324979535218</v>
      </c>
      <c r="H22" s="1591">
        <v>2.7261350154279107E-2</v>
      </c>
      <c r="I22" s="1591">
        <v>8.0341439818905958E-2</v>
      </c>
      <c r="J22" s="1591">
        <v>5.254653461354386E-2</v>
      </c>
      <c r="K22" s="1588">
        <v>5.6050849737245612E-2</v>
      </c>
      <c r="L22" s="1591">
        <v>2.6731903901557885E-2</v>
      </c>
      <c r="M22" s="1591">
        <v>0.4284389086380711</v>
      </c>
      <c r="N22" s="1588">
        <v>8.2407696879315484E-2</v>
      </c>
      <c r="O22" s="1595" t="s">
        <v>716</v>
      </c>
      <c r="P22" s="1590">
        <v>0.28053193603793813</v>
      </c>
      <c r="Q22" s="1591">
        <v>0.18368200684574321</v>
      </c>
      <c r="R22" s="1591">
        <v>7.3961396531755375E-2</v>
      </c>
      <c r="S22" s="1591">
        <v>-0.12289633686037338</v>
      </c>
      <c r="T22" s="1591">
        <v>-7.926218280288222E-2</v>
      </c>
      <c r="U22" s="1592">
        <v>0.21079618109420784</v>
      </c>
      <c r="V22" s="1591">
        <v>0.10853374514272796</v>
      </c>
      <c r="W22" s="1591">
        <v>3.2085492708701979E-2</v>
      </c>
      <c r="X22" s="1591">
        <v>6.1611339645977869E-2</v>
      </c>
      <c r="Y22" s="1588">
        <v>5.270357249023494E-2</v>
      </c>
      <c r="Z22" s="1593">
        <v>-8.1738306869670541E-2</v>
      </c>
      <c r="AA22" s="1588">
        <v>2.233327221827941E-2</v>
      </c>
      <c r="AB22" s="1594"/>
    </row>
    <row r="23" spans="1:28" ht="11.5" x14ac:dyDescent="0.25">
      <c r="A23" s="1595" t="s">
        <v>519</v>
      </c>
      <c r="B23" s="1588">
        <v>2.9313385360975941E-2</v>
      </c>
      <c r="C23" s="1589">
        <v>3.1274877030067039E-2</v>
      </c>
      <c r="D23" s="1589">
        <v>1.1096198649685753</v>
      </c>
      <c r="E23" s="1589">
        <v>9.8798939012021414E-2</v>
      </c>
      <c r="F23" s="1590">
        <v>0.15449246688786711</v>
      </c>
      <c r="G23" s="1591">
        <v>0.1923281351717967</v>
      </c>
      <c r="H23" s="1591">
        <v>0.10628212967169337</v>
      </c>
      <c r="I23" s="1591">
        <v>3.5846904151593417E-2</v>
      </c>
      <c r="J23" s="1591">
        <v>0.13929181161127113</v>
      </c>
      <c r="K23" s="1588">
        <v>0.12931712971474529</v>
      </c>
      <c r="L23" s="1591">
        <v>-3.2308156949695466E-2</v>
      </c>
      <c r="M23" s="1591">
        <v>0.39013070987128295</v>
      </c>
      <c r="N23" s="1588">
        <v>2.2606738940615045E-2</v>
      </c>
      <c r="O23" s="1595" t="s">
        <v>519</v>
      </c>
      <c r="P23" s="1590">
        <v>0.36149714941108257</v>
      </c>
      <c r="Q23" s="1591">
        <v>0.32921240998074053</v>
      </c>
      <c r="R23" s="1591">
        <v>9.5760939176844806E-2</v>
      </c>
      <c r="S23" s="1591">
        <v>4.6467811851307772E-2</v>
      </c>
      <c r="T23" s="1591">
        <v>2.683736154563876E-2</v>
      </c>
      <c r="U23" s="1592">
        <v>0.30363478001840183</v>
      </c>
      <c r="V23" s="1591">
        <v>6.2345618512257062E-2</v>
      </c>
      <c r="W23" s="1591">
        <v>2.8591977811094793E-2</v>
      </c>
      <c r="X23" s="1591">
        <v>0.28899480277583867</v>
      </c>
      <c r="Y23" s="1588">
        <v>0.14154321874155174</v>
      </c>
      <c r="Z23" s="1593">
        <v>-7.6728664280705017E-2</v>
      </c>
      <c r="AA23" s="1588">
        <v>3.928676723255986E-2</v>
      </c>
      <c r="AB23" s="1594"/>
    </row>
    <row r="24" spans="1:28" ht="11.5" x14ac:dyDescent="0.25">
      <c r="A24" s="1595" t="s">
        <v>520</v>
      </c>
      <c r="B24" s="1588">
        <v>2.2386175910976469E-2</v>
      </c>
      <c r="C24" s="1589">
        <v>1.8281028979130864E-2</v>
      </c>
      <c r="D24" s="1589">
        <v>0.66928088710634714</v>
      </c>
      <c r="E24" s="1589">
        <v>5.3717796181697919E-2</v>
      </c>
      <c r="F24" s="1590">
        <v>5.6846489589566174E-2</v>
      </c>
      <c r="G24" s="1591">
        <v>0.14044595450229691</v>
      </c>
      <c r="H24" s="1591">
        <v>1.7971267918680534E-2</v>
      </c>
      <c r="I24" s="1591">
        <v>0.1235427927163868</v>
      </c>
      <c r="J24" s="1591">
        <v>8.2898303287130881E-2</v>
      </c>
      <c r="K24" s="1588">
        <v>5.8872096443069344E-2</v>
      </c>
      <c r="L24" s="1591">
        <v>7.0083190834829834E-2</v>
      </c>
      <c r="M24" s="1591">
        <v>0.4054625283714044</v>
      </c>
      <c r="N24" s="1588">
        <v>0.11741496505252669</v>
      </c>
      <c r="O24" s="1595" t="s">
        <v>520</v>
      </c>
      <c r="P24" s="1590">
        <v>0.23389015159358539</v>
      </c>
      <c r="Q24" s="1591">
        <v>0.24763931109840143</v>
      </c>
      <c r="R24" s="1591">
        <v>4.9825410771186185E-2</v>
      </c>
      <c r="S24" s="1591">
        <v>-7.585664827291716E-2</v>
      </c>
      <c r="T24" s="1591">
        <v>2.4808897796078977E-2</v>
      </c>
      <c r="U24" s="1592">
        <v>0.18305847873572212</v>
      </c>
      <c r="V24" s="1591">
        <v>7.9712812359698626E-2</v>
      </c>
      <c r="W24" s="1591">
        <v>7.3936073204438513E-2</v>
      </c>
      <c r="X24" s="1591">
        <v>-1.2398928071533311E-2</v>
      </c>
      <c r="Y24" s="1588">
        <v>3.6397867433255904E-2</v>
      </c>
      <c r="Z24" s="1596">
        <v>-7.4965271519390919E-2</v>
      </c>
      <c r="AA24" s="1588">
        <v>2.3242724466804754E-2</v>
      </c>
      <c r="AB24" s="1594"/>
    </row>
    <row r="25" spans="1:28" ht="11.5" x14ac:dyDescent="0.25">
      <c r="A25" s="1587" t="s">
        <v>221</v>
      </c>
      <c r="B25" s="1597">
        <v>1.4183976347475813E-2</v>
      </c>
      <c r="C25" s="1598">
        <v>1.494019816042047E-2</v>
      </c>
      <c r="D25" s="1598">
        <v>0.31258088001816109</v>
      </c>
      <c r="E25" s="1598">
        <v>-6.6777175265310795E-2</v>
      </c>
      <c r="F25" s="1599">
        <v>3.8234417015972744E-2</v>
      </c>
      <c r="G25" s="1600">
        <v>9.8644485864554765E-2</v>
      </c>
      <c r="H25" s="1600">
        <v>-1.5531954767400435E-4</v>
      </c>
      <c r="I25" s="1600">
        <v>5.4939368399955057E-2</v>
      </c>
      <c r="J25" s="1600">
        <v>4.0121275060407635E-2</v>
      </c>
      <c r="K25" s="1597">
        <v>3.3011438079191713E-2</v>
      </c>
      <c r="L25" s="1601">
        <v>5.6764716190304432E-2</v>
      </c>
      <c r="M25" s="1602">
        <v>0.34324115362463914</v>
      </c>
      <c r="N25" s="1597">
        <v>9.3533822056857563E-2</v>
      </c>
      <c r="O25" s="1587" t="s">
        <v>221</v>
      </c>
      <c r="P25" s="1603">
        <v>0.18475722301306696</v>
      </c>
      <c r="Q25" s="1604">
        <v>8.684342354457697E-2</v>
      </c>
      <c r="R25" s="1604">
        <v>5.9940526990515774E-2</v>
      </c>
      <c r="S25" s="1604">
        <v>-3.815777659084163E-2</v>
      </c>
      <c r="T25" s="1604">
        <v>-0.11799507467963077</v>
      </c>
      <c r="U25" s="1605">
        <v>0.13756478131835093</v>
      </c>
      <c r="V25" s="1603">
        <v>-2.0183568595866674E-2</v>
      </c>
      <c r="W25" s="1604">
        <v>-2.0002926520838793E-2</v>
      </c>
      <c r="X25" s="1604">
        <v>3.7176899891073534E-2</v>
      </c>
      <c r="Y25" s="1605">
        <v>-1.5700100094839797E-3</v>
      </c>
      <c r="Z25" s="1606">
        <v>-5.3573252877289201E-2</v>
      </c>
      <c r="AA25" s="1606">
        <v>1.2596671238937818E-2</v>
      </c>
      <c r="AB25" s="1594"/>
    </row>
    <row r="26" spans="1:28" ht="11.5" x14ac:dyDescent="0.25">
      <c r="A26" s="1607" t="s">
        <v>258</v>
      </c>
      <c r="B26" s="1608"/>
      <c r="C26" s="1609"/>
      <c r="D26" s="1609"/>
      <c r="E26" s="1609"/>
      <c r="F26" s="1610"/>
      <c r="G26" s="1611"/>
      <c r="H26" s="1611"/>
      <c r="I26" s="1611"/>
      <c r="J26" s="1611"/>
      <c r="K26" s="1608"/>
      <c r="L26" s="1610"/>
      <c r="M26" s="1611"/>
      <c r="N26" s="1608"/>
      <c r="O26" s="1607" t="s">
        <v>258</v>
      </c>
      <c r="P26" s="1611"/>
      <c r="Q26" s="1611"/>
      <c r="R26" s="1611"/>
      <c r="S26" s="1611"/>
      <c r="T26" s="1611"/>
      <c r="U26" s="1608"/>
      <c r="V26" s="1611"/>
      <c r="W26" s="1611"/>
      <c r="X26" s="1611"/>
      <c r="Y26" s="1608"/>
      <c r="Z26" s="1609"/>
      <c r="AA26" s="1608"/>
      <c r="AB26" s="1586"/>
    </row>
    <row r="27" spans="1:28" ht="11.5" x14ac:dyDescent="0.25">
      <c r="A27" s="1587" t="s">
        <v>580</v>
      </c>
      <c r="B27" s="1588">
        <v>0.56415347123368065</v>
      </c>
      <c r="C27" s="1589">
        <v>5.6584903660543473E-2</v>
      </c>
      <c r="D27" s="1589">
        <v>6.4435939912097506E-3</v>
      </c>
      <c r="E27" s="1589">
        <v>2.3655057262894408E-2</v>
      </c>
      <c r="F27" s="1590">
        <v>2.3449227477073897E-2</v>
      </c>
      <c r="G27" s="1591">
        <v>0.19014164059784555</v>
      </c>
      <c r="H27" s="1591">
        <v>-3.6849708704187689E-2</v>
      </c>
      <c r="I27" s="1591">
        <v>1.2043119354584033</v>
      </c>
      <c r="J27" s="1591">
        <v>5.2216495677768426E-2</v>
      </c>
      <c r="K27" s="1588">
        <v>0.10397236626179596</v>
      </c>
      <c r="L27" s="1591">
        <v>2.5213044469778456E-3</v>
      </c>
      <c r="M27" s="1591">
        <v>0.21033319526670002</v>
      </c>
      <c r="N27" s="1588">
        <v>3.2176300256816899E-2</v>
      </c>
      <c r="O27" s="1587" t="s">
        <v>580</v>
      </c>
      <c r="P27" s="1590">
        <v>0.33026965455704449</v>
      </c>
      <c r="Q27" s="1591">
        <v>-0.21766496838029814</v>
      </c>
      <c r="R27" s="1591">
        <v>-8.9644637565713392E-3</v>
      </c>
      <c r="S27" s="1591">
        <v>-5.8262167587270097E-2</v>
      </c>
      <c r="T27" s="1591">
        <v>-8.6458107728579314E-2</v>
      </c>
      <c r="U27" s="1592">
        <v>8.602999823951385E-2</v>
      </c>
      <c r="V27" s="1591">
        <v>-0.3486842105263156</v>
      </c>
      <c r="W27" s="1591">
        <v>0.64728682170542684</v>
      </c>
      <c r="X27" s="1591">
        <v>-0.29204892966360851</v>
      </c>
      <c r="Y27" s="1588">
        <v>1.9035116508041794E-2</v>
      </c>
      <c r="Z27" s="1593">
        <v>0.33363992191436864</v>
      </c>
      <c r="AA27" s="1588">
        <v>4.3777795356840343E-2</v>
      </c>
      <c r="AB27" s="1594"/>
    </row>
    <row r="28" spans="1:28" ht="11.5" x14ac:dyDescent="0.25">
      <c r="A28" s="1595" t="s">
        <v>518</v>
      </c>
      <c r="B28" s="1588">
        <v>0.44277860424440552</v>
      </c>
      <c r="C28" s="1589">
        <v>0.20110439190136864</v>
      </c>
      <c r="D28" s="1589">
        <v>-0.26550782506602522</v>
      </c>
      <c r="E28" s="1589">
        <v>5.4353472684202986E-2</v>
      </c>
      <c r="F28" s="1590">
        <v>-0.36368789050018557</v>
      </c>
      <c r="G28" s="1591">
        <v>-0.72797573625664602</v>
      </c>
      <c r="H28" s="1591">
        <v>0.26555931959455914</v>
      </c>
      <c r="I28" s="1591">
        <v>-0.49337144313568437</v>
      </c>
      <c r="J28" s="1591">
        <v>-0.14425099590048029</v>
      </c>
      <c r="K28" s="1588">
        <v>-0.34523018343508449</v>
      </c>
      <c r="L28" s="1591">
        <v>1.0003880628883799E-2</v>
      </c>
      <c r="M28" s="1591">
        <v>9.8511252140254468E-2</v>
      </c>
      <c r="N28" s="1588">
        <v>2.1795609350508283E-2</v>
      </c>
      <c r="O28" s="1595" t="s">
        <v>518</v>
      </c>
      <c r="P28" s="1590">
        <v>0.50828284491353815</v>
      </c>
      <c r="Q28" s="1591">
        <v>-0.19018050641740303</v>
      </c>
      <c r="R28" s="1591">
        <v>-9.5319282090770674E-2</v>
      </c>
      <c r="S28" s="1612">
        <v>0.47900896824733419</v>
      </c>
      <c r="T28" s="1612">
        <v>-0.41728353274319807</v>
      </c>
      <c r="U28" s="1613">
        <v>5.8183939207629987E-3</v>
      </c>
      <c r="V28" s="1612">
        <v>-1</v>
      </c>
      <c r="W28" s="1612">
        <v>1.8277886497064579</v>
      </c>
      <c r="X28" s="1612">
        <v>-0.59516197140616522</v>
      </c>
      <c r="Y28" s="1614">
        <v>-0.11808026722170006</v>
      </c>
      <c r="Z28" s="1615">
        <v>0.35547835465745514</v>
      </c>
      <c r="AA28" s="1614">
        <v>4.8401867482237293E-3</v>
      </c>
      <c r="AB28" s="1594"/>
    </row>
    <row r="29" spans="1:28" ht="11.5" x14ac:dyDescent="0.25">
      <c r="A29" s="1595" t="s">
        <v>581</v>
      </c>
      <c r="B29" s="1588">
        <v>-0.45101456888083014</v>
      </c>
      <c r="C29" s="1589">
        <v>0.10987744987270442</v>
      </c>
      <c r="D29" s="1589">
        <v>0.73735203677214489</v>
      </c>
      <c r="E29" s="1589">
        <v>0.21995068593211609</v>
      </c>
      <c r="F29" s="1616">
        <v>-1</v>
      </c>
      <c r="G29" s="1612" t="s">
        <v>249</v>
      </c>
      <c r="H29" s="1612">
        <v>0.33656451961259903</v>
      </c>
      <c r="I29" s="1612" t="s">
        <v>249</v>
      </c>
      <c r="J29" s="1612" t="s">
        <v>249</v>
      </c>
      <c r="K29" s="1614">
        <v>9.2826554736837874E-2</v>
      </c>
      <c r="L29" s="1591">
        <v>-0.12541999534677384</v>
      </c>
      <c r="M29" s="1591">
        <v>0.12522775347807813</v>
      </c>
      <c r="N29" s="1588">
        <v>-0.10479556024627035</v>
      </c>
      <c r="O29" s="1595" t="s">
        <v>581</v>
      </c>
      <c r="P29" s="1590">
        <v>-0.47781636202842781</v>
      </c>
      <c r="Q29" s="1612" t="s">
        <v>249</v>
      </c>
      <c r="R29" s="1591">
        <v>-0.34022606468345418</v>
      </c>
      <c r="S29" s="1612" t="s">
        <v>249</v>
      </c>
      <c r="T29" s="1612">
        <v>-1</v>
      </c>
      <c r="U29" s="1613">
        <v>-0.39670758461254407</v>
      </c>
      <c r="V29" s="1612" t="s">
        <v>249</v>
      </c>
      <c r="W29" s="1612" t="s">
        <v>249</v>
      </c>
      <c r="X29" s="1612" t="s">
        <v>249</v>
      </c>
      <c r="Y29" s="1614" t="s">
        <v>249</v>
      </c>
      <c r="Z29" s="1615">
        <v>-0.24301809980607836</v>
      </c>
      <c r="AA29" s="1614">
        <v>-1.146325005895299E-2</v>
      </c>
      <c r="AB29" s="1594"/>
    </row>
    <row r="30" spans="1:28" ht="11.5" x14ac:dyDescent="0.25">
      <c r="A30" s="1595" t="s">
        <v>596</v>
      </c>
      <c r="B30" s="1588">
        <v>0.89186455707237577</v>
      </c>
      <c r="C30" s="1589">
        <v>0.36902486598013207</v>
      </c>
      <c r="D30" s="1589">
        <v>-0.31776338950991945</v>
      </c>
      <c r="E30" s="1589">
        <v>-0.27503431691878</v>
      </c>
      <c r="F30" s="1616">
        <v>-0.8756908524238286</v>
      </c>
      <c r="G30" s="1612">
        <v>-1</v>
      </c>
      <c r="H30" s="1612">
        <v>-1</v>
      </c>
      <c r="I30" s="1612" t="s">
        <v>249</v>
      </c>
      <c r="J30" s="1612">
        <v>-1</v>
      </c>
      <c r="K30" s="1614">
        <v>-0.95053587172232124</v>
      </c>
      <c r="L30" s="1591">
        <v>-0.24752583966941977</v>
      </c>
      <c r="M30" s="1591">
        <v>1.8192432402968555</v>
      </c>
      <c r="N30" s="1588">
        <v>-0.14433096052817163</v>
      </c>
      <c r="O30" s="1595" t="s">
        <v>596</v>
      </c>
      <c r="P30" s="1590">
        <v>-0.32728508488268793</v>
      </c>
      <c r="Q30" s="1612" t="s">
        <v>249</v>
      </c>
      <c r="R30" s="1591">
        <v>0.21237256177770258</v>
      </c>
      <c r="S30" s="1612" t="s">
        <v>249</v>
      </c>
      <c r="T30" s="1612">
        <v>-1</v>
      </c>
      <c r="U30" s="1613">
        <v>-0.37895238291597866</v>
      </c>
      <c r="V30" s="1612" t="s">
        <v>249</v>
      </c>
      <c r="W30" s="1612" t="s">
        <v>249</v>
      </c>
      <c r="X30" s="1612" t="s">
        <v>249</v>
      </c>
      <c r="Y30" s="1614" t="s">
        <v>249</v>
      </c>
      <c r="Z30" s="1615">
        <v>3.7627176989902811E-3</v>
      </c>
      <c r="AA30" s="1614">
        <v>-0.16521221310964185</v>
      </c>
      <c r="AB30" s="1594"/>
    </row>
    <row r="31" spans="1:28" ht="11.5" x14ac:dyDescent="0.25">
      <c r="A31" s="1595" t="s">
        <v>129</v>
      </c>
      <c r="B31" s="1588">
        <v>0.35008163620520505</v>
      </c>
      <c r="C31" s="1589">
        <v>0.25467780567935172</v>
      </c>
      <c r="D31" s="1589">
        <v>-0.20150719705654463</v>
      </c>
      <c r="E31" s="1589">
        <v>0.25622519575531344</v>
      </c>
      <c r="F31" s="1590">
        <v>-0.37174379785371614</v>
      </c>
      <c r="G31" s="1591">
        <v>-0.59237774787780539</v>
      </c>
      <c r="H31" s="1591">
        <v>0.54607906214647817</v>
      </c>
      <c r="I31" s="1612" t="s">
        <v>249</v>
      </c>
      <c r="J31" s="1591">
        <v>0.47162305449751929</v>
      </c>
      <c r="K31" s="1588">
        <v>-6.3945330866527872E-2</v>
      </c>
      <c r="L31" s="1591">
        <v>-2.5684551036709635E-2</v>
      </c>
      <c r="M31" s="1591">
        <v>-6.3564429102634046E-2</v>
      </c>
      <c r="N31" s="1588">
        <v>-3.0272233254720726E-2</v>
      </c>
      <c r="O31" s="1595" t="s">
        <v>129</v>
      </c>
      <c r="P31" s="1590">
        <v>0.26407769676370929</v>
      </c>
      <c r="Q31" s="1591">
        <v>-6.9371530349033872E-3</v>
      </c>
      <c r="R31" s="1591">
        <v>5.0298201840040635E-2</v>
      </c>
      <c r="S31" s="1612">
        <v>-0.78131397653233381</v>
      </c>
      <c r="T31" s="1612">
        <v>0.31962017898564699</v>
      </c>
      <c r="U31" s="1613">
        <v>9.6835407746614699E-2</v>
      </c>
      <c r="V31" s="1612" t="s">
        <v>249</v>
      </c>
      <c r="W31" s="1612" t="s">
        <v>249</v>
      </c>
      <c r="X31" s="1612">
        <v>-0.2026301502081197</v>
      </c>
      <c r="Y31" s="1614">
        <v>-0.2026301502081197</v>
      </c>
      <c r="Z31" s="1615">
        <v>-0.29973669165269257</v>
      </c>
      <c r="AA31" s="1614">
        <v>3.9269278042900257E-2</v>
      </c>
      <c r="AB31" s="1594"/>
    </row>
    <row r="32" spans="1:28" ht="11.5" x14ac:dyDescent="0.25">
      <c r="A32" s="1595" t="s">
        <v>716</v>
      </c>
      <c r="B32" s="1588">
        <v>0.39748339281768708</v>
      </c>
      <c r="C32" s="1589">
        <v>0.24826810540663513</v>
      </c>
      <c r="D32" s="1589">
        <v>-0.14665523711221762</v>
      </c>
      <c r="E32" s="1589">
        <v>0.11449962012412174</v>
      </c>
      <c r="F32" s="1590">
        <v>6.4782927422914804E-2</v>
      </c>
      <c r="G32" s="1591">
        <v>-0.31100973143651933</v>
      </c>
      <c r="H32" s="1591">
        <v>0.44972594128999077</v>
      </c>
      <c r="I32" s="1591">
        <v>5.4830008887133408</v>
      </c>
      <c r="J32" s="1591">
        <v>1.7348389489193115</v>
      </c>
      <c r="K32" s="1588">
        <v>6.1227872203481137E-2</v>
      </c>
      <c r="L32" s="1591">
        <v>-0.10533993072359926</v>
      </c>
      <c r="M32" s="1591">
        <v>-5.9605427221208318E-2</v>
      </c>
      <c r="N32" s="1588">
        <v>-9.8987549938287733E-2</v>
      </c>
      <c r="O32" s="1595" t="s">
        <v>716</v>
      </c>
      <c r="P32" s="1590">
        <v>0.69967191955227248</v>
      </c>
      <c r="Q32" s="1591">
        <v>0.20900556722112706</v>
      </c>
      <c r="R32" s="1591">
        <v>-2.4101047312646617E-2</v>
      </c>
      <c r="S32" s="1612">
        <v>-0.64641147525853426</v>
      </c>
      <c r="T32" s="1612">
        <v>-0.29103708096200609</v>
      </c>
      <c r="U32" s="1613">
        <v>0.22557212809484861</v>
      </c>
      <c r="V32" s="1612" t="s">
        <v>249</v>
      </c>
      <c r="W32" s="1612">
        <v>0.45007526342197712</v>
      </c>
      <c r="X32" s="1612">
        <v>-0.59516197140616522</v>
      </c>
      <c r="Y32" s="1614">
        <v>-2.7148511197349179E-2</v>
      </c>
      <c r="Z32" s="1615">
        <v>0.3000988270786531</v>
      </c>
      <c r="AA32" s="1614">
        <v>-2.5655719617153294E-2</v>
      </c>
      <c r="AB32" s="1594"/>
    </row>
    <row r="33" spans="1:28" ht="11.5" x14ac:dyDescent="0.25">
      <c r="A33" s="1595" t="s">
        <v>519</v>
      </c>
      <c r="B33" s="1588">
        <v>0.21649806554509277</v>
      </c>
      <c r="C33" s="1589">
        <v>3.6271223893857174E-2</v>
      </c>
      <c r="D33" s="1589">
        <v>-0.13624911712926391</v>
      </c>
      <c r="E33" s="1589">
        <v>0.1417264979939159</v>
      </c>
      <c r="F33" s="1590">
        <v>-0.30190758595505829</v>
      </c>
      <c r="G33" s="1591">
        <v>-0.5996232336047369</v>
      </c>
      <c r="H33" s="1591">
        <v>0.60758192782597642</v>
      </c>
      <c r="I33" s="1591">
        <v>2.2415004443566704</v>
      </c>
      <c r="J33" s="1591">
        <v>3.043064677537795</v>
      </c>
      <c r="K33" s="1588">
        <v>-0.1570621393915882</v>
      </c>
      <c r="L33" s="1591">
        <v>-0.16117534813701062</v>
      </c>
      <c r="M33" s="1591">
        <v>0.18334300689243888</v>
      </c>
      <c r="N33" s="1588">
        <v>-0.13015941887505011</v>
      </c>
      <c r="O33" s="1595" t="s">
        <v>519</v>
      </c>
      <c r="P33" s="1590">
        <v>0.95195800532217212</v>
      </c>
      <c r="Q33" s="1591">
        <v>3.3336909194993325E-2</v>
      </c>
      <c r="R33" s="1591">
        <v>-8.7384221919274752E-2</v>
      </c>
      <c r="S33" s="1612">
        <v>-0.84462302132682265</v>
      </c>
      <c r="T33" s="1612">
        <v>-0.36211603281302485</v>
      </c>
      <c r="U33" s="1613">
        <v>0.22489167372115193</v>
      </c>
      <c r="V33" s="1612" t="s">
        <v>249</v>
      </c>
      <c r="W33" s="1612" t="s">
        <v>249</v>
      </c>
      <c r="X33" s="1612">
        <v>-1</v>
      </c>
      <c r="Y33" s="1614">
        <v>-0.1370272063702721</v>
      </c>
      <c r="Z33" s="1615">
        <v>0.17859038480627487</v>
      </c>
      <c r="AA33" s="1614">
        <v>-3.8708147502193424E-2</v>
      </c>
      <c r="AB33" s="1594"/>
    </row>
    <row r="34" spans="1:28" ht="11.5" x14ac:dyDescent="0.25">
      <c r="A34" s="1595" t="s">
        <v>520</v>
      </c>
      <c r="B34" s="1588">
        <v>0.32298164312437083</v>
      </c>
      <c r="C34" s="1589">
        <v>0.30241951137090517</v>
      </c>
      <c r="D34" s="1589">
        <v>-0.13827193085952372</v>
      </c>
      <c r="E34" s="1589">
        <v>0.12483275525804927</v>
      </c>
      <c r="F34" s="1590">
        <v>0.67643045416147918</v>
      </c>
      <c r="G34" s="1591">
        <v>-0.11517453110788434</v>
      </c>
      <c r="H34" s="1591">
        <v>0.16700640423913593</v>
      </c>
      <c r="I34" s="1591">
        <v>3.9986718672854744</v>
      </c>
      <c r="J34" s="1591">
        <v>1.3094157132623119</v>
      </c>
      <c r="K34" s="1588">
        <v>0.22625467136558064</v>
      </c>
      <c r="L34" s="1591">
        <v>-9.708437021618499E-2</v>
      </c>
      <c r="M34" s="1591">
        <v>-6.3004685662530591E-2</v>
      </c>
      <c r="N34" s="1588">
        <v>-9.2084097843314838E-2</v>
      </c>
      <c r="O34" s="1595" t="s">
        <v>520</v>
      </c>
      <c r="P34" s="1590">
        <v>0.65561183306601523</v>
      </c>
      <c r="Q34" s="1591">
        <v>0.46312106620322058</v>
      </c>
      <c r="R34" s="1591">
        <v>9.6605314118958452E-2</v>
      </c>
      <c r="S34" s="1612">
        <v>-0.58343612039017834</v>
      </c>
      <c r="T34" s="1612">
        <v>-0.30188977604415701</v>
      </c>
      <c r="U34" s="1613">
        <v>0.26636333030510762</v>
      </c>
      <c r="V34" s="1612" t="s">
        <v>249</v>
      </c>
      <c r="W34" s="1612">
        <v>-0.27496236828901144</v>
      </c>
      <c r="X34" s="1612">
        <v>-0.59516197140616522</v>
      </c>
      <c r="Y34" s="1614">
        <v>-0.42115584297545694</v>
      </c>
      <c r="Z34" s="1617">
        <v>3.9434850366865115E-2</v>
      </c>
      <c r="AA34" s="1614">
        <v>-1.3225095182082591E-2</v>
      </c>
      <c r="AB34" s="1594"/>
    </row>
    <row r="35" spans="1:28" ht="11.5" x14ac:dyDescent="0.25">
      <c r="A35" s="1618" t="s">
        <v>221</v>
      </c>
      <c r="B35" s="1597">
        <v>0.44929086327140544</v>
      </c>
      <c r="C35" s="1598">
        <v>0.11764947044755525</v>
      </c>
      <c r="D35" s="1598">
        <v>-6.1113721961897349E-3</v>
      </c>
      <c r="E35" s="1598">
        <v>7.3994526853740084E-2</v>
      </c>
      <c r="F35" s="1599">
        <v>8.3868266815516401E-2</v>
      </c>
      <c r="G35" s="1600">
        <v>0.13485113835376583</v>
      </c>
      <c r="H35" s="1600">
        <v>9.9401197604789715E-2</v>
      </c>
      <c r="I35" s="1600">
        <v>0.1371237458193979</v>
      </c>
      <c r="J35" s="1600">
        <v>0.14704087858450254</v>
      </c>
      <c r="K35" s="1597">
        <v>0.11238626491701198</v>
      </c>
      <c r="L35" s="1601">
        <v>4.6642798401363983E-3</v>
      </c>
      <c r="M35" s="1602">
        <v>0.18232326924482689</v>
      </c>
      <c r="N35" s="1597">
        <v>3.0535515945532055E-2</v>
      </c>
      <c r="O35" s="1618" t="s">
        <v>221</v>
      </c>
      <c r="P35" s="1599">
        <v>0.3251762608073403</v>
      </c>
      <c r="Q35" s="1600">
        <v>-0.14768883878241323</v>
      </c>
      <c r="R35" s="1600">
        <v>2.2446487574556695E-3</v>
      </c>
      <c r="S35" s="1600">
        <v>-5.5016181229773253E-2</v>
      </c>
      <c r="T35" s="1600">
        <v>-9.5135297956727594E-2</v>
      </c>
      <c r="U35" s="1597">
        <v>9.2059967084320293E-2</v>
      </c>
      <c r="V35" s="1599">
        <v>-0.3486842105263156</v>
      </c>
      <c r="W35" s="1600">
        <v>0.21212121212121238</v>
      </c>
      <c r="X35" s="1600">
        <v>-0.29204892966360851</v>
      </c>
      <c r="Y35" s="1597">
        <v>-9.1441111923920237E-2</v>
      </c>
      <c r="Z35" s="1598">
        <v>0.36714483018393973</v>
      </c>
      <c r="AA35" s="1598">
        <v>4.3149150133991121E-2</v>
      </c>
      <c r="AB35" s="1594"/>
    </row>
    <row r="36" spans="1:28" ht="11.5" x14ac:dyDescent="0.25">
      <c r="A36" s="1619"/>
      <c r="B36" s="1591"/>
      <c r="C36" s="1591"/>
      <c r="D36" s="1591"/>
      <c r="E36" s="1591"/>
      <c r="F36" s="1591"/>
      <c r="G36" s="1591"/>
      <c r="H36" s="1591"/>
      <c r="I36" s="1591"/>
      <c r="J36" s="1591"/>
      <c r="K36" s="1591"/>
      <c r="L36" s="1591"/>
      <c r="M36" s="1591"/>
      <c r="N36" s="1591"/>
      <c r="O36" s="1619"/>
      <c r="P36" s="1591"/>
      <c r="Q36" s="1591"/>
      <c r="R36" s="1591"/>
      <c r="S36" s="1591"/>
      <c r="T36" s="1591"/>
      <c r="U36" s="1620"/>
      <c r="V36" s="1591"/>
      <c r="W36" s="1591"/>
      <c r="X36" s="1591"/>
      <c r="Y36" s="1591"/>
      <c r="Z36" s="1620"/>
      <c r="AA36" s="1591"/>
      <c r="AB36" s="1620"/>
    </row>
    <row r="37" spans="1:28" ht="11.5" x14ac:dyDescent="0.25">
      <c r="A37" s="1619" t="s">
        <v>1156</v>
      </c>
      <c r="B37" s="1591"/>
      <c r="C37" s="1591"/>
      <c r="D37" s="1591"/>
      <c r="E37" s="1591"/>
      <c r="F37" s="1591"/>
      <c r="G37" s="1591"/>
      <c r="H37" s="1591"/>
      <c r="I37" s="1591"/>
      <c r="J37" s="1591"/>
      <c r="K37" s="1591"/>
      <c r="L37" s="1591"/>
      <c r="M37" s="1591"/>
      <c r="N37" s="1591"/>
      <c r="O37" s="1619" t="s">
        <v>1156</v>
      </c>
      <c r="P37" s="1591"/>
      <c r="Q37" s="1591"/>
      <c r="R37" s="1591"/>
      <c r="S37" s="1591"/>
      <c r="T37" s="1591"/>
      <c r="U37" s="1620"/>
      <c r="V37" s="1591"/>
      <c r="W37" s="1591"/>
      <c r="X37" s="1591"/>
      <c r="Y37" s="1591"/>
      <c r="Z37" s="1620"/>
      <c r="AA37" s="1591"/>
      <c r="AB37" s="1620"/>
    </row>
    <row r="38" spans="1:28" ht="11.5" x14ac:dyDescent="0.25">
      <c r="A38" s="1619" t="s">
        <v>724</v>
      </c>
      <c r="B38" s="1591"/>
      <c r="C38" s="1591"/>
      <c r="D38" s="1591"/>
      <c r="E38" s="1591"/>
      <c r="F38" s="1591"/>
      <c r="G38" s="1591"/>
      <c r="H38" s="1591"/>
      <c r="I38" s="1591"/>
      <c r="J38" s="1591"/>
      <c r="K38" s="1591"/>
      <c r="L38" s="1591"/>
      <c r="M38" s="1591"/>
      <c r="N38" s="1591"/>
      <c r="O38" s="1619" t="s">
        <v>724</v>
      </c>
      <c r="P38" s="1591"/>
      <c r="Q38" s="1591"/>
      <c r="R38" s="1591"/>
      <c r="S38" s="1591"/>
      <c r="T38" s="1591"/>
      <c r="U38" s="1620"/>
      <c r="V38" s="1591"/>
      <c r="W38" s="1591"/>
      <c r="X38" s="1591"/>
      <c r="Y38" s="1591"/>
      <c r="Z38" s="1620"/>
      <c r="AA38" s="1591"/>
      <c r="AB38" s="1620"/>
    </row>
    <row r="39" spans="1:28" ht="11.5" x14ac:dyDescent="0.25">
      <c r="A39" s="1619"/>
      <c r="B39" s="1591"/>
      <c r="C39" s="1591"/>
      <c r="D39" s="1591"/>
      <c r="E39" s="1591"/>
      <c r="F39" s="1591"/>
      <c r="G39" s="1591"/>
      <c r="H39" s="1591"/>
      <c r="I39" s="1591"/>
      <c r="J39" s="1591"/>
      <c r="K39" s="1591"/>
      <c r="L39" s="1591"/>
      <c r="M39" s="1591"/>
      <c r="N39" s="1591"/>
      <c r="O39" s="1619"/>
      <c r="P39" s="1591"/>
      <c r="Q39" s="1591"/>
      <c r="R39" s="1591"/>
      <c r="S39" s="1591"/>
      <c r="T39" s="1591"/>
      <c r="U39" s="1620"/>
      <c r="V39" s="1591"/>
      <c r="W39" s="1591"/>
      <c r="X39" s="1591"/>
      <c r="Y39" s="1591"/>
      <c r="Z39" s="1620"/>
      <c r="AA39" s="1591"/>
      <c r="AB39" s="1620"/>
    </row>
    <row r="40" spans="1:28" ht="11.5" x14ac:dyDescent="0.25">
      <c r="A40" s="1619"/>
      <c r="B40" s="1591"/>
      <c r="C40" s="1591"/>
      <c r="D40" s="1591"/>
      <c r="E40" s="1591"/>
      <c r="F40" s="1591"/>
      <c r="G40" s="1591"/>
      <c r="H40" s="1591"/>
      <c r="I40" s="1591"/>
      <c r="J40" s="1591"/>
      <c r="K40" s="1591"/>
      <c r="L40" s="1591"/>
      <c r="M40" s="1591"/>
      <c r="N40" s="1591"/>
      <c r="O40" s="1621"/>
      <c r="P40" s="1591"/>
      <c r="Q40" s="1591"/>
      <c r="R40" s="1591"/>
      <c r="S40" s="1591"/>
      <c r="T40" s="1591"/>
      <c r="U40" s="1620"/>
      <c r="V40" s="1591"/>
      <c r="W40" s="1591"/>
      <c r="X40" s="1591"/>
      <c r="Y40" s="1591"/>
      <c r="Z40" s="1620"/>
      <c r="AA40" s="1591"/>
      <c r="AB40" s="1620"/>
    </row>
    <row r="41" spans="1:28" ht="11.5" x14ac:dyDescent="0.25">
      <c r="A41" s="1619"/>
      <c r="B41" s="1591"/>
      <c r="C41" s="1591"/>
      <c r="D41" s="1591"/>
      <c r="E41" s="1591"/>
      <c r="F41" s="1591"/>
      <c r="G41" s="1591"/>
      <c r="H41" s="1591"/>
      <c r="I41" s="1591"/>
      <c r="J41" s="1591"/>
      <c r="K41" s="1591"/>
      <c r="L41" s="1591"/>
      <c r="M41" s="1591"/>
      <c r="N41" s="1591"/>
      <c r="O41" s="1621"/>
      <c r="P41" s="1591"/>
      <c r="Q41" s="1591"/>
      <c r="R41" s="1591"/>
      <c r="S41" s="1591"/>
      <c r="T41" s="1591"/>
      <c r="U41" s="1620"/>
      <c r="V41" s="1591"/>
      <c r="W41" s="1591"/>
      <c r="X41" s="1591"/>
      <c r="Y41" s="1591"/>
      <c r="Z41" s="1620"/>
      <c r="AA41" s="1591"/>
      <c r="AB41" s="1620"/>
    </row>
    <row r="42" spans="1:28" ht="11.5" x14ac:dyDescent="0.25">
      <c r="A42" s="1621"/>
      <c r="B42" s="1591"/>
      <c r="C42" s="1591"/>
      <c r="D42" s="1591"/>
      <c r="E42" s="1591"/>
      <c r="F42" s="1591"/>
      <c r="G42" s="1591"/>
      <c r="H42" s="1591"/>
      <c r="I42" s="1591"/>
      <c r="J42" s="1591"/>
      <c r="K42" s="1591"/>
      <c r="L42" s="1591"/>
      <c r="M42" s="1591"/>
      <c r="N42" s="1591"/>
      <c r="O42" s="1621"/>
      <c r="P42" s="1591"/>
      <c r="Q42" s="1591"/>
      <c r="R42" s="1591"/>
      <c r="S42" s="1591"/>
      <c r="T42" s="1591"/>
      <c r="U42" s="1620"/>
      <c r="V42" s="1591"/>
      <c r="W42" s="1591"/>
      <c r="X42" s="1591"/>
      <c r="Y42" s="1591"/>
      <c r="Z42" s="1620"/>
      <c r="AA42" s="1591"/>
      <c r="AB42" s="1620"/>
    </row>
    <row r="43" spans="1:28" ht="11.5" x14ac:dyDescent="0.25">
      <c r="A43" s="1621"/>
      <c r="B43" s="1591"/>
      <c r="C43" s="1591"/>
      <c r="D43" s="1591"/>
      <c r="E43" s="1591"/>
      <c r="F43" s="1591"/>
      <c r="G43" s="1591"/>
      <c r="H43" s="1591"/>
      <c r="I43" s="1591"/>
      <c r="J43" s="1591"/>
      <c r="K43" s="1591"/>
      <c r="L43" s="1591"/>
      <c r="M43" s="1591"/>
      <c r="N43" s="1591"/>
      <c r="O43" s="1621"/>
      <c r="P43" s="1591"/>
      <c r="Q43" s="1591"/>
      <c r="R43" s="1591"/>
      <c r="S43" s="1591"/>
      <c r="T43" s="1591"/>
      <c r="U43" s="1620"/>
      <c r="V43" s="1591"/>
      <c r="W43" s="1591"/>
      <c r="X43" s="1591"/>
      <c r="Y43" s="1591"/>
      <c r="Z43" s="1620"/>
      <c r="AA43" s="1591"/>
      <c r="AB43" s="1620"/>
    </row>
    <row r="44" spans="1:28" ht="11.5" x14ac:dyDescent="0.25">
      <c r="A44" s="1621"/>
      <c r="B44" s="1591"/>
      <c r="C44" s="1591"/>
      <c r="D44" s="1591"/>
      <c r="E44" s="1591"/>
      <c r="F44" s="1591"/>
      <c r="G44" s="1591"/>
      <c r="H44" s="1591"/>
      <c r="I44" s="1591"/>
      <c r="J44" s="1591"/>
      <c r="K44" s="1591"/>
      <c r="L44" s="1591"/>
      <c r="M44" s="1591"/>
      <c r="N44" s="1591"/>
      <c r="O44" s="1621"/>
      <c r="P44" s="1591"/>
      <c r="Q44" s="1591"/>
      <c r="R44" s="1591"/>
      <c r="S44" s="1591"/>
      <c r="T44" s="1591"/>
      <c r="U44" s="1620"/>
      <c r="V44" s="1591"/>
      <c r="W44" s="1591"/>
      <c r="X44" s="1591"/>
      <c r="Y44" s="1591"/>
      <c r="Z44" s="1620"/>
      <c r="AA44" s="1591"/>
      <c r="AB44" s="1620"/>
    </row>
    <row r="45" spans="1:28" ht="11.5" x14ac:dyDescent="0.25">
      <c r="A45" s="1621"/>
      <c r="B45" s="1591"/>
      <c r="C45" s="1591"/>
      <c r="D45" s="1591"/>
      <c r="E45" s="1591"/>
      <c r="F45" s="1591"/>
      <c r="G45" s="1591"/>
      <c r="H45" s="1591"/>
      <c r="I45" s="1591"/>
      <c r="J45" s="1591"/>
      <c r="K45" s="1591"/>
      <c r="L45" s="1591"/>
      <c r="M45" s="1591"/>
      <c r="N45" s="1591"/>
      <c r="O45" s="1621"/>
      <c r="P45" s="1591"/>
      <c r="Q45" s="1591"/>
      <c r="R45" s="1591"/>
      <c r="S45" s="1591"/>
      <c r="T45" s="1591"/>
      <c r="U45" s="1620"/>
      <c r="V45" s="1591"/>
      <c r="W45" s="1591"/>
      <c r="X45" s="1591"/>
      <c r="Y45" s="1591"/>
      <c r="Z45" s="1620"/>
      <c r="AA45" s="1591"/>
      <c r="AB45" s="1620"/>
    </row>
    <row r="46" spans="1:28" ht="11.5" x14ac:dyDescent="0.25">
      <c r="A46" s="1621"/>
      <c r="B46" s="1591"/>
      <c r="C46" s="1591"/>
      <c r="D46" s="1591"/>
      <c r="E46" s="1591"/>
      <c r="F46" s="1591"/>
      <c r="G46" s="1591"/>
      <c r="H46" s="1591"/>
      <c r="I46" s="1591"/>
      <c r="J46" s="1591"/>
      <c r="K46" s="1591"/>
      <c r="L46" s="1591"/>
      <c r="M46" s="1591"/>
      <c r="N46" s="1591"/>
      <c r="O46" s="1621"/>
      <c r="P46" s="1591"/>
      <c r="Q46" s="1591"/>
      <c r="R46" s="1591"/>
      <c r="S46" s="1591"/>
      <c r="T46" s="1591"/>
      <c r="U46" s="1620"/>
      <c r="V46" s="1591"/>
      <c r="W46" s="1591"/>
      <c r="X46" s="1591"/>
      <c r="Y46" s="1591"/>
      <c r="Z46" s="1620"/>
      <c r="AA46" s="1591"/>
      <c r="AB46" s="1620"/>
    </row>
    <row r="47" spans="1:28" ht="11.5" x14ac:dyDescent="0.25">
      <c r="A47" s="1622"/>
      <c r="B47" s="1591"/>
      <c r="C47" s="1591"/>
      <c r="D47" s="1591"/>
      <c r="E47" s="1591"/>
      <c r="F47" s="1591"/>
      <c r="G47" s="1591"/>
      <c r="H47" s="1591"/>
      <c r="I47" s="1591"/>
      <c r="J47" s="1591"/>
      <c r="K47" s="1591"/>
      <c r="L47" s="1623"/>
      <c r="M47" s="1623"/>
      <c r="N47" s="1591"/>
      <c r="O47" s="1622"/>
      <c r="P47" s="1591"/>
      <c r="Q47" s="1591"/>
      <c r="R47" s="1591"/>
      <c r="S47" s="1591"/>
      <c r="T47" s="1591"/>
      <c r="U47" s="1591"/>
      <c r="V47" s="1591"/>
      <c r="W47" s="1591"/>
      <c r="X47" s="1591"/>
      <c r="Y47" s="1591"/>
      <c r="Z47" s="1591"/>
      <c r="AA47" s="1591"/>
      <c r="AB47" s="1620"/>
    </row>
    <row r="48" spans="1:28" ht="11.5" x14ac:dyDescent="0.25">
      <c r="A48" s="1620"/>
      <c r="B48" s="1620"/>
      <c r="C48" s="1620"/>
      <c r="D48" s="1620"/>
      <c r="E48" s="1620"/>
      <c r="F48" s="1620"/>
      <c r="G48" s="1620"/>
      <c r="H48" s="1620"/>
      <c r="I48" s="1620"/>
      <c r="J48" s="1620"/>
      <c r="K48" s="1620"/>
      <c r="L48" s="1620"/>
      <c r="M48" s="1620"/>
      <c r="N48" s="1620"/>
      <c r="O48" s="1620"/>
      <c r="P48" s="1620"/>
      <c r="Q48" s="1620"/>
      <c r="R48" s="1620"/>
      <c r="S48" s="1620"/>
      <c r="T48" s="1620"/>
      <c r="U48" s="1620"/>
      <c r="V48" s="1620"/>
      <c r="W48" s="1620"/>
      <c r="X48" s="1620"/>
      <c r="Y48" s="1620"/>
      <c r="Z48" s="1620"/>
      <c r="AA48" s="1620"/>
      <c r="AB48" s="1620"/>
    </row>
    <row r="49" spans="1:28" ht="11.5" x14ac:dyDescent="0.25">
      <c r="A49" s="1620"/>
      <c r="B49" s="1620"/>
      <c r="C49" s="1620"/>
      <c r="D49" s="1620"/>
      <c r="E49" s="1620"/>
      <c r="F49" s="1620"/>
      <c r="G49" s="1620"/>
      <c r="H49" s="1620"/>
      <c r="I49" s="1620"/>
      <c r="J49" s="1620"/>
      <c r="K49" s="1620"/>
      <c r="L49" s="1620"/>
      <c r="M49" s="1620"/>
      <c r="N49" s="1620"/>
      <c r="O49" s="1620"/>
      <c r="P49" s="1620"/>
      <c r="Q49" s="1620"/>
      <c r="R49" s="1620"/>
      <c r="S49" s="1620"/>
      <c r="T49" s="1620"/>
      <c r="U49" s="1620"/>
      <c r="V49" s="1620"/>
      <c r="W49" s="1620"/>
      <c r="X49" s="1620"/>
      <c r="Y49" s="1620"/>
      <c r="Z49" s="1620"/>
      <c r="AA49" s="1620"/>
      <c r="AB49" s="1620"/>
    </row>
    <row r="50" spans="1:28" ht="11.5" x14ac:dyDescent="0.25">
      <c r="A50" s="1620"/>
      <c r="B50" s="1620"/>
      <c r="C50" s="1620"/>
      <c r="D50" s="1620"/>
      <c r="E50" s="1620"/>
      <c r="F50" s="1620"/>
      <c r="G50" s="1620"/>
      <c r="H50" s="1620"/>
      <c r="I50" s="1620"/>
      <c r="J50" s="1620"/>
      <c r="K50" s="1620"/>
      <c r="L50" s="1620"/>
      <c r="M50" s="1620"/>
      <c r="N50" s="1620"/>
      <c r="O50" s="1620"/>
      <c r="P50" s="1620"/>
      <c r="Q50" s="1620"/>
      <c r="R50" s="1620"/>
      <c r="S50" s="1620"/>
      <c r="T50" s="1620"/>
      <c r="U50" s="1620"/>
      <c r="V50" s="1620"/>
      <c r="W50" s="1620"/>
      <c r="X50" s="1620"/>
      <c r="Y50" s="1620"/>
      <c r="Z50" s="1620"/>
      <c r="AA50" s="1620"/>
      <c r="AB50" s="1620"/>
    </row>
    <row r="51" spans="1:28" x14ac:dyDescent="0.25">
      <c r="A51" s="560"/>
      <c r="B51" s="560"/>
      <c r="C51" s="560"/>
      <c r="D51" s="560"/>
      <c r="E51" s="560"/>
      <c r="F51" s="560"/>
      <c r="G51" s="560"/>
      <c r="H51" s="560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0"/>
      <c r="Z51" s="560"/>
      <c r="AA51" s="560"/>
      <c r="AB51" s="560"/>
    </row>
    <row r="52" spans="1:28" x14ac:dyDescent="0.25">
      <c r="A52" s="560"/>
      <c r="B52" s="560"/>
      <c r="C52" s="560"/>
      <c r="D52" s="560"/>
      <c r="E52" s="560"/>
      <c r="F52" s="560"/>
      <c r="G52" s="560"/>
      <c r="H52" s="560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0"/>
      <c r="Z52" s="560"/>
      <c r="AA52" s="560"/>
      <c r="AB52" s="560"/>
    </row>
    <row r="53" spans="1:28" x14ac:dyDescent="0.25">
      <c r="A53" s="560"/>
      <c r="B53" s="560"/>
      <c r="C53" s="560"/>
      <c r="D53" s="560"/>
      <c r="E53" s="560"/>
      <c r="F53" s="560"/>
      <c r="G53" s="560"/>
      <c r="H53" s="560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0"/>
      <c r="Z53" s="560"/>
      <c r="AA53" s="560"/>
      <c r="AB53" s="560"/>
    </row>
    <row r="54" spans="1:28" x14ac:dyDescent="0.25">
      <c r="A54" s="560"/>
      <c r="B54" s="560"/>
      <c r="C54" s="560"/>
      <c r="D54" s="560"/>
      <c r="E54" s="560"/>
      <c r="F54" s="560"/>
      <c r="G54" s="560"/>
      <c r="H54" s="560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0"/>
      <c r="Z54" s="560"/>
      <c r="AA54" s="560"/>
      <c r="AB54" s="560"/>
    </row>
    <row r="55" spans="1:28" x14ac:dyDescent="0.25">
      <c r="A55" s="560"/>
      <c r="B55" s="560"/>
      <c r="C55" s="560"/>
      <c r="D55" s="560"/>
      <c r="E55" s="560"/>
      <c r="F55" s="560"/>
      <c r="G55" s="560"/>
      <c r="H55" s="560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0"/>
      <c r="Z55" s="560"/>
      <c r="AA55" s="560"/>
      <c r="AB55" s="560"/>
    </row>
    <row r="56" spans="1:28" x14ac:dyDescent="0.25">
      <c r="A56" s="560"/>
      <c r="B56" s="560"/>
      <c r="C56" s="560"/>
      <c r="D56" s="560"/>
      <c r="E56" s="560"/>
      <c r="F56" s="560"/>
      <c r="G56" s="560"/>
      <c r="H56" s="560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0"/>
      <c r="Z56" s="560"/>
      <c r="AA56" s="560"/>
      <c r="AB56" s="560"/>
    </row>
    <row r="57" spans="1:28" x14ac:dyDescent="0.25">
      <c r="A57" s="560"/>
      <c r="B57" s="560"/>
      <c r="C57" s="560"/>
      <c r="D57" s="560"/>
      <c r="E57" s="560"/>
      <c r="F57" s="560"/>
      <c r="G57" s="560"/>
      <c r="H57" s="560"/>
      <c r="I57" s="560"/>
      <c r="J57" s="560"/>
      <c r="K57" s="560"/>
      <c r="L57" s="560"/>
      <c r="M57" s="560"/>
      <c r="N57" s="560"/>
      <c r="O57" s="560"/>
      <c r="P57" s="560"/>
      <c r="Q57" s="560"/>
      <c r="R57" s="560"/>
      <c r="S57" s="560"/>
      <c r="T57" s="560"/>
      <c r="U57" s="560"/>
      <c r="V57" s="560"/>
      <c r="W57" s="560"/>
      <c r="X57" s="560"/>
      <c r="Y57" s="560"/>
      <c r="Z57" s="560"/>
      <c r="AA57" s="560"/>
      <c r="AB57" s="560"/>
    </row>
  </sheetData>
  <sheetProtection formatCells="0" formatColumns="0" formatRows="0" insertColumns="0" insertRows="0" insertHyperlinks="0" deleteColumns="0" deleteRows="0" sort="0" autoFilter="0" pivotTables="0"/>
  <mergeCells count="30">
    <mergeCell ref="O2:AA2"/>
    <mergeCell ref="A1:N1"/>
    <mergeCell ref="A2:N2"/>
    <mergeCell ref="G5:G6"/>
    <mergeCell ref="H5:H6"/>
    <mergeCell ref="I5:I6"/>
    <mergeCell ref="A5:A6"/>
    <mergeCell ref="D5:D6"/>
    <mergeCell ref="E5:E6"/>
    <mergeCell ref="Z5:Z6"/>
    <mergeCell ref="U5:U6"/>
    <mergeCell ref="V5:V6"/>
    <mergeCell ref="K5:K6"/>
    <mergeCell ref="L5:L6"/>
    <mergeCell ref="O5:O6"/>
    <mergeCell ref="B5:B6"/>
    <mergeCell ref="C5:C6"/>
    <mergeCell ref="F5:F6"/>
    <mergeCell ref="J5:J6"/>
    <mergeCell ref="M5:M6"/>
    <mergeCell ref="N5:N6"/>
    <mergeCell ref="W5:W6"/>
    <mergeCell ref="X5:X6"/>
    <mergeCell ref="Y5:Y6"/>
    <mergeCell ref="AA5:AA6"/>
    <mergeCell ref="P5:P6"/>
    <mergeCell ref="Q5:Q6"/>
    <mergeCell ref="R5:R6"/>
    <mergeCell ref="S5:S6"/>
    <mergeCell ref="T5:T6"/>
  </mergeCells>
  <phoneticPr fontId="0" type="noConversion"/>
  <printOptions horizontalCentered="1"/>
  <pageMargins left="0.25" right="0.25" top="0.25" bottom="0.5" header="0.3" footer="0.3"/>
  <pageSetup scale="80" fitToWidth="2" orientation="landscape" r:id="rId1"/>
  <headerFooter alignWithMargins="0">
    <oddFooter>&amp;L&amp;"Garamond,Italic"&amp;12Hawai‘i Tourism Authority&amp;R&amp;"Garamond,Italic"&amp;12 2014 Annual Visitor Research Report</oddFooter>
  </headerFooter>
  <colBreaks count="1" manualBreakCount="1">
    <brk id="14" max="36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1:AB57"/>
  <sheetViews>
    <sheetView showGridLines="0" zoomScaleNormal="100" workbookViewId="0">
      <selection activeCell="AA5" sqref="A5:AA6"/>
    </sheetView>
  </sheetViews>
  <sheetFormatPr defaultColWidth="9.1796875" defaultRowHeight="12.5" x14ac:dyDescent="0.25"/>
  <cols>
    <col min="1" max="1" width="15.453125" style="427" customWidth="1"/>
    <col min="2" max="10" width="9.7265625" style="427" customWidth="1"/>
    <col min="11" max="11" width="10.7265625" style="427" customWidth="1"/>
    <col min="12" max="13" width="9.7265625" style="427" customWidth="1"/>
    <col min="14" max="14" width="10.7265625" style="427" customWidth="1"/>
    <col min="15" max="15" width="15.453125" style="427" customWidth="1"/>
    <col min="16" max="20" width="9.7265625" style="427" customWidth="1"/>
    <col min="21" max="21" width="10.7265625" style="427" customWidth="1"/>
    <col min="22" max="24" width="9.7265625" style="427" customWidth="1"/>
    <col min="25" max="25" width="11.7265625" style="427" customWidth="1"/>
    <col min="26" max="26" width="9.7265625" style="427" customWidth="1"/>
    <col min="27" max="27" width="12.7265625" style="427" customWidth="1"/>
    <col min="28" max="28" width="9.1796875" style="427"/>
    <col min="29" max="16384" width="9.1796875" style="892"/>
  </cols>
  <sheetData>
    <row r="1" spans="1:28" s="963" customFormat="1" ht="15.75" customHeight="1" x14ac:dyDescent="0.35">
      <c r="A1" s="1717" t="str">
        <f>CONCATENATE('List of Tables'!A80,":  ",'List of Tables'!C80)</f>
        <v>TABLE 67:  Visitor Arrivals by Island and MMA 2014</v>
      </c>
      <c r="B1" s="1717"/>
      <c r="C1" s="1717"/>
      <c r="D1" s="1717"/>
      <c r="E1" s="1717"/>
      <c r="F1" s="1717"/>
      <c r="G1" s="1717"/>
      <c r="H1" s="1717"/>
      <c r="I1" s="1717"/>
      <c r="J1" s="1717"/>
      <c r="K1" s="1717"/>
      <c r="L1" s="1717"/>
      <c r="M1" s="1717"/>
      <c r="N1" s="1717"/>
      <c r="O1" s="596" t="str">
        <f>CONCATENATE(A1," (continued)")</f>
        <v>TABLE 67:  Visitor Arrivals by Island and MMA 2014 (continued)</v>
      </c>
      <c r="P1" s="596"/>
      <c r="Q1" s="596"/>
      <c r="R1" s="596"/>
      <c r="S1" s="596"/>
      <c r="T1" s="596"/>
      <c r="U1" s="596"/>
      <c r="V1" s="596"/>
      <c r="W1" s="596"/>
      <c r="X1" s="596"/>
      <c r="Y1" s="596"/>
      <c r="Z1" s="596"/>
      <c r="AA1" s="596"/>
      <c r="AB1" s="103"/>
    </row>
    <row r="2" spans="1:28" ht="15.5" x14ac:dyDescent="0.35">
      <c r="A2" s="1703" t="s">
        <v>696</v>
      </c>
      <c r="B2" s="1703"/>
      <c r="C2" s="1703"/>
      <c r="D2" s="1703"/>
      <c r="E2" s="1703"/>
      <c r="F2" s="1703"/>
      <c r="G2" s="1703"/>
      <c r="H2" s="1703"/>
      <c r="I2" s="1703"/>
      <c r="J2" s="1703"/>
      <c r="K2" s="1703"/>
      <c r="L2" s="1703"/>
      <c r="M2" s="1703"/>
      <c r="N2" s="1703"/>
      <c r="O2" s="1703" t="str">
        <f>+A2</f>
        <v>(Arrivals by air)</v>
      </c>
      <c r="P2" s="1703"/>
      <c r="Q2" s="1703"/>
      <c r="R2" s="1703"/>
      <c r="S2" s="1703"/>
      <c r="T2" s="1703"/>
      <c r="U2" s="1703">
        <v>2014</v>
      </c>
      <c r="V2" s="1703"/>
      <c r="W2" s="1703"/>
      <c r="X2" s="1703"/>
      <c r="Y2" s="1703"/>
      <c r="Z2" s="1703"/>
      <c r="AA2" s="1703"/>
      <c r="AB2" s="519"/>
    </row>
    <row r="3" spans="1:28" x14ac:dyDescent="0.25">
      <c r="A3" s="598"/>
      <c r="B3" s="598"/>
      <c r="C3" s="598"/>
      <c r="D3" s="599"/>
      <c r="E3" s="599"/>
      <c r="F3" s="434"/>
      <c r="G3" s="599"/>
      <c r="H3" s="599"/>
      <c r="I3" s="599"/>
      <c r="J3" s="599"/>
      <c r="K3" s="599"/>
      <c r="L3" s="599"/>
      <c r="M3" s="599"/>
      <c r="N3" s="599"/>
      <c r="O3" s="598"/>
      <c r="P3" s="599"/>
      <c r="Q3" s="599"/>
      <c r="R3" s="599"/>
      <c r="S3" s="434"/>
      <c r="T3" s="599"/>
      <c r="U3" s="599"/>
      <c r="V3" s="599"/>
      <c r="W3" s="599"/>
      <c r="X3" s="599"/>
      <c r="Y3" s="599"/>
      <c r="Z3" s="599"/>
      <c r="AA3" s="525"/>
    </row>
    <row r="4" spans="1:28" ht="24" customHeight="1" x14ac:dyDescent="0.25">
      <c r="A4" s="600">
        <v>2014</v>
      </c>
      <c r="B4" s="601" t="s">
        <v>500</v>
      </c>
      <c r="C4" s="601" t="s">
        <v>501</v>
      </c>
      <c r="D4" s="602" t="s">
        <v>373</v>
      </c>
      <c r="E4" s="602" t="s">
        <v>378</v>
      </c>
      <c r="F4" s="603" t="s">
        <v>375</v>
      </c>
      <c r="G4" s="604"/>
      <c r="H4" s="604"/>
      <c r="I4" s="604"/>
      <c r="J4" s="604"/>
      <c r="K4" s="605"/>
      <c r="L4" s="603" t="s">
        <v>376</v>
      </c>
      <c r="M4" s="604"/>
      <c r="N4" s="605"/>
      <c r="O4" s="600">
        <v>2014</v>
      </c>
      <c r="P4" s="402" t="s">
        <v>374</v>
      </c>
      <c r="Q4" s="606"/>
      <c r="R4" s="403"/>
      <c r="S4" s="403"/>
      <c r="T4" s="403"/>
      <c r="U4" s="404"/>
      <c r="V4" s="403" t="s">
        <v>377</v>
      </c>
      <c r="W4" s="606"/>
      <c r="X4" s="403"/>
      <c r="Y4" s="404"/>
      <c r="Z4" s="602" t="s">
        <v>379</v>
      </c>
      <c r="AA4" s="607" t="s">
        <v>271</v>
      </c>
      <c r="AB4" s="4"/>
    </row>
    <row r="5" spans="1:28" ht="12" customHeight="1" x14ac:dyDescent="0.25">
      <c r="A5" s="1701" t="s">
        <v>271</v>
      </c>
      <c r="B5" s="1711" t="s">
        <v>389</v>
      </c>
      <c r="C5" s="1704" t="s">
        <v>383</v>
      </c>
      <c r="D5" s="1704" t="s">
        <v>332</v>
      </c>
      <c r="E5" s="1704" t="s">
        <v>342</v>
      </c>
      <c r="F5" s="1715" t="s">
        <v>215</v>
      </c>
      <c r="G5" s="1706" t="s">
        <v>339</v>
      </c>
      <c r="H5" s="1706" t="s">
        <v>338</v>
      </c>
      <c r="I5" s="1706" t="s">
        <v>340</v>
      </c>
      <c r="J5" s="1709" t="s">
        <v>384</v>
      </c>
      <c r="K5" s="1711" t="s">
        <v>1157</v>
      </c>
      <c r="L5" s="1715" t="s">
        <v>646</v>
      </c>
      <c r="M5" s="1709" t="s">
        <v>216</v>
      </c>
      <c r="N5" s="1711" t="s">
        <v>1158</v>
      </c>
      <c r="O5" s="1701" t="s">
        <v>271</v>
      </c>
      <c r="P5" s="1713" t="s">
        <v>330</v>
      </c>
      <c r="Q5" s="1709" t="s">
        <v>217</v>
      </c>
      <c r="R5" s="1706" t="s">
        <v>333</v>
      </c>
      <c r="S5" s="1709" t="s">
        <v>386</v>
      </c>
      <c r="T5" s="1706" t="s">
        <v>335</v>
      </c>
      <c r="U5" s="1711" t="s">
        <v>1159</v>
      </c>
      <c r="V5" s="1715" t="s">
        <v>385</v>
      </c>
      <c r="W5" s="1709" t="s">
        <v>261</v>
      </c>
      <c r="X5" s="1709" t="s">
        <v>263</v>
      </c>
      <c r="Y5" s="1709" t="s">
        <v>1160</v>
      </c>
      <c r="Z5" s="1708" t="s">
        <v>329</v>
      </c>
      <c r="AA5" s="1704" t="s">
        <v>387</v>
      </c>
      <c r="AB5" s="4"/>
    </row>
    <row r="6" spans="1:28" ht="12" customHeight="1" x14ac:dyDescent="0.25">
      <c r="A6" s="1702"/>
      <c r="B6" s="1712" t="s">
        <v>265</v>
      </c>
      <c r="C6" s="1705" t="s">
        <v>264</v>
      </c>
      <c r="D6" s="1705"/>
      <c r="E6" s="1705"/>
      <c r="F6" s="1716" t="s">
        <v>337</v>
      </c>
      <c r="G6" s="1707"/>
      <c r="H6" s="1707"/>
      <c r="I6" s="1707"/>
      <c r="J6" s="1710" t="s">
        <v>336</v>
      </c>
      <c r="K6" s="1711"/>
      <c r="L6" s="1716"/>
      <c r="M6" s="1710" t="s">
        <v>341</v>
      </c>
      <c r="N6" s="1712" t="s">
        <v>376</v>
      </c>
      <c r="O6" s="1702"/>
      <c r="P6" s="1714" t="s">
        <v>330</v>
      </c>
      <c r="Q6" s="1710" t="s">
        <v>331</v>
      </c>
      <c r="R6" s="1707" t="s">
        <v>333</v>
      </c>
      <c r="S6" s="1710" t="s">
        <v>334</v>
      </c>
      <c r="T6" s="1707" t="s">
        <v>335</v>
      </c>
      <c r="U6" s="1712"/>
      <c r="V6" s="1716"/>
      <c r="W6" s="1710" t="s">
        <v>261</v>
      </c>
      <c r="X6" s="1710" t="s">
        <v>263</v>
      </c>
      <c r="Y6" s="1710" t="s">
        <v>382</v>
      </c>
      <c r="Z6" s="1702"/>
      <c r="AA6" s="1705" t="s">
        <v>343</v>
      </c>
      <c r="AB6" s="4"/>
    </row>
    <row r="7" spans="1:28" ht="11.5" x14ac:dyDescent="0.25">
      <c r="A7" s="1569" t="s">
        <v>580</v>
      </c>
      <c r="B7" s="617">
        <v>1479244.0717611806</v>
      </c>
      <c r="C7" s="618">
        <v>1031095.0636298206</v>
      </c>
      <c r="D7" s="618">
        <v>1469403.4635642013</v>
      </c>
      <c r="E7" s="618">
        <v>210306.74047771547</v>
      </c>
      <c r="F7" s="619">
        <v>34349.386023106206</v>
      </c>
      <c r="G7" s="620">
        <v>18384.000014531946</v>
      </c>
      <c r="H7" s="620">
        <v>30720.51191864485</v>
      </c>
      <c r="I7" s="620">
        <v>8262.4482212881176</v>
      </c>
      <c r="J7" s="620">
        <v>12147.425685643369</v>
      </c>
      <c r="K7" s="617">
        <v>103863.7718632193</v>
      </c>
      <c r="L7" s="620">
        <v>299438.517132434</v>
      </c>
      <c r="M7" s="620">
        <v>58474.607539468343</v>
      </c>
      <c r="N7" s="617">
        <v>357913.12467192585</v>
      </c>
      <c r="O7" s="1569" t="s">
        <v>580</v>
      </c>
      <c r="P7" s="619">
        <v>152722.07639880889</v>
      </c>
      <c r="Q7" s="620">
        <v>4019.9662258305029</v>
      </c>
      <c r="R7" s="620">
        <v>172187.74507267517</v>
      </c>
      <c r="S7" s="620">
        <v>3964.7388486242162</v>
      </c>
      <c r="T7" s="620">
        <v>19024.550558722451</v>
      </c>
      <c r="U7" s="621">
        <v>351919.0771047108</v>
      </c>
      <c r="V7" s="620">
        <v>3826.8253392906395</v>
      </c>
      <c r="W7" s="620">
        <v>12693.79814095564</v>
      </c>
      <c r="X7" s="620">
        <v>7224.9352819408323</v>
      </c>
      <c r="Y7" s="617">
        <v>23745.558762187924</v>
      </c>
      <c r="Z7" s="111">
        <v>149367.10740547252</v>
      </c>
      <c r="AA7" s="617">
        <v>5176857.9791609179</v>
      </c>
      <c r="AB7" s="108"/>
    </row>
    <row r="8" spans="1:28" ht="11.5" x14ac:dyDescent="0.25">
      <c r="A8" s="1570" t="s">
        <v>518</v>
      </c>
      <c r="B8" s="617">
        <v>1155003.3149749031</v>
      </c>
      <c r="C8" s="618">
        <v>643274.20377160807</v>
      </c>
      <c r="D8" s="618">
        <v>58893.955407743073</v>
      </c>
      <c r="E8" s="618">
        <v>272875.69054346508</v>
      </c>
      <c r="F8" s="619">
        <v>16331.04848641516</v>
      </c>
      <c r="G8" s="620">
        <v>5565.4235275277351</v>
      </c>
      <c r="H8" s="620">
        <v>22272.833273449389</v>
      </c>
      <c r="I8" s="620">
        <v>5834.1937317338106</v>
      </c>
      <c r="J8" s="620">
        <v>8788.5462799565776</v>
      </c>
      <c r="K8" s="617">
        <v>58792.045299087833</v>
      </c>
      <c r="L8" s="620">
        <v>64485.835514297461</v>
      </c>
      <c r="M8" s="620">
        <v>11271.254419771471</v>
      </c>
      <c r="N8" s="617">
        <v>75757.089934070813</v>
      </c>
      <c r="O8" s="1570" t="s">
        <v>518</v>
      </c>
      <c r="P8" s="619">
        <v>25878.543822869236</v>
      </c>
      <c r="Q8" s="620">
        <v>1206.688506167168</v>
      </c>
      <c r="R8" s="620">
        <v>42029.610367748981</v>
      </c>
      <c r="S8" s="620">
        <v>971.97313200838141</v>
      </c>
      <c r="T8" s="620">
        <v>3531.0403014555241</v>
      </c>
      <c r="U8" s="621">
        <v>73617.85613024862</v>
      </c>
      <c r="V8" s="620">
        <v>2316.0771515050096</v>
      </c>
      <c r="W8" s="620">
        <v>4957.6036119447381</v>
      </c>
      <c r="X8" s="620">
        <v>3671.033404253456</v>
      </c>
      <c r="Y8" s="617">
        <v>10944.714167702781</v>
      </c>
      <c r="Z8" s="111">
        <v>61054.98254289529</v>
      </c>
      <c r="AA8" s="617">
        <v>2410213.8527685949</v>
      </c>
      <c r="AB8" s="108"/>
    </row>
    <row r="9" spans="1:28" ht="11.5" x14ac:dyDescent="0.25">
      <c r="A9" s="1570" t="s">
        <v>581</v>
      </c>
      <c r="B9" s="617">
        <v>24188.45210289862</v>
      </c>
      <c r="C9" s="618">
        <v>17120.253759679588</v>
      </c>
      <c r="D9" s="618">
        <v>1944.4872197680843</v>
      </c>
      <c r="E9" s="618">
        <v>5384.981480724653</v>
      </c>
      <c r="F9" s="619">
        <v>567.38645702530619</v>
      </c>
      <c r="G9" s="620">
        <v>258.34773463621718</v>
      </c>
      <c r="H9" s="620">
        <v>1445.8429140005248</v>
      </c>
      <c r="I9" s="620">
        <v>193.90119574124697</v>
      </c>
      <c r="J9" s="620">
        <v>410.51962896149723</v>
      </c>
      <c r="K9" s="617">
        <v>2875.9979303647974</v>
      </c>
      <c r="L9" s="620">
        <v>3929.1571369505723</v>
      </c>
      <c r="M9" s="620">
        <v>499.60763315285487</v>
      </c>
      <c r="N9" s="617">
        <v>4428.7647701034239</v>
      </c>
      <c r="O9" s="1570" t="s">
        <v>581</v>
      </c>
      <c r="P9" s="619">
        <v>650.5577849479256</v>
      </c>
      <c r="Q9" s="620">
        <v>130.71995075961203</v>
      </c>
      <c r="R9" s="620">
        <v>527.00600128722988</v>
      </c>
      <c r="S9" s="620">
        <v>25.868859973182154</v>
      </c>
      <c r="T9" s="620">
        <v>30.483877819321915</v>
      </c>
      <c r="U9" s="621">
        <v>1364.636474787271</v>
      </c>
      <c r="V9" s="620">
        <v>75.369926707632374</v>
      </c>
      <c r="W9" s="620">
        <v>187.27944104593152</v>
      </c>
      <c r="X9" s="620">
        <v>135.26047207876385</v>
      </c>
      <c r="Y9" s="617">
        <v>397.90983983232752</v>
      </c>
      <c r="Z9" s="111">
        <v>1941.5544319090841</v>
      </c>
      <c r="AA9" s="617">
        <v>59647.038010072982</v>
      </c>
      <c r="AB9" s="108"/>
    </row>
    <row r="10" spans="1:28" ht="11.5" x14ac:dyDescent="0.25">
      <c r="A10" s="1570" t="s">
        <v>596</v>
      </c>
      <c r="B10" s="617">
        <v>28245.860645990437</v>
      </c>
      <c r="C10" s="618">
        <v>22672.478616656914</v>
      </c>
      <c r="D10" s="618">
        <v>1313.7699574110047</v>
      </c>
      <c r="E10" s="618">
        <v>5116.212329477823</v>
      </c>
      <c r="F10" s="619">
        <v>714.66979787883986</v>
      </c>
      <c r="G10" s="620">
        <v>244.51865945258072</v>
      </c>
      <c r="H10" s="620">
        <v>611.21682544527835</v>
      </c>
      <c r="I10" s="620">
        <v>199.64224652484774</v>
      </c>
      <c r="J10" s="620">
        <v>311.53726762513202</v>
      </c>
      <c r="K10" s="617">
        <v>2081.5847969266824</v>
      </c>
      <c r="L10" s="620">
        <v>4092.128166970555</v>
      </c>
      <c r="M10" s="620">
        <v>818.52379714716653</v>
      </c>
      <c r="N10" s="617">
        <v>4910.6519641177147</v>
      </c>
      <c r="O10" s="1570" t="s">
        <v>596</v>
      </c>
      <c r="P10" s="619">
        <v>548.11957329122242</v>
      </c>
      <c r="Q10" s="620">
        <v>122.02198617115646</v>
      </c>
      <c r="R10" s="620">
        <v>444.25626691837113</v>
      </c>
      <c r="S10" s="620">
        <v>47.705435991749241</v>
      </c>
      <c r="T10" s="620">
        <v>14.206321524441378</v>
      </c>
      <c r="U10" s="621">
        <v>1176.3095838969386</v>
      </c>
      <c r="V10" s="620">
        <v>56.360790175804382</v>
      </c>
      <c r="W10" s="620">
        <v>175.6460908947808</v>
      </c>
      <c r="X10" s="620">
        <v>161.0226355792573</v>
      </c>
      <c r="Y10" s="617">
        <v>393.02951664984238</v>
      </c>
      <c r="Z10" s="111">
        <v>2038.4132647617439</v>
      </c>
      <c r="AA10" s="617">
        <v>67948.310675890243</v>
      </c>
      <c r="AB10" s="108"/>
    </row>
    <row r="11" spans="1:28" ht="11.5" x14ac:dyDescent="0.25">
      <c r="A11" s="1570" t="s">
        <v>582</v>
      </c>
      <c r="B11" s="617">
        <v>568489.15219698206</v>
      </c>
      <c r="C11" s="618">
        <v>343293.34267938894</v>
      </c>
      <c r="D11" s="618">
        <v>23837.009258208265</v>
      </c>
      <c r="E11" s="618">
        <v>78025.320586527931</v>
      </c>
      <c r="F11" s="619">
        <v>7378.9085307634896</v>
      </c>
      <c r="G11" s="620">
        <v>3427.103982179251</v>
      </c>
      <c r="H11" s="620">
        <v>13336.51115316526</v>
      </c>
      <c r="I11" s="620">
        <v>2481.2288762120593</v>
      </c>
      <c r="J11" s="620">
        <v>5658.0911398025137</v>
      </c>
      <c r="K11" s="617">
        <v>32281.843682123374</v>
      </c>
      <c r="L11" s="620">
        <v>27299.373063366838</v>
      </c>
      <c r="M11" s="620">
        <v>4016.2483686676851</v>
      </c>
      <c r="N11" s="617">
        <v>31315.621432034528</v>
      </c>
      <c r="O11" s="1570" t="s">
        <v>582</v>
      </c>
      <c r="P11" s="619">
        <v>4185.0850187930837</v>
      </c>
      <c r="Q11" s="620">
        <v>680.39157162375204</v>
      </c>
      <c r="R11" s="620">
        <v>5232.6301680042543</v>
      </c>
      <c r="S11" s="620">
        <v>193.31414704109639</v>
      </c>
      <c r="T11" s="620">
        <v>821.0305761376693</v>
      </c>
      <c r="U11" s="621">
        <v>11112.451481599812</v>
      </c>
      <c r="V11" s="620">
        <v>600.13464293010259</v>
      </c>
      <c r="W11" s="620">
        <v>1967.643055428807</v>
      </c>
      <c r="X11" s="620">
        <v>1526.8207126725258</v>
      </c>
      <c r="Y11" s="617">
        <v>4094.5984110314166</v>
      </c>
      <c r="Z11" s="111">
        <v>25254.044709207472</v>
      </c>
      <c r="AA11" s="617">
        <v>1117703.384436866</v>
      </c>
      <c r="AB11" s="108"/>
    </row>
    <row r="12" spans="1:28" ht="11.5" x14ac:dyDescent="0.25">
      <c r="A12" s="1570" t="s">
        <v>716</v>
      </c>
      <c r="B12" s="617">
        <v>577669.76465826831</v>
      </c>
      <c r="C12" s="618">
        <v>394315.36143192759</v>
      </c>
      <c r="D12" s="618">
        <v>170482.45796660223</v>
      </c>
      <c r="E12" s="618">
        <v>105947.32298528118</v>
      </c>
      <c r="F12" s="619">
        <v>12729.7792830914</v>
      </c>
      <c r="G12" s="620">
        <v>7688.9615830161456</v>
      </c>
      <c r="H12" s="620">
        <v>17629.611478568906</v>
      </c>
      <c r="I12" s="620">
        <v>2872.7522780807021</v>
      </c>
      <c r="J12" s="620">
        <v>7095.7811378708466</v>
      </c>
      <c r="K12" s="617">
        <v>48016.885760632838</v>
      </c>
      <c r="L12" s="620">
        <v>46049.007176871666</v>
      </c>
      <c r="M12" s="620">
        <v>8078.0028720678492</v>
      </c>
      <c r="N12" s="617">
        <v>54127.010048939541</v>
      </c>
      <c r="O12" s="1570" t="s">
        <v>716</v>
      </c>
      <c r="P12" s="619">
        <v>31725.981747518446</v>
      </c>
      <c r="Q12" s="620">
        <v>1214.8250675808742</v>
      </c>
      <c r="R12" s="620">
        <v>15141.017628510457</v>
      </c>
      <c r="S12" s="620">
        <v>513.72866067909047</v>
      </c>
      <c r="T12" s="620">
        <v>4234.2775136761547</v>
      </c>
      <c r="U12" s="621">
        <v>52829.830617965374</v>
      </c>
      <c r="V12" s="620">
        <v>736.85386604657128</v>
      </c>
      <c r="W12" s="620">
        <v>3378.9508274627037</v>
      </c>
      <c r="X12" s="620">
        <v>3001.6416227594568</v>
      </c>
      <c r="Y12" s="617">
        <v>7117.446316268647</v>
      </c>
      <c r="Z12" s="111">
        <v>38563.552573654772</v>
      </c>
      <c r="AA12" s="617">
        <v>1449069.6323606039</v>
      </c>
      <c r="AB12" s="108"/>
    </row>
    <row r="13" spans="1:28" ht="11.5" x14ac:dyDescent="0.25">
      <c r="A13" s="1570" t="s">
        <v>519</v>
      </c>
      <c r="B13" s="617">
        <v>168278.7998099481</v>
      </c>
      <c r="C13" s="618">
        <v>161758.85385887456</v>
      </c>
      <c r="D13" s="618">
        <v>65855.667059808213</v>
      </c>
      <c r="E13" s="618">
        <v>35402.129456321512</v>
      </c>
      <c r="F13" s="619">
        <v>5312.0258981467859</v>
      </c>
      <c r="G13" s="620">
        <v>3938.8320797299607</v>
      </c>
      <c r="H13" s="620">
        <v>9509.730113728152</v>
      </c>
      <c r="I13" s="620">
        <v>1339.5306120474927</v>
      </c>
      <c r="J13" s="620">
        <v>4030.9559386680289</v>
      </c>
      <c r="K13" s="617">
        <v>24131.074642320596</v>
      </c>
      <c r="L13" s="620">
        <v>26913.463883313758</v>
      </c>
      <c r="M13" s="620">
        <v>3914.2356025999061</v>
      </c>
      <c r="N13" s="617">
        <v>30827.699485913621</v>
      </c>
      <c r="O13" s="1570" t="s">
        <v>519</v>
      </c>
      <c r="P13" s="619">
        <v>16042.005464464588</v>
      </c>
      <c r="Q13" s="620">
        <v>572.34434807488151</v>
      </c>
      <c r="R13" s="620">
        <v>8492.0603627094079</v>
      </c>
      <c r="S13" s="620">
        <v>159.09440575524798</v>
      </c>
      <c r="T13" s="620">
        <v>2004.445800012282</v>
      </c>
      <c r="U13" s="621">
        <v>27269.950381016715</v>
      </c>
      <c r="V13" s="620">
        <v>272.30916971007935</v>
      </c>
      <c r="W13" s="620">
        <v>1468.7864931710888</v>
      </c>
      <c r="X13" s="620">
        <v>1448.7156666341862</v>
      </c>
      <c r="Y13" s="617">
        <v>3189.8113295153557</v>
      </c>
      <c r="Z13" s="111">
        <v>15546.589782284036</v>
      </c>
      <c r="AA13" s="617">
        <v>532260.57580643764</v>
      </c>
      <c r="AB13" s="108"/>
    </row>
    <row r="14" spans="1:28" ht="11.5" x14ac:dyDescent="0.25">
      <c r="A14" s="1570" t="s">
        <v>520</v>
      </c>
      <c r="B14" s="617">
        <v>510351.89704174903</v>
      </c>
      <c r="C14" s="618">
        <v>333904.45669327822</v>
      </c>
      <c r="D14" s="618">
        <v>120383.34942637284</v>
      </c>
      <c r="E14" s="618">
        <v>97352.648035856109</v>
      </c>
      <c r="F14" s="619">
        <v>10746.992939683127</v>
      </c>
      <c r="G14" s="620">
        <v>6657.4742337834195</v>
      </c>
      <c r="H14" s="620">
        <v>13987.441914210192</v>
      </c>
      <c r="I14" s="620">
        <v>2330.4687158462134</v>
      </c>
      <c r="J14" s="620">
        <v>5810.3091525351329</v>
      </c>
      <c r="K14" s="617">
        <v>39532.686956060505</v>
      </c>
      <c r="L14" s="620">
        <v>38243.722393287644</v>
      </c>
      <c r="M14" s="620">
        <v>6977.8783900587041</v>
      </c>
      <c r="N14" s="617">
        <v>45221.600783346366</v>
      </c>
      <c r="O14" s="1570" t="s">
        <v>520</v>
      </c>
      <c r="P14" s="619">
        <v>22132.485321487962</v>
      </c>
      <c r="Q14" s="620">
        <v>1004.0752167416542</v>
      </c>
      <c r="R14" s="620">
        <v>9581.0120705266891</v>
      </c>
      <c r="S14" s="620">
        <v>470.00303210915331</v>
      </c>
      <c r="T14" s="620">
        <v>3249.9310408914062</v>
      </c>
      <c r="U14" s="621">
        <v>36437.506681757666</v>
      </c>
      <c r="V14" s="620">
        <v>600.43404204885314</v>
      </c>
      <c r="W14" s="620">
        <v>2748.9194279374565</v>
      </c>
      <c r="X14" s="620">
        <v>2397.7519217205149</v>
      </c>
      <c r="Y14" s="617">
        <v>5747.105391706782</v>
      </c>
      <c r="Z14" s="165">
        <v>29761.393750359781</v>
      </c>
      <c r="AA14" s="617">
        <v>1218692.6447604462</v>
      </c>
      <c r="AB14" s="108"/>
    </row>
    <row r="15" spans="1:28" ht="11.5" x14ac:dyDescent="0.25">
      <c r="A15" s="1569" t="s">
        <v>221</v>
      </c>
      <c r="B15" s="622">
        <v>3286676.9418840399</v>
      </c>
      <c r="C15" s="623">
        <v>1734793.5356783434</v>
      </c>
      <c r="D15" s="623">
        <v>1511698.9944624335</v>
      </c>
      <c r="E15" s="623">
        <v>524564.68295023171</v>
      </c>
      <c r="F15" s="624">
        <v>48724.892209171107</v>
      </c>
      <c r="G15" s="625">
        <v>22071.848157377135</v>
      </c>
      <c r="H15" s="625">
        <v>43939.882099865543</v>
      </c>
      <c r="I15" s="625">
        <v>11692.75383766803</v>
      </c>
      <c r="J15" s="625">
        <v>16628.089471872172</v>
      </c>
      <c r="K15" s="622">
        <v>143057.46577593463</v>
      </c>
      <c r="L15" s="626">
        <v>309835.98704061669</v>
      </c>
      <c r="M15" s="627">
        <v>61236.380447626478</v>
      </c>
      <c r="N15" s="622">
        <v>371072.36748825025</v>
      </c>
      <c r="O15" s="1569" t="s">
        <v>221</v>
      </c>
      <c r="P15" s="628">
        <v>160076.98189591532</v>
      </c>
      <c r="Q15" s="629">
        <v>5295.9926699061043</v>
      </c>
      <c r="R15" s="629">
        <v>178090.34326892591</v>
      </c>
      <c r="S15" s="629">
        <v>4580.7874639324809</v>
      </c>
      <c r="T15" s="629">
        <v>20458.192648279302</v>
      </c>
      <c r="U15" s="630">
        <v>368502.29794700589</v>
      </c>
      <c r="V15" s="628">
        <v>5265.1395760132509</v>
      </c>
      <c r="W15" s="629">
        <v>14687.104755139335</v>
      </c>
      <c r="X15" s="629">
        <v>10142.382262156825</v>
      </c>
      <c r="Y15" s="630">
        <v>30094.626593311237</v>
      </c>
      <c r="Z15" s="631">
        <v>213210.41763425455</v>
      </c>
      <c r="AA15" s="631">
        <v>8183671.3303839024</v>
      </c>
      <c r="AB15" s="108"/>
    </row>
    <row r="16" spans="1:28" ht="11.5" x14ac:dyDescent="0.25">
      <c r="A16" s="1571" t="s">
        <v>257</v>
      </c>
      <c r="B16" s="611"/>
      <c r="C16" s="612"/>
      <c r="D16" s="612"/>
      <c r="E16" s="612"/>
      <c r="F16" s="613"/>
      <c r="G16" s="614"/>
      <c r="H16" s="614"/>
      <c r="I16" s="614"/>
      <c r="J16" s="614"/>
      <c r="K16" s="611"/>
      <c r="L16" s="613"/>
      <c r="M16" s="614"/>
      <c r="N16" s="611"/>
      <c r="O16" s="1571" t="s">
        <v>257</v>
      </c>
      <c r="P16" s="614"/>
      <c r="Q16" s="614"/>
      <c r="R16" s="614"/>
      <c r="S16" s="614"/>
      <c r="T16" s="614"/>
      <c r="U16" s="611"/>
      <c r="V16" s="614"/>
      <c r="W16" s="614"/>
      <c r="X16" s="614"/>
      <c r="Y16" s="611"/>
      <c r="Z16" s="612"/>
      <c r="AA16" s="611"/>
      <c r="AB16" s="4"/>
    </row>
    <row r="17" spans="1:28" ht="11.5" x14ac:dyDescent="0.25">
      <c r="A17" s="1569" t="s">
        <v>580</v>
      </c>
      <c r="B17" s="617">
        <v>1389263.9762461374</v>
      </c>
      <c r="C17" s="618">
        <v>960833.73188181722</v>
      </c>
      <c r="D17" s="618">
        <v>8953.2858448985517</v>
      </c>
      <c r="E17" s="618">
        <v>90461.628586899824</v>
      </c>
      <c r="F17" s="619">
        <v>28480.562328442167</v>
      </c>
      <c r="G17" s="620">
        <v>9733.8000145322931</v>
      </c>
      <c r="H17" s="620">
        <v>26842.012712295753</v>
      </c>
      <c r="I17" s="620">
        <v>7317.7955897092634</v>
      </c>
      <c r="J17" s="620">
        <v>10744.202146025258</v>
      </c>
      <c r="K17" s="617">
        <v>83118.372791014874</v>
      </c>
      <c r="L17" s="620">
        <v>64689.198817068398</v>
      </c>
      <c r="M17" s="620">
        <v>11299.716482994274</v>
      </c>
      <c r="N17" s="617">
        <v>75988.91530006942</v>
      </c>
      <c r="O17" s="1569" t="s">
        <v>580</v>
      </c>
      <c r="P17" s="619">
        <v>44027.972243554032</v>
      </c>
      <c r="Q17" s="620">
        <v>2183.7797178940009</v>
      </c>
      <c r="R17" s="620">
        <v>9543.866762702055</v>
      </c>
      <c r="S17" s="620">
        <v>1041.2293248147014</v>
      </c>
      <c r="T17" s="620">
        <v>2046.5317713425388</v>
      </c>
      <c r="U17" s="621">
        <v>58843.379820310904</v>
      </c>
      <c r="V17" s="620">
        <v>3727.8253392906358</v>
      </c>
      <c r="W17" s="620">
        <v>12013.798140955709</v>
      </c>
      <c r="X17" s="620">
        <v>6761.9352819408305</v>
      </c>
      <c r="Y17" s="617">
        <v>22503.558762187458</v>
      </c>
      <c r="Z17" s="111">
        <v>73864.78467718992</v>
      </c>
      <c r="AA17" s="617">
        <v>2763831.6339199459</v>
      </c>
      <c r="AB17" s="108"/>
    </row>
    <row r="18" spans="1:28" ht="11.5" x14ac:dyDescent="0.25">
      <c r="A18" s="1570" t="s">
        <v>518</v>
      </c>
      <c r="B18" s="617">
        <v>1135042.9857568226</v>
      </c>
      <c r="C18" s="618">
        <v>622586.97205124213</v>
      </c>
      <c r="D18" s="618">
        <v>1025.4327732345157</v>
      </c>
      <c r="E18" s="618">
        <v>89950.833521213252</v>
      </c>
      <c r="F18" s="619">
        <v>14295.313440784574</v>
      </c>
      <c r="G18" s="620">
        <v>4855.3542967585763</v>
      </c>
      <c r="H18" s="620">
        <v>20279.068382054164</v>
      </c>
      <c r="I18" s="620">
        <v>5468.0279422601425</v>
      </c>
      <c r="J18" s="620">
        <v>7924.3292759080641</v>
      </c>
      <c r="K18" s="617">
        <v>52822.093337769591</v>
      </c>
      <c r="L18" s="620">
        <v>7541.9100874247979</v>
      </c>
      <c r="M18" s="620">
        <v>1751.572878438569</v>
      </c>
      <c r="N18" s="617">
        <v>9293.4829658632443</v>
      </c>
      <c r="O18" s="1570" t="s">
        <v>518</v>
      </c>
      <c r="P18" s="619">
        <v>5818.7005824639828</v>
      </c>
      <c r="Q18" s="620">
        <v>758.3414763853574</v>
      </c>
      <c r="R18" s="620">
        <v>1396.01791221079</v>
      </c>
      <c r="S18" s="620">
        <v>331.46837010361963</v>
      </c>
      <c r="T18" s="620">
        <v>450.82790773511141</v>
      </c>
      <c r="U18" s="621">
        <v>8755.3562488986736</v>
      </c>
      <c r="V18" s="620">
        <v>2316.0771515050096</v>
      </c>
      <c r="W18" s="620">
        <v>4813.1036119447426</v>
      </c>
      <c r="X18" s="620">
        <v>3603.2455254655783</v>
      </c>
      <c r="Y18" s="617">
        <v>10732.426288914923</v>
      </c>
      <c r="Z18" s="111">
        <v>40466.00835184598</v>
      </c>
      <c r="AA18" s="617">
        <v>1970675.591295799</v>
      </c>
      <c r="AB18" s="108"/>
    </row>
    <row r="19" spans="1:28" ht="11.5" x14ac:dyDescent="0.25">
      <c r="A19" s="1570" t="s">
        <v>581</v>
      </c>
      <c r="B19" s="617">
        <v>23782.499161722022</v>
      </c>
      <c r="C19" s="618">
        <v>16696.835512553127</v>
      </c>
      <c r="D19" s="618">
        <v>93.493624059631799</v>
      </c>
      <c r="E19" s="618">
        <v>1954.3462747469785</v>
      </c>
      <c r="F19" s="619">
        <v>567.38645702530619</v>
      </c>
      <c r="G19" s="620">
        <v>258.34773463621718</v>
      </c>
      <c r="H19" s="620">
        <v>948.45402511163786</v>
      </c>
      <c r="I19" s="620">
        <v>193.90119574124697</v>
      </c>
      <c r="J19" s="620">
        <v>410.51962896149723</v>
      </c>
      <c r="K19" s="617">
        <v>2378.6090414759087</v>
      </c>
      <c r="L19" s="620">
        <v>261.2331516269993</v>
      </c>
      <c r="M19" s="620">
        <v>76.479964929523064</v>
      </c>
      <c r="N19" s="617">
        <v>337.7131165565221</v>
      </c>
      <c r="O19" s="1570" t="s">
        <v>581</v>
      </c>
      <c r="P19" s="619">
        <v>303.96856923663472</v>
      </c>
      <c r="Q19" s="620">
        <v>79.219950759612033</v>
      </c>
      <c r="R19" s="620">
        <v>66.472407658035337</v>
      </c>
      <c r="S19" s="620">
        <v>25.868859973182154</v>
      </c>
      <c r="T19" s="620">
        <v>30.483877819321915</v>
      </c>
      <c r="U19" s="621">
        <v>506.01366544678558</v>
      </c>
      <c r="V19" s="620">
        <v>75.369926707632374</v>
      </c>
      <c r="W19" s="620">
        <v>187.27944104593152</v>
      </c>
      <c r="X19" s="620">
        <v>135.26047207876385</v>
      </c>
      <c r="Y19" s="617">
        <v>397.90983983232752</v>
      </c>
      <c r="Z19" s="111">
        <v>1148.8942656686747</v>
      </c>
      <c r="AA19" s="617">
        <v>47296.31450206726</v>
      </c>
      <c r="AB19" s="108"/>
    </row>
    <row r="20" spans="1:28" ht="11.5" x14ac:dyDescent="0.25">
      <c r="A20" s="1570" t="s">
        <v>596</v>
      </c>
      <c r="B20" s="617">
        <v>26455.338199427697</v>
      </c>
      <c r="C20" s="618">
        <v>21558.103977654355</v>
      </c>
      <c r="D20" s="618">
        <v>111.99620863187107</v>
      </c>
      <c r="E20" s="618">
        <v>1996.3519693948215</v>
      </c>
      <c r="F20" s="619">
        <v>672.46979787883924</v>
      </c>
      <c r="G20" s="620">
        <v>244.51865945258072</v>
      </c>
      <c r="H20" s="620">
        <v>611.21682544527835</v>
      </c>
      <c r="I20" s="620">
        <v>199.64224652484774</v>
      </c>
      <c r="J20" s="620">
        <v>311.53726762513202</v>
      </c>
      <c r="K20" s="617">
        <v>2039.384796926681</v>
      </c>
      <c r="L20" s="620">
        <v>262.41542427882626</v>
      </c>
      <c r="M20" s="620">
        <v>64.4428185042119</v>
      </c>
      <c r="N20" s="617">
        <v>326.85824278303807</v>
      </c>
      <c r="O20" s="1570" t="s">
        <v>596</v>
      </c>
      <c r="P20" s="619">
        <v>236.01002495561173</v>
      </c>
      <c r="Q20" s="620">
        <v>89.021986171156428</v>
      </c>
      <c r="R20" s="620">
        <v>67.310520385248779</v>
      </c>
      <c r="S20" s="620">
        <v>17.372102658415915</v>
      </c>
      <c r="T20" s="620">
        <v>14.206321524441378</v>
      </c>
      <c r="U20" s="621">
        <v>423.92095569487361</v>
      </c>
      <c r="V20" s="620">
        <v>56.360790175804382</v>
      </c>
      <c r="W20" s="620">
        <v>175.6460908947808</v>
      </c>
      <c r="X20" s="620">
        <v>161.0226355792573</v>
      </c>
      <c r="Y20" s="617">
        <v>393.02951664984238</v>
      </c>
      <c r="Z20" s="111">
        <v>1307.1816471146865</v>
      </c>
      <c r="AA20" s="617">
        <v>54612.165514282606</v>
      </c>
      <c r="AB20" s="108"/>
    </row>
    <row r="21" spans="1:28" ht="11.5" x14ac:dyDescent="0.25">
      <c r="A21" s="1570" t="s">
        <v>582</v>
      </c>
      <c r="B21" s="617">
        <v>557963.18706790882</v>
      </c>
      <c r="C21" s="618">
        <v>332549.62453680462</v>
      </c>
      <c r="D21" s="618">
        <v>580.51714218508005</v>
      </c>
      <c r="E21" s="618">
        <v>36324.027023885785</v>
      </c>
      <c r="F21" s="619">
        <v>6785.5979239790113</v>
      </c>
      <c r="G21" s="620">
        <v>2754.4757770510432</v>
      </c>
      <c r="H21" s="620">
        <v>11884.276859097008</v>
      </c>
      <c r="I21" s="620">
        <v>2240.2104551594239</v>
      </c>
      <c r="J21" s="620">
        <v>4700.0981959043402</v>
      </c>
      <c r="K21" s="617">
        <v>28364.659211191389</v>
      </c>
      <c r="L21" s="620">
        <v>2803.0293950548312</v>
      </c>
      <c r="M21" s="620">
        <v>771.87770216510842</v>
      </c>
      <c r="N21" s="617">
        <v>3574.9070972199411</v>
      </c>
      <c r="O21" s="1570" t="s">
        <v>582</v>
      </c>
      <c r="P21" s="619">
        <v>1411.0918493367769</v>
      </c>
      <c r="Q21" s="620">
        <v>483.05461510201201</v>
      </c>
      <c r="R21" s="620">
        <v>460.64847928170241</v>
      </c>
      <c r="S21" s="620">
        <v>132.58081370776304</v>
      </c>
      <c r="T21" s="620">
        <v>175.80550740323494</v>
      </c>
      <c r="U21" s="621">
        <v>2663.181264831489</v>
      </c>
      <c r="V21" s="620">
        <v>600.13464293010259</v>
      </c>
      <c r="W21" s="620">
        <v>1967.643055428807</v>
      </c>
      <c r="X21" s="620">
        <v>1393.3055611573732</v>
      </c>
      <c r="Y21" s="617">
        <v>3961.0832595162683</v>
      </c>
      <c r="Z21" s="111">
        <v>20216.523754022892</v>
      </c>
      <c r="AA21" s="617">
        <v>986197.71035749943</v>
      </c>
      <c r="AB21" s="108"/>
    </row>
    <row r="22" spans="1:28" ht="11.5" x14ac:dyDescent="0.25">
      <c r="A22" s="1570" t="s">
        <v>716</v>
      </c>
      <c r="B22" s="617">
        <v>565109.52497318259</v>
      </c>
      <c r="C22" s="618">
        <v>378021.53975335823</v>
      </c>
      <c r="D22" s="618">
        <v>1139.5299725499015</v>
      </c>
      <c r="E22" s="618">
        <v>50071.439172972343</v>
      </c>
      <c r="F22" s="619">
        <v>10434.222935574668</v>
      </c>
      <c r="G22" s="620">
        <v>4981.1379621926562</v>
      </c>
      <c r="H22" s="620">
        <v>15476.870334040883</v>
      </c>
      <c r="I22" s="620">
        <v>2543.662804396492</v>
      </c>
      <c r="J22" s="620">
        <v>6110.1487556333204</v>
      </c>
      <c r="K22" s="617">
        <v>39546.042791841464</v>
      </c>
      <c r="L22" s="620">
        <v>4982.1500299998261</v>
      </c>
      <c r="M22" s="620">
        <v>1115.2508253181052</v>
      </c>
      <c r="N22" s="617">
        <v>6097.4008553179019</v>
      </c>
      <c r="O22" s="1570" t="s">
        <v>716</v>
      </c>
      <c r="P22" s="619">
        <v>6635.3113268221859</v>
      </c>
      <c r="Q22" s="620">
        <v>563.80228511245832</v>
      </c>
      <c r="R22" s="620">
        <v>906.02999636747643</v>
      </c>
      <c r="S22" s="620">
        <v>293.495327345757</v>
      </c>
      <c r="T22" s="620">
        <v>385.15791660728848</v>
      </c>
      <c r="U22" s="621">
        <v>8783.7968522550182</v>
      </c>
      <c r="V22" s="620">
        <v>736.85386604657128</v>
      </c>
      <c r="W22" s="620">
        <v>3089.9508274627046</v>
      </c>
      <c r="X22" s="620">
        <v>2933.8537439715806</v>
      </c>
      <c r="Y22" s="617">
        <v>6760.6584374807962</v>
      </c>
      <c r="Z22" s="111">
        <v>23422.912780535022</v>
      </c>
      <c r="AA22" s="617">
        <v>1078952.845589434</v>
      </c>
      <c r="AB22" s="108"/>
    </row>
    <row r="23" spans="1:28" ht="11.5" x14ac:dyDescent="0.25">
      <c r="A23" s="1570" t="s">
        <v>519</v>
      </c>
      <c r="B23" s="617">
        <v>161681.09205972875</v>
      </c>
      <c r="C23" s="618">
        <v>154021.01973318271</v>
      </c>
      <c r="D23" s="618">
        <v>497.69452312781283</v>
      </c>
      <c r="E23" s="618">
        <v>17316.909062172308</v>
      </c>
      <c r="F23" s="619">
        <v>4534.6534556134657</v>
      </c>
      <c r="G23" s="620">
        <v>2655.8872467851088</v>
      </c>
      <c r="H23" s="620">
        <v>7760.3831212470841</v>
      </c>
      <c r="I23" s="620">
        <v>1174.9858752053865</v>
      </c>
      <c r="J23" s="620">
        <v>3240.5896447280438</v>
      </c>
      <c r="K23" s="617">
        <v>19366.499343578183</v>
      </c>
      <c r="L23" s="620">
        <v>2104.4373090868362</v>
      </c>
      <c r="M23" s="620">
        <v>451.70931276122047</v>
      </c>
      <c r="N23" s="617">
        <v>2556.1466218480514</v>
      </c>
      <c r="O23" s="1570" t="s">
        <v>519</v>
      </c>
      <c r="P23" s="619">
        <v>3369.9665209626278</v>
      </c>
      <c r="Q23" s="620">
        <v>263.82181767341609</v>
      </c>
      <c r="R23" s="620">
        <v>333.85746840194594</v>
      </c>
      <c r="S23" s="620">
        <v>128.76107242191466</v>
      </c>
      <c r="T23" s="620">
        <v>197.79854305570669</v>
      </c>
      <c r="U23" s="621">
        <v>4294.2054225156171</v>
      </c>
      <c r="V23" s="620">
        <v>272.30916971007935</v>
      </c>
      <c r="W23" s="620">
        <v>1324.2864931710878</v>
      </c>
      <c r="X23" s="620">
        <v>1448.7156666341862</v>
      </c>
      <c r="Y23" s="617">
        <v>3045.3113295153607</v>
      </c>
      <c r="Z23" s="111">
        <v>8539.3964831835128</v>
      </c>
      <c r="AA23" s="617">
        <v>371318.27457903256</v>
      </c>
      <c r="AB23" s="108"/>
    </row>
    <row r="24" spans="1:28" ht="11.5" x14ac:dyDescent="0.25">
      <c r="A24" s="1570" t="s">
        <v>520</v>
      </c>
      <c r="B24" s="617">
        <v>499656.71603473148</v>
      </c>
      <c r="C24" s="618">
        <v>320366.83563631389</v>
      </c>
      <c r="D24" s="618">
        <v>886.73699522430513</v>
      </c>
      <c r="E24" s="618">
        <v>45636.840484352972</v>
      </c>
      <c r="F24" s="619">
        <v>8711.2619889913985</v>
      </c>
      <c r="G24" s="620">
        <v>3949.6506129599011</v>
      </c>
      <c r="H24" s="620">
        <v>12339.763927577273</v>
      </c>
      <c r="I24" s="620">
        <v>2076.7266105830536</v>
      </c>
      <c r="J24" s="620">
        <v>4977.9987483195146</v>
      </c>
      <c r="K24" s="617">
        <v>32055.401888432072</v>
      </c>
      <c r="L24" s="620">
        <v>4108.780730767784</v>
      </c>
      <c r="M24" s="620">
        <v>886.75423819801483</v>
      </c>
      <c r="N24" s="617">
        <v>4995.5349689658178</v>
      </c>
      <c r="O24" s="1570" t="s">
        <v>520</v>
      </c>
      <c r="P24" s="619">
        <v>4496.361582324389</v>
      </c>
      <c r="Q24" s="620">
        <v>455.11421588243462</v>
      </c>
      <c r="R24" s="620">
        <v>727.57155518807758</v>
      </c>
      <c r="S24" s="620">
        <v>249.76969877581971</v>
      </c>
      <c r="T24" s="620">
        <v>300.98586437071981</v>
      </c>
      <c r="U24" s="621">
        <v>6229.8029165413836</v>
      </c>
      <c r="V24" s="620">
        <v>600.43404204885314</v>
      </c>
      <c r="W24" s="620">
        <v>2604.4194279374551</v>
      </c>
      <c r="X24" s="620">
        <v>2329.9640429326341</v>
      </c>
      <c r="Y24" s="617">
        <v>5534.8175129189003</v>
      </c>
      <c r="Z24" s="165">
        <v>19731.891372206341</v>
      </c>
      <c r="AA24" s="617">
        <v>935094.57780987234</v>
      </c>
      <c r="AB24" s="108"/>
    </row>
    <row r="25" spans="1:28" ht="11.5" x14ac:dyDescent="0.25">
      <c r="A25" s="1569" t="s">
        <v>221</v>
      </c>
      <c r="B25" s="622">
        <v>3187759.9418832907</v>
      </c>
      <c r="C25" s="623">
        <v>1653009.535677894</v>
      </c>
      <c r="D25" s="623">
        <v>10141.99446247483</v>
      </c>
      <c r="E25" s="623">
        <v>203532.68295025747</v>
      </c>
      <c r="F25" s="624">
        <v>40957.892209169098</v>
      </c>
      <c r="G25" s="625">
        <v>12999.848157376926</v>
      </c>
      <c r="H25" s="625">
        <v>39349.882099864233</v>
      </c>
      <c r="I25" s="625">
        <v>10672.753837668368</v>
      </c>
      <c r="J25" s="625">
        <v>14748.089471872196</v>
      </c>
      <c r="K25" s="622">
        <v>118728.4657759526</v>
      </c>
      <c r="L25" s="626">
        <v>67946.98704056615</v>
      </c>
      <c r="M25" s="627">
        <v>12717.380447624882</v>
      </c>
      <c r="N25" s="622">
        <v>80664.367488199816</v>
      </c>
      <c r="O25" s="1569" t="s">
        <v>221</v>
      </c>
      <c r="P25" s="628">
        <v>47114.981895910925</v>
      </c>
      <c r="Q25" s="629">
        <v>3027.9926699061816</v>
      </c>
      <c r="R25" s="629">
        <v>10651.343268914057</v>
      </c>
      <c r="S25" s="629">
        <v>1368.7874639325055</v>
      </c>
      <c r="T25" s="629">
        <v>2434.192648279226</v>
      </c>
      <c r="U25" s="630">
        <v>64597.297946947445</v>
      </c>
      <c r="V25" s="628">
        <v>5166.1395760132591</v>
      </c>
      <c r="W25" s="629">
        <v>14007.104755139384</v>
      </c>
      <c r="X25" s="629">
        <v>9679.3822621568743</v>
      </c>
      <c r="Y25" s="630">
        <v>28852.626593310953</v>
      </c>
      <c r="Z25" s="631">
        <v>126101.41763421285</v>
      </c>
      <c r="AA25" s="631">
        <v>5473388.3303610059</v>
      </c>
      <c r="AB25" s="108"/>
    </row>
    <row r="26" spans="1:28" ht="11.5" x14ac:dyDescent="0.25">
      <c r="A26" s="1571" t="s">
        <v>258</v>
      </c>
      <c r="B26" s="611"/>
      <c r="C26" s="612"/>
      <c r="D26" s="612"/>
      <c r="E26" s="612"/>
      <c r="F26" s="613"/>
      <c r="G26" s="614"/>
      <c r="H26" s="614"/>
      <c r="I26" s="614"/>
      <c r="J26" s="614"/>
      <c r="K26" s="611"/>
      <c r="L26" s="613"/>
      <c r="M26" s="614"/>
      <c r="N26" s="611"/>
      <c r="O26" s="1571" t="s">
        <v>258</v>
      </c>
      <c r="P26" s="614"/>
      <c r="Q26" s="614"/>
      <c r="R26" s="614"/>
      <c r="S26" s="614"/>
      <c r="T26" s="614"/>
      <c r="U26" s="611"/>
      <c r="V26" s="614"/>
      <c r="W26" s="614"/>
      <c r="X26" s="614"/>
      <c r="Y26" s="611"/>
      <c r="Z26" s="612"/>
      <c r="AA26" s="611"/>
      <c r="AB26" s="4"/>
    </row>
    <row r="27" spans="1:28" ht="11.5" x14ac:dyDescent="0.25">
      <c r="A27" s="1569" t="s">
        <v>580</v>
      </c>
      <c r="B27" s="617">
        <v>89980.095512228829</v>
      </c>
      <c r="C27" s="618">
        <v>70261.331747603763</v>
      </c>
      <c r="D27" s="618">
        <v>1460450.1777193337</v>
      </c>
      <c r="E27" s="618">
        <v>119845.11189077326</v>
      </c>
      <c r="F27" s="619">
        <v>5868.8236946628249</v>
      </c>
      <c r="G27" s="620">
        <v>8650.2000000000007</v>
      </c>
      <c r="H27" s="620">
        <v>3878.499206349205</v>
      </c>
      <c r="I27" s="620">
        <v>944.65263157894731</v>
      </c>
      <c r="J27" s="620">
        <v>1403.2235396182759</v>
      </c>
      <c r="K27" s="617">
        <v>20745.399072209224</v>
      </c>
      <c r="L27" s="620">
        <v>234749.31831533115</v>
      </c>
      <c r="M27" s="620">
        <v>47174.891056472836</v>
      </c>
      <c r="N27" s="617">
        <v>281924.20937180932</v>
      </c>
      <c r="O27" s="1569" t="s">
        <v>580</v>
      </c>
      <c r="P27" s="619">
        <v>108694.10415525414</v>
      </c>
      <c r="Q27" s="620">
        <v>1836.186507936508</v>
      </c>
      <c r="R27" s="620">
        <v>162643.87830996787</v>
      </c>
      <c r="S27" s="620">
        <v>2923.5095238095237</v>
      </c>
      <c r="T27" s="620">
        <v>16978.018787379828</v>
      </c>
      <c r="U27" s="621">
        <v>293075.69728436117</v>
      </c>
      <c r="V27" s="620">
        <v>99.000000000000028</v>
      </c>
      <c r="W27" s="620">
        <v>680.00000000000011</v>
      </c>
      <c r="X27" s="620">
        <v>463</v>
      </c>
      <c r="Y27" s="617">
        <v>1242.0000000000007</v>
      </c>
      <c r="Z27" s="111">
        <v>75502.322728272993</v>
      </c>
      <c r="AA27" s="617">
        <v>2413026.3453266411</v>
      </c>
      <c r="AB27" s="108"/>
    </row>
    <row r="28" spans="1:28" ht="11.5" x14ac:dyDescent="0.25">
      <c r="A28" s="1570" t="s">
        <v>518</v>
      </c>
      <c r="B28" s="617">
        <v>19960.329218348659</v>
      </c>
      <c r="C28" s="618">
        <v>20687.231720476429</v>
      </c>
      <c r="D28" s="618">
        <v>57868.522634508576</v>
      </c>
      <c r="E28" s="618">
        <v>182924.85702220508</v>
      </c>
      <c r="F28" s="619">
        <v>2035.7350456306986</v>
      </c>
      <c r="G28" s="620">
        <v>710.06923076923067</v>
      </c>
      <c r="H28" s="620">
        <v>1993.7648913951548</v>
      </c>
      <c r="I28" s="620">
        <v>366.16578947368419</v>
      </c>
      <c r="J28" s="620">
        <v>864.21700404858302</v>
      </c>
      <c r="K28" s="617">
        <v>5969.9519613173497</v>
      </c>
      <c r="L28" s="620">
        <v>56943.92542687252</v>
      </c>
      <c r="M28" s="620">
        <v>9519.6815413330169</v>
      </c>
      <c r="N28" s="617">
        <v>66463.606968205306</v>
      </c>
      <c r="O28" s="1570" t="s">
        <v>518</v>
      </c>
      <c r="P28" s="619">
        <v>20059.84324040488</v>
      </c>
      <c r="Q28" s="620">
        <v>448.3470297818123</v>
      </c>
      <c r="R28" s="620">
        <v>40633.592455538244</v>
      </c>
      <c r="S28" s="1575">
        <v>640.50476190476195</v>
      </c>
      <c r="T28" s="1575">
        <v>3080.2123937204115</v>
      </c>
      <c r="U28" s="1577">
        <v>64862.499881350304</v>
      </c>
      <c r="V28" s="1575">
        <v>0</v>
      </c>
      <c r="W28" s="1575">
        <v>144.5</v>
      </c>
      <c r="X28" s="1575">
        <v>67.787878787878782</v>
      </c>
      <c r="Y28" s="1576">
        <v>212.28787878787881</v>
      </c>
      <c r="Z28" s="853">
        <v>20588.97419105102</v>
      </c>
      <c r="AA28" s="1576">
        <v>439538.2614762322</v>
      </c>
      <c r="AB28" s="108"/>
    </row>
    <row r="29" spans="1:28" ht="11.5" x14ac:dyDescent="0.25">
      <c r="A29" s="1570" t="s">
        <v>581</v>
      </c>
      <c r="B29" s="617">
        <v>405.95294117647057</v>
      </c>
      <c r="C29" s="618">
        <v>423.41824712643677</v>
      </c>
      <c r="D29" s="618">
        <v>1850.9935957084522</v>
      </c>
      <c r="E29" s="618">
        <v>3430.6352059776859</v>
      </c>
      <c r="F29" s="1574">
        <v>0</v>
      </c>
      <c r="G29" s="1575">
        <v>0</v>
      </c>
      <c r="H29" s="1575">
        <v>497.38888888888891</v>
      </c>
      <c r="I29" s="1575">
        <v>0</v>
      </c>
      <c r="J29" s="1575">
        <v>0</v>
      </c>
      <c r="K29" s="1576">
        <v>497.38888888888891</v>
      </c>
      <c r="L29" s="620">
        <v>3667.9239853235736</v>
      </c>
      <c r="M29" s="620">
        <v>423.1276682233318</v>
      </c>
      <c r="N29" s="617">
        <v>4091.051653546906</v>
      </c>
      <c r="O29" s="1570" t="s">
        <v>581</v>
      </c>
      <c r="P29" s="619">
        <v>346.58921571129054</v>
      </c>
      <c r="Q29" s="620">
        <v>51.5</v>
      </c>
      <c r="R29" s="620">
        <v>460.5335936291944</v>
      </c>
      <c r="S29" s="1575">
        <v>0</v>
      </c>
      <c r="T29" s="1575">
        <v>0</v>
      </c>
      <c r="U29" s="1577">
        <v>858.62280934048533</v>
      </c>
      <c r="V29" s="1575">
        <v>0</v>
      </c>
      <c r="W29" s="1575">
        <v>0</v>
      </c>
      <c r="X29" s="1575">
        <v>0</v>
      </c>
      <c r="Y29" s="1576">
        <v>0</v>
      </c>
      <c r="Z29" s="853">
        <v>792.66016624040924</v>
      </c>
      <c r="AA29" s="1576">
        <v>12350.723508005731</v>
      </c>
      <c r="AB29" s="108"/>
    </row>
    <row r="30" spans="1:28" ht="11.5" x14ac:dyDescent="0.25">
      <c r="A30" s="1570" t="s">
        <v>596</v>
      </c>
      <c r="B30" s="617">
        <v>1790.5224465626736</v>
      </c>
      <c r="C30" s="618">
        <v>1114.3746390021836</v>
      </c>
      <c r="D30" s="618">
        <v>1201.7737487791335</v>
      </c>
      <c r="E30" s="618">
        <v>3119.8603600830083</v>
      </c>
      <c r="F30" s="1574">
        <v>42.2</v>
      </c>
      <c r="G30" s="1575">
        <v>0</v>
      </c>
      <c r="H30" s="1575">
        <v>0</v>
      </c>
      <c r="I30" s="1575">
        <v>0</v>
      </c>
      <c r="J30" s="1575">
        <v>0</v>
      </c>
      <c r="K30" s="1576">
        <v>42.2</v>
      </c>
      <c r="L30" s="620">
        <v>3829.7127426917277</v>
      </c>
      <c r="M30" s="620">
        <v>754.08097864295485</v>
      </c>
      <c r="N30" s="617">
        <v>4583.7937213346831</v>
      </c>
      <c r="O30" s="1570" t="s">
        <v>596</v>
      </c>
      <c r="P30" s="619">
        <v>312.10954833561021</v>
      </c>
      <c r="Q30" s="620">
        <v>33</v>
      </c>
      <c r="R30" s="620">
        <v>376.9457465331223</v>
      </c>
      <c r="S30" s="1575">
        <v>30.333333333333332</v>
      </c>
      <c r="T30" s="1575">
        <v>0</v>
      </c>
      <c r="U30" s="1577">
        <v>752.38862820206612</v>
      </c>
      <c r="V30" s="1575">
        <v>0</v>
      </c>
      <c r="W30" s="1575">
        <v>0</v>
      </c>
      <c r="X30" s="1575">
        <v>0</v>
      </c>
      <c r="Y30" s="1576">
        <v>0</v>
      </c>
      <c r="Z30" s="853">
        <v>731.23161764705878</v>
      </c>
      <c r="AA30" s="1576">
        <v>13336.145161610812</v>
      </c>
      <c r="AB30" s="108"/>
    </row>
    <row r="31" spans="1:28" ht="11.5" x14ac:dyDescent="0.25">
      <c r="A31" s="1570" t="s">
        <v>582</v>
      </c>
      <c r="B31" s="617">
        <v>10525.965129045639</v>
      </c>
      <c r="C31" s="618">
        <v>10743.718142531929</v>
      </c>
      <c r="D31" s="618">
        <v>23256.492116023142</v>
      </c>
      <c r="E31" s="618">
        <v>41701.293562653671</v>
      </c>
      <c r="F31" s="619">
        <v>593.31060678451979</v>
      </c>
      <c r="G31" s="620">
        <v>672.62820512820508</v>
      </c>
      <c r="H31" s="620">
        <v>1452.2342940685046</v>
      </c>
      <c r="I31" s="620">
        <v>241.01842105263157</v>
      </c>
      <c r="J31" s="620">
        <v>957.99294389820705</v>
      </c>
      <c r="K31" s="617">
        <v>3917.1844709320694</v>
      </c>
      <c r="L31" s="620">
        <v>24496.343668311834</v>
      </c>
      <c r="M31" s="620">
        <v>3244.3706665025734</v>
      </c>
      <c r="N31" s="617">
        <v>27740.714334814395</v>
      </c>
      <c r="O31" s="1570" t="s">
        <v>582</v>
      </c>
      <c r="P31" s="619">
        <v>2773.9931694563152</v>
      </c>
      <c r="Q31" s="620">
        <v>197.33695652173913</v>
      </c>
      <c r="R31" s="620">
        <v>4771.9816887225643</v>
      </c>
      <c r="S31" s="1575">
        <v>60.733333333333334</v>
      </c>
      <c r="T31" s="1575">
        <v>645.22506873443456</v>
      </c>
      <c r="U31" s="1577">
        <v>8449.2702167683838</v>
      </c>
      <c r="V31" s="1575">
        <v>0</v>
      </c>
      <c r="W31" s="1575">
        <v>0</v>
      </c>
      <c r="X31" s="1575">
        <v>133.51515151515153</v>
      </c>
      <c r="Y31" s="1576">
        <v>133.51515151515153</v>
      </c>
      <c r="Z31" s="853">
        <v>5037.5209551840398</v>
      </c>
      <c r="AA31" s="1576">
        <v>131505.67407947936</v>
      </c>
      <c r="AB31" s="108"/>
    </row>
    <row r="32" spans="1:28" ht="11.5" x14ac:dyDescent="0.25">
      <c r="A32" s="1570" t="s">
        <v>716</v>
      </c>
      <c r="B32" s="617">
        <v>12560.239685006049</v>
      </c>
      <c r="C32" s="618">
        <v>16293.821678542403</v>
      </c>
      <c r="D32" s="618">
        <v>169342.92799405174</v>
      </c>
      <c r="E32" s="618">
        <v>55875.883812310691</v>
      </c>
      <c r="F32" s="619">
        <v>2295.5563475172175</v>
      </c>
      <c r="G32" s="620">
        <v>2707.8236208236208</v>
      </c>
      <c r="H32" s="620">
        <v>2152.7411445279872</v>
      </c>
      <c r="I32" s="620">
        <v>329.08947368421053</v>
      </c>
      <c r="J32" s="620">
        <v>985.6323822376454</v>
      </c>
      <c r="K32" s="617">
        <v>8470.8429687906773</v>
      </c>
      <c r="L32" s="620">
        <v>41066.857146871698</v>
      </c>
      <c r="M32" s="620">
        <v>6962.7520467497689</v>
      </c>
      <c r="N32" s="617">
        <v>48029.609193621378</v>
      </c>
      <c r="O32" s="1570" t="s">
        <v>716</v>
      </c>
      <c r="P32" s="619">
        <v>25090.670420695718</v>
      </c>
      <c r="Q32" s="620">
        <v>651.02278246841479</v>
      </c>
      <c r="R32" s="620">
        <v>14234.987632143018</v>
      </c>
      <c r="S32" s="1575">
        <v>220.23333333333335</v>
      </c>
      <c r="T32" s="1575">
        <v>3849.1195970688718</v>
      </c>
      <c r="U32" s="1577">
        <v>44046.033765709428</v>
      </c>
      <c r="V32" s="1575">
        <v>0</v>
      </c>
      <c r="W32" s="1575">
        <v>289</v>
      </c>
      <c r="X32" s="1575">
        <v>67.787878787878782</v>
      </c>
      <c r="Y32" s="1576">
        <v>356.78787878787887</v>
      </c>
      <c r="Z32" s="853">
        <v>15140.639793117905</v>
      </c>
      <c r="AA32" s="1576">
        <v>370116.78676994774</v>
      </c>
      <c r="AB32" s="108"/>
    </row>
    <row r="33" spans="1:28" ht="11.5" x14ac:dyDescent="0.25">
      <c r="A33" s="1570" t="s">
        <v>519</v>
      </c>
      <c r="B33" s="617">
        <v>6597.7077502113607</v>
      </c>
      <c r="C33" s="618">
        <v>7737.8341256869007</v>
      </c>
      <c r="D33" s="618">
        <v>65357.972536680449</v>
      </c>
      <c r="E33" s="618">
        <v>18085.220394146618</v>
      </c>
      <c r="F33" s="619">
        <v>777.37244253331221</v>
      </c>
      <c r="G33" s="620">
        <v>1282.9448329448328</v>
      </c>
      <c r="H33" s="620">
        <v>1749.3469924812032</v>
      </c>
      <c r="I33" s="620">
        <v>164.54473684210527</v>
      </c>
      <c r="J33" s="620">
        <v>790.36629393997828</v>
      </c>
      <c r="K33" s="617">
        <v>4764.5752987414326</v>
      </c>
      <c r="L33" s="620">
        <v>24809.026574226791</v>
      </c>
      <c r="M33" s="620">
        <v>3462.5262898386809</v>
      </c>
      <c r="N33" s="617">
        <v>28271.552864065445</v>
      </c>
      <c r="O33" s="1570" t="s">
        <v>519</v>
      </c>
      <c r="P33" s="619">
        <v>12672.038943502053</v>
      </c>
      <c r="Q33" s="620">
        <v>308.52253040146593</v>
      </c>
      <c r="R33" s="620">
        <v>8158.2028943074856</v>
      </c>
      <c r="S33" s="1575">
        <v>30.333333333333332</v>
      </c>
      <c r="T33" s="1575">
        <v>1806.6472569565751</v>
      </c>
      <c r="U33" s="1577">
        <v>22975.744958500865</v>
      </c>
      <c r="V33" s="1575">
        <v>0</v>
      </c>
      <c r="W33" s="1575">
        <v>144.5</v>
      </c>
      <c r="X33" s="1575">
        <v>0</v>
      </c>
      <c r="Y33" s="1576">
        <v>144.5</v>
      </c>
      <c r="Z33" s="853">
        <v>7007.1932991006843</v>
      </c>
      <c r="AA33" s="1576">
        <v>160942.30122713282</v>
      </c>
      <c r="AB33" s="108"/>
    </row>
    <row r="34" spans="1:28" ht="11.5" x14ac:dyDescent="0.25">
      <c r="A34" s="1570" t="s">
        <v>520</v>
      </c>
      <c r="B34" s="617">
        <v>10695.181007021367</v>
      </c>
      <c r="C34" s="618">
        <v>13537.621056903909</v>
      </c>
      <c r="D34" s="618">
        <v>119496.61243114865</v>
      </c>
      <c r="E34" s="618">
        <v>51715.807551505728</v>
      </c>
      <c r="F34" s="619">
        <v>2035.7309506918209</v>
      </c>
      <c r="G34" s="620">
        <v>2707.8236208236208</v>
      </c>
      <c r="H34" s="620">
        <v>1647.6779866332499</v>
      </c>
      <c r="I34" s="620">
        <v>253.74210526315787</v>
      </c>
      <c r="J34" s="620">
        <v>832.3104042156674</v>
      </c>
      <c r="K34" s="617">
        <v>7477.2850676275157</v>
      </c>
      <c r="L34" s="620">
        <v>34134.941662519726</v>
      </c>
      <c r="M34" s="620">
        <v>6091.1241518607103</v>
      </c>
      <c r="N34" s="617">
        <v>40226.065814380367</v>
      </c>
      <c r="O34" s="1570" t="s">
        <v>520</v>
      </c>
      <c r="P34" s="619">
        <v>17636.123739163249</v>
      </c>
      <c r="Q34" s="620">
        <v>548.96100085921944</v>
      </c>
      <c r="R34" s="620">
        <v>8853.4405153386379</v>
      </c>
      <c r="S34" s="1575">
        <v>220.23333333333335</v>
      </c>
      <c r="T34" s="1575">
        <v>2948.9451765206877</v>
      </c>
      <c r="U34" s="1577">
        <v>30207.70376521509</v>
      </c>
      <c r="V34" s="1575">
        <v>0</v>
      </c>
      <c r="W34" s="1575">
        <v>144.5</v>
      </c>
      <c r="X34" s="1575">
        <v>67.787878787878782</v>
      </c>
      <c r="Y34" s="1576">
        <v>212.28787878787881</v>
      </c>
      <c r="Z34" s="852">
        <v>10029.502378151918</v>
      </c>
      <c r="AA34" s="1576">
        <v>283598.06695074256</v>
      </c>
      <c r="AB34" s="108"/>
    </row>
    <row r="35" spans="1:28" ht="11.5" x14ac:dyDescent="0.25">
      <c r="A35" s="1572" t="s">
        <v>221</v>
      </c>
      <c r="B35" s="622">
        <v>98917.000000000116</v>
      </c>
      <c r="C35" s="623">
        <v>81783.999999999913</v>
      </c>
      <c r="D35" s="623">
        <v>1501556.9999999905</v>
      </c>
      <c r="E35" s="623">
        <v>321032.00000000105</v>
      </c>
      <c r="F35" s="624">
        <v>7766.9999999999936</v>
      </c>
      <c r="G35" s="625">
        <v>9072</v>
      </c>
      <c r="H35" s="625">
        <v>4589.9999999999991</v>
      </c>
      <c r="I35" s="625">
        <v>1020</v>
      </c>
      <c r="J35" s="625">
        <v>1879.9999999999995</v>
      </c>
      <c r="K35" s="622">
        <v>24328.999999999964</v>
      </c>
      <c r="L35" s="626">
        <v>241888.99999999502</v>
      </c>
      <c r="M35" s="627">
        <v>48519.000000000102</v>
      </c>
      <c r="N35" s="622">
        <v>290408.00000000303</v>
      </c>
      <c r="O35" s="1572" t="s">
        <v>221</v>
      </c>
      <c r="P35" s="624">
        <v>112962.00000000041</v>
      </c>
      <c r="Q35" s="625">
        <v>2268</v>
      </c>
      <c r="R35" s="625">
        <v>167439.00000000605</v>
      </c>
      <c r="S35" s="625">
        <v>3212</v>
      </c>
      <c r="T35" s="625">
        <v>18023.99999999996</v>
      </c>
      <c r="U35" s="622">
        <v>303905.00000002194</v>
      </c>
      <c r="V35" s="624">
        <v>99.000000000000028</v>
      </c>
      <c r="W35" s="625">
        <v>680.00000000000011</v>
      </c>
      <c r="X35" s="625">
        <v>463</v>
      </c>
      <c r="Y35" s="622">
        <v>1242.0000000000007</v>
      </c>
      <c r="Z35" s="623">
        <v>87108.999999999971</v>
      </c>
      <c r="AA35" s="623">
        <v>2710283.0000006268</v>
      </c>
      <c r="AB35" s="108"/>
    </row>
    <row r="36" spans="1:28" ht="11.5" x14ac:dyDescent="0.25">
      <c r="A36" s="1573"/>
      <c r="B36" s="620"/>
      <c r="C36" s="620"/>
      <c r="D36" s="620"/>
      <c r="E36" s="620"/>
      <c r="F36" s="620"/>
      <c r="G36" s="620"/>
      <c r="H36" s="620"/>
      <c r="I36" s="620"/>
      <c r="J36" s="620"/>
      <c r="K36" s="620"/>
      <c r="L36" s="620"/>
      <c r="M36" s="620"/>
      <c r="N36" s="620"/>
      <c r="O36" s="1573"/>
      <c r="P36" s="620"/>
      <c r="Q36" s="620"/>
      <c r="R36" s="620"/>
      <c r="S36" s="620"/>
      <c r="T36" s="620"/>
      <c r="U36" s="1565"/>
      <c r="V36" s="620"/>
      <c r="W36" s="620"/>
      <c r="X36" s="620"/>
      <c r="Y36" s="620"/>
      <c r="Z36" s="43"/>
      <c r="AA36" s="620"/>
      <c r="AB36" s="26"/>
    </row>
    <row r="37" spans="1:28" ht="11.5" x14ac:dyDescent="0.25">
      <c r="A37" s="1624" t="s">
        <v>952</v>
      </c>
      <c r="B37" s="620"/>
      <c r="C37" s="620"/>
      <c r="D37" s="620"/>
      <c r="E37" s="620"/>
      <c r="F37" s="620"/>
      <c r="G37" s="620"/>
      <c r="H37" s="620"/>
      <c r="I37" s="620"/>
      <c r="J37" s="620"/>
      <c r="K37" s="620"/>
      <c r="L37" s="620"/>
      <c r="M37" s="620"/>
      <c r="N37" s="620"/>
      <c r="O37" s="1624" t="s">
        <v>952</v>
      </c>
      <c r="P37" s="620"/>
      <c r="Q37" s="620"/>
      <c r="R37" s="620"/>
      <c r="S37" s="620"/>
      <c r="T37" s="620"/>
      <c r="U37" s="1565"/>
      <c r="V37" s="620"/>
      <c r="W37" s="620"/>
      <c r="X37" s="620"/>
      <c r="Y37" s="620"/>
      <c r="Z37" s="43"/>
      <c r="AA37" s="620"/>
      <c r="AB37" s="26"/>
    </row>
    <row r="38" spans="1:28" ht="11.5" x14ac:dyDescent="0.25">
      <c r="A38" s="1573" t="s">
        <v>724</v>
      </c>
      <c r="B38" s="620"/>
      <c r="C38" s="620"/>
      <c r="D38" s="620"/>
      <c r="E38" s="620"/>
      <c r="F38" s="620"/>
      <c r="G38" s="620"/>
      <c r="H38" s="620"/>
      <c r="I38" s="620"/>
      <c r="J38" s="620"/>
      <c r="K38" s="620"/>
      <c r="L38" s="620"/>
      <c r="M38" s="620"/>
      <c r="N38" s="620"/>
      <c r="O38" s="1573" t="s">
        <v>724</v>
      </c>
      <c r="P38" s="620"/>
      <c r="Q38" s="620"/>
      <c r="R38" s="620"/>
      <c r="S38" s="620"/>
      <c r="T38" s="620"/>
      <c r="U38" s="1565"/>
      <c r="V38" s="620"/>
      <c r="W38" s="620"/>
      <c r="X38" s="620"/>
      <c r="Y38" s="620"/>
      <c r="Z38" s="43"/>
      <c r="AA38" s="620"/>
      <c r="AB38" s="26"/>
    </row>
    <row r="39" spans="1:28" ht="11.5" x14ac:dyDescent="0.25">
      <c r="A39" s="1573"/>
      <c r="B39" s="620"/>
      <c r="C39" s="620"/>
      <c r="D39" s="620"/>
      <c r="E39" s="620"/>
      <c r="F39" s="620"/>
      <c r="G39" s="620"/>
      <c r="H39" s="620"/>
      <c r="I39" s="620"/>
      <c r="J39" s="620"/>
      <c r="K39" s="620"/>
      <c r="L39" s="620"/>
      <c r="M39" s="620"/>
      <c r="N39" s="620"/>
      <c r="O39" s="1573"/>
      <c r="P39" s="620"/>
      <c r="Q39" s="620"/>
      <c r="R39" s="620"/>
      <c r="S39" s="620"/>
      <c r="T39" s="620"/>
      <c r="U39" s="1565"/>
      <c r="V39" s="620"/>
      <c r="W39" s="620"/>
      <c r="X39" s="620"/>
      <c r="Y39" s="620"/>
      <c r="Z39" s="43"/>
      <c r="AA39" s="620"/>
      <c r="AB39" s="26"/>
    </row>
    <row r="40" spans="1:28" ht="11.5" x14ac:dyDescent="0.25">
      <c r="A40" s="1573"/>
      <c r="B40" s="620"/>
      <c r="C40" s="620"/>
      <c r="D40" s="620"/>
      <c r="E40" s="620"/>
      <c r="F40" s="620"/>
      <c r="G40" s="620"/>
      <c r="H40" s="620"/>
      <c r="I40" s="620"/>
      <c r="J40" s="620"/>
      <c r="K40" s="620"/>
      <c r="L40" s="620"/>
      <c r="M40" s="620"/>
      <c r="N40" s="620"/>
      <c r="O40" s="1564"/>
      <c r="P40" s="620"/>
      <c r="Q40" s="620"/>
      <c r="R40" s="620"/>
      <c r="S40" s="620"/>
      <c r="T40" s="620"/>
      <c r="U40" s="1565"/>
      <c r="V40" s="620"/>
      <c r="W40" s="620"/>
      <c r="X40" s="620"/>
      <c r="Y40" s="620"/>
      <c r="Z40" s="43"/>
      <c r="AA40" s="620"/>
      <c r="AB40" s="26"/>
    </row>
    <row r="41" spans="1:28" ht="11.5" x14ac:dyDescent="0.25">
      <c r="A41" s="1573"/>
      <c r="B41" s="620"/>
      <c r="C41" s="620"/>
      <c r="D41" s="620"/>
      <c r="E41" s="620"/>
      <c r="F41" s="620"/>
      <c r="G41" s="620"/>
      <c r="H41" s="620"/>
      <c r="I41" s="620"/>
      <c r="J41" s="620"/>
      <c r="K41" s="620"/>
      <c r="L41" s="620"/>
      <c r="M41" s="620"/>
      <c r="N41" s="620"/>
      <c r="O41" s="1564"/>
      <c r="P41" s="620"/>
      <c r="Q41" s="620"/>
      <c r="R41" s="620"/>
      <c r="S41" s="620"/>
      <c r="T41" s="620"/>
      <c r="U41" s="1565"/>
      <c r="V41" s="620"/>
      <c r="W41" s="620"/>
      <c r="X41" s="620"/>
      <c r="Y41" s="620"/>
      <c r="Z41" s="43"/>
      <c r="AA41" s="620"/>
      <c r="AB41" s="26"/>
    </row>
    <row r="42" spans="1:28" ht="11.5" x14ac:dyDescent="0.25">
      <c r="A42" s="1564"/>
      <c r="B42" s="620"/>
      <c r="C42" s="620"/>
      <c r="D42" s="620"/>
      <c r="E42" s="620"/>
      <c r="F42" s="620"/>
      <c r="G42" s="620"/>
      <c r="H42" s="620"/>
      <c r="I42" s="620"/>
      <c r="J42" s="620"/>
      <c r="K42" s="620"/>
      <c r="L42" s="620"/>
      <c r="M42" s="620"/>
      <c r="N42" s="620"/>
      <c r="O42" s="1564"/>
      <c r="P42" s="620"/>
      <c r="Q42" s="620"/>
      <c r="R42" s="620"/>
      <c r="S42" s="620"/>
      <c r="T42" s="620"/>
      <c r="U42" s="1565"/>
      <c r="V42" s="620"/>
      <c r="W42" s="620"/>
      <c r="X42" s="620"/>
      <c r="Y42" s="620"/>
      <c r="Z42" s="43"/>
      <c r="AA42" s="620"/>
      <c r="AB42" s="26"/>
    </row>
    <row r="43" spans="1:28" ht="11.5" x14ac:dyDescent="0.25">
      <c r="A43" s="1564"/>
      <c r="B43" s="620"/>
      <c r="C43" s="620"/>
      <c r="D43" s="620"/>
      <c r="E43" s="620"/>
      <c r="F43" s="620"/>
      <c r="G43" s="620"/>
      <c r="H43" s="620"/>
      <c r="I43" s="620"/>
      <c r="J43" s="620"/>
      <c r="K43" s="620"/>
      <c r="L43" s="620"/>
      <c r="M43" s="620"/>
      <c r="N43" s="620"/>
      <c r="O43" s="1564"/>
      <c r="P43" s="620"/>
      <c r="Q43" s="620"/>
      <c r="R43" s="620"/>
      <c r="S43" s="620"/>
      <c r="T43" s="620"/>
      <c r="U43" s="1565"/>
      <c r="V43" s="620"/>
      <c r="W43" s="620"/>
      <c r="X43" s="620"/>
      <c r="Y43" s="620"/>
      <c r="Z43" s="43"/>
      <c r="AA43" s="620"/>
      <c r="AB43" s="26"/>
    </row>
    <row r="44" spans="1:28" ht="11.5" x14ac:dyDescent="0.25">
      <c r="A44" s="1564"/>
      <c r="B44" s="620"/>
      <c r="C44" s="620"/>
      <c r="D44" s="620"/>
      <c r="E44" s="620"/>
      <c r="F44" s="620"/>
      <c r="G44" s="620"/>
      <c r="H44" s="620"/>
      <c r="I44" s="620"/>
      <c r="J44" s="620"/>
      <c r="K44" s="620"/>
      <c r="L44" s="620"/>
      <c r="M44" s="620"/>
      <c r="N44" s="620"/>
      <c r="O44" s="1564"/>
      <c r="P44" s="620"/>
      <c r="Q44" s="620"/>
      <c r="R44" s="620"/>
      <c r="S44" s="620"/>
      <c r="T44" s="620"/>
      <c r="U44" s="1565"/>
      <c r="V44" s="620"/>
      <c r="W44" s="620"/>
      <c r="X44" s="620"/>
      <c r="Y44" s="620"/>
      <c r="Z44" s="43"/>
      <c r="AA44" s="620"/>
      <c r="AB44" s="26"/>
    </row>
    <row r="45" spans="1:28" ht="11.5" x14ac:dyDescent="0.25">
      <c r="A45" s="1564"/>
      <c r="B45" s="620"/>
      <c r="C45" s="620"/>
      <c r="D45" s="620"/>
      <c r="E45" s="620"/>
      <c r="F45" s="620"/>
      <c r="G45" s="620"/>
      <c r="H45" s="620"/>
      <c r="I45" s="620"/>
      <c r="J45" s="620"/>
      <c r="K45" s="620"/>
      <c r="L45" s="620"/>
      <c r="M45" s="620"/>
      <c r="N45" s="620"/>
      <c r="O45" s="1564"/>
      <c r="P45" s="620"/>
      <c r="Q45" s="620"/>
      <c r="R45" s="620"/>
      <c r="S45" s="620"/>
      <c r="T45" s="620"/>
      <c r="U45" s="1565"/>
      <c r="V45" s="620"/>
      <c r="W45" s="620"/>
      <c r="X45" s="620"/>
      <c r="Y45" s="620"/>
      <c r="Z45" s="43"/>
      <c r="AA45" s="620"/>
      <c r="AB45" s="26"/>
    </row>
    <row r="46" spans="1:28" ht="11.5" x14ac:dyDescent="0.25">
      <c r="A46" s="1564"/>
      <c r="B46" s="620"/>
      <c r="C46" s="620"/>
      <c r="D46" s="620"/>
      <c r="E46" s="620"/>
      <c r="F46" s="620"/>
      <c r="G46" s="620"/>
      <c r="H46" s="620"/>
      <c r="I46" s="620"/>
      <c r="J46" s="620"/>
      <c r="K46" s="620"/>
      <c r="L46" s="620"/>
      <c r="M46" s="620"/>
      <c r="N46" s="620"/>
      <c r="O46" s="1564"/>
      <c r="P46" s="620"/>
      <c r="Q46" s="620"/>
      <c r="R46" s="620"/>
      <c r="S46" s="620"/>
      <c r="T46" s="620"/>
      <c r="U46" s="1565"/>
      <c r="V46" s="620"/>
      <c r="W46" s="620"/>
      <c r="X46" s="620"/>
      <c r="Y46" s="620"/>
      <c r="Z46" s="43"/>
      <c r="AA46" s="620"/>
      <c r="AB46" s="26"/>
    </row>
    <row r="47" spans="1:28" ht="11.5" x14ac:dyDescent="0.25">
      <c r="A47" s="1566"/>
      <c r="B47" s="620"/>
      <c r="C47" s="620"/>
      <c r="D47" s="620"/>
      <c r="E47" s="620"/>
      <c r="F47" s="620"/>
      <c r="G47" s="620"/>
      <c r="H47" s="620"/>
      <c r="I47" s="620"/>
      <c r="J47" s="620"/>
      <c r="K47" s="620"/>
      <c r="L47" s="1567"/>
      <c r="M47" s="1567"/>
      <c r="N47" s="620"/>
      <c r="O47" s="1568"/>
      <c r="P47" s="620"/>
      <c r="Q47" s="620"/>
      <c r="R47" s="620"/>
      <c r="S47" s="620"/>
      <c r="T47" s="620"/>
      <c r="U47" s="620"/>
      <c r="V47" s="620"/>
      <c r="W47" s="620"/>
      <c r="X47" s="620"/>
      <c r="Y47" s="620"/>
      <c r="Z47" s="620"/>
      <c r="AA47" s="620"/>
      <c r="AB47" s="26"/>
    </row>
    <row r="48" spans="1:28" ht="11.5" x14ac:dyDescent="0.25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1.5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ht="11.5" x14ac:dyDescent="0.25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x14ac:dyDescent="0.25">
      <c r="A51" s="481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</row>
    <row r="52" spans="1:28" x14ac:dyDescent="0.25">
      <c r="A52" s="481"/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481"/>
      <c r="M52" s="481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</row>
    <row r="53" spans="1:28" x14ac:dyDescent="0.25">
      <c r="A53" s="481"/>
      <c r="B53" s="481"/>
      <c r="C53" s="481"/>
      <c r="D53" s="481"/>
      <c r="E53" s="481"/>
      <c r="F53" s="481"/>
      <c r="G53" s="481"/>
      <c r="H53" s="481"/>
      <c r="I53" s="481"/>
      <c r="J53" s="481"/>
      <c r="K53" s="481"/>
      <c r="L53" s="481"/>
      <c r="M53" s="481"/>
      <c r="N53" s="481"/>
      <c r="O53" s="481"/>
      <c r="P53" s="481"/>
      <c r="Q53" s="481"/>
      <c r="R53" s="481"/>
      <c r="S53" s="481"/>
      <c r="T53" s="481"/>
      <c r="U53" s="481"/>
      <c r="V53" s="481"/>
      <c r="W53" s="481"/>
      <c r="X53" s="481"/>
      <c r="Y53" s="481"/>
      <c r="Z53" s="481"/>
      <c r="AA53" s="481"/>
      <c r="AB53" s="481"/>
    </row>
    <row r="54" spans="1:28" x14ac:dyDescent="0.25">
      <c r="A54" s="481"/>
      <c r="B54" s="481"/>
      <c r="C54" s="481"/>
      <c r="D54" s="481"/>
      <c r="E54" s="481"/>
      <c r="F54" s="481"/>
      <c r="G54" s="481"/>
      <c r="H54" s="481"/>
      <c r="I54" s="481"/>
      <c r="J54" s="481"/>
      <c r="K54" s="481"/>
      <c r="L54" s="481"/>
      <c r="M54" s="481"/>
      <c r="N54" s="481"/>
      <c r="O54" s="481"/>
      <c r="P54" s="481"/>
      <c r="Q54" s="481"/>
      <c r="R54" s="481"/>
      <c r="S54" s="481"/>
      <c r="T54" s="481"/>
      <c r="U54" s="481"/>
      <c r="V54" s="481"/>
      <c r="W54" s="481"/>
      <c r="X54" s="481"/>
      <c r="Y54" s="481"/>
      <c r="Z54" s="481"/>
      <c r="AA54" s="481"/>
      <c r="AB54" s="481"/>
    </row>
    <row r="55" spans="1:28" x14ac:dyDescent="0.25">
      <c r="A55" s="481"/>
      <c r="B55" s="481"/>
      <c r="C55" s="481"/>
      <c r="D55" s="481"/>
      <c r="E55" s="481"/>
      <c r="F55" s="481"/>
      <c r="G55" s="481"/>
      <c r="H55" s="481"/>
      <c r="I55" s="481"/>
      <c r="J55" s="481"/>
      <c r="K55" s="481"/>
      <c r="L55" s="481"/>
      <c r="M55" s="481"/>
      <c r="N55" s="481"/>
      <c r="O55" s="481"/>
      <c r="P55" s="481"/>
      <c r="Q55" s="481"/>
      <c r="R55" s="481"/>
      <c r="S55" s="481"/>
      <c r="T55" s="481"/>
      <c r="U55" s="481"/>
      <c r="V55" s="481"/>
      <c r="W55" s="481"/>
      <c r="X55" s="481"/>
      <c r="Y55" s="481"/>
      <c r="Z55" s="481"/>
      <c r="AA55" s="481"/>
      <c r="AB55" s="481"/>
    </row>
    <row r="56" spans="1:28" x14ac:dyDescent="0.25">
      <c r="A56" s="481"/>
      <c r="B56" s="481"/>
      <c r="C56" s="481"/>
      <c r="D56" s="481"/>
      <c r="E56" s="481"/>
      <c r="F56" s="481"/>
      <c r="G56" s="481"/>
      <c r="H56" s="481"/>
      <c r="I56" s="481"/>
      <c r="J56" s="481"/>
      <c r="K56" s="481"/>
      <c r="L56" s="481"/>
      <c r="M56" s="481"/>
      <c r="N56" s="481"/>
      <c r="O56" s="481"/>
      <c r="P56" s="481"/>
      <c r="Q56" s="481"/>
      <c r="R56" s="481"/>
      <c r="S56" s="481"/>
      <c r="T56" s="481"/>
      <c r="U56" s="481"/>
      <c r="V56" s="481"/>
      <c r="W56" s="481"/>
      <c r="X56" s="481"/>
      <c r="Y56" s="481"/>
      <c r="Z56" s="481"/>
      <c r="AA56" s="481"/>
      <c r="AB56" s="481"/>
    </row>
    <row r="57" spans="1:28" x14ac:dyDescent="0.25">
      <c r="A57" s="481"/>
      <c r="B57" s="481"/>
      <c r="C57" s="481"/>
      <c r="D57" s="481"/>
      <c r="E57" s="481"/>
      <c r="F57" s="481"/>
      <c r="G57" s="481"/>
      <c r="H57" s="481"/>
      <c r="I57" s="481"/>
      <c r="J57" s="481"/>
      <c r="K57" s="481"/>
      <c r="L57" s="481"/>
      <c r="M57" s="481"/>
      <c r="N57" s="481"/>
      <c r="O57" s="481"/>
      <c r="P57" s="481"/>
      <c r="Q57" s="481"/>
      <c r="R57" s="481"/>
      <c r="S57" s="481"/>
      <c r="T57" s="481"/>
      <c r="U57" s="481"/>
      <c r="V57" s="481"/>
      <c r="W57" s="481"/>
      <c r="X57" s="481"/>
      <c r="Y57" s="481"/>
      <c r="Z57" s="481"/>
      <c r="AA57" s="481"/>
      <c r="AB57" s="481"/>
    </row>
  </sheetData>
  <sheetProtection formatCells="0" formatColumns="0" formatRows="0" insertColumns="0" insertRows="0" insertHyperlinks="0" deleteColumns="0" deleteRows="0" sort="0" autoFilter="0" pivotTables="0"/>
  <mergeCells count="30">
    <mergeCell ref="S5:S6"/>
    <mergeCell ref="T5:T6"/>
    <mergeCell ref="Z5:Z6"/>
    <mergeCell ref="AA5:AA6"/>
    <mergeCell ref="U5:U6"/>
    <mergeCell ref="V5:V6"/>
    <mergeCell ref="W5:W6"/>
    <mergeCell ref="X5:X6"/>
    <mergeCell ref="Y5:Y6"/>
    <mergeCell ref="N5:N6"/>
    <mergeCell ref="O5:O6"/>
    <mergeCell ref="P5:P6"/>
    <mergeCell ref="Q5:Q6"/>
    <mergeCell ref="R5:R6"/>
    <mergeCell ref="A1:N1"/>
    <mergeCell ref="A2:N2"/>
    <mergeCell ref="O2:AA2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honeticPr fontId="43" type="noConversion"/>
  <printOptions horizontalCentered="1"/>
  <pageMargins left="0.25" right="0.25" top="0.25" bottom="0.5" header="0.3" footer="0.3"/>
  <pageSetup scale="80" fitToWidth="2" orientation="landscape" r:id="rId1"/>
  <headerFooter alignWithMargins="0">
    <oddFooter>&amp;L&amp;"Garamond,Italic"&amp;12Hawai‘i Tourism Authority&amp;R&amp;"Garamond,Italic"&amp;12 2014 Annual Visitor Research Report</oddFooter>
  </headerFooter>
  <colBreaks count="1" manualBreakCount="1">
    <brk id="1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R446"/>
  <sheetViews>
    <sheetView showGridLines="0" zoomScaleNormal="100" workbookViewId="0">
      <selection sqref="A1:L1"/>
    </sheetView>
  </sheetViews>
  <sheetFormatPr defaultColWidth="9.1796875" defaultRowHeight="11.5" x14ac:dyDescent="0.25"/>
  <cols>
    <col min="1" max="1" width="24.54296875" style="25" customWidth="1"/>
    <col min="2" max="2" width="10.453125" style="30" customWidth="1"/>
    <col min="3" max="3" width="0.54296875" style="30" customWidth="1"/>
    <col min="4" max="4" width="10.453125" style="79" customWidth="1"/>
    <col min="5" max="5" width="0.54296875" style="38" customWidth="1"/>
    <col min="6" max="6" width="10.453125" style="30" customWidth="1"/>
    <col min="7" max="7" width="0.54296875" style="30" customWidth="1"/>
    <col min="8" max="8" width="10.453125" style="79" customWidth="1"/>
    <col min="9" max="9" width="0.54296875" style="38" customWidth="1"/>
    <col min="10" max="10" width="10.453125" style="30" customWidth="1"/>
    <col min="11" max="11" width="0.54296875" style="30" customWidth="1"/>
    <col min="12" max="12" width="10.453125" style="79" customWidth="1"/>
    <col min="13" max="13" width="0.54296875" style="38" customWidth="1"/>
    <col min="14" max="14" width="9.1796875" style="4" customWidth="1"/>
    <col min="15" max="15" width="9.453125" style="4" bestFit="1" customWidth="1"/>
    <col min="16" max="16384" width="9.1796875" style="4"/>
  </cols>
  <sheetData>
    <row r="1" spans="1:15" s="103" customFormat="1" ht="15.5" x14ac:dyDescent="0.35">
      <c r="A1" s="1695" t="str">
        <f>CONCATENATE('List of Tables'!A6,":  ",'List of Tables'!C6)</f>
        <v>TABLE 3:  Summary of Visitor Characteristics (Percentage of Total): 2014 vs. 2013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1695"/>
      <c r="M1" s="515"/>
      <c r="N1" s="516"/>
    </row>
    <row r="2" spans="1:15" s="519" customFormat="1" ht="15.5" x14ac:dyDescent="0.35">
      <c r="A2" s="89" t="s">
        <v>1078</v>
      </c>
      <c r="B2" s="515"/>
      <c r="C2" s="89"/>
      <c r="D2" s="89"/>
      <c r="E2" s="89"/>
      <c r="F2" s="89"/>
      <c r="G2" s="89"/>
      <c r="H2" s="89"/>
      <c r="I2" s="89"/>
      <c r="J2" s="89"/>
      <c r="K2" s="89"/>
      <c r="L2" s="89"/>
      <c r="M2" s="517"/>
      <c r="N2" s="518"/>
    </row>
    <row r="3" spans="1:15" s="427" customFormat="1" ht="12.5" x14ac:dyDescent="0.25">
      <c r="A3" s="520"/>
      <c r="B3" s="521"/>
      <c r="C3" s="521"/>
      <c r="D3" s="87"/>
      <c r="E3" s="522"/>
      <c r="F3" s="522"/>
      <c r="G3" s="521"/>
      <c r="H3" s="87"/>
      <c r="I3" s="521"/>
      <c r="J3" s="521"/>
      <c r="K3" s="521"/>
      <c r="L3" s="87"/>
      <c r="M3" s="521"/>
      <c r="N3" s="523"/>
    </row>
    <row r="4" spans="1:15" x14ac:dyDescent="0.25">
      <c r="A4" s="1691" t="s">
        <v>387</v>
      </c>
      <c r="B4" s="489" t="s">
        <v>271</v>
      </c>
      <c r="C4" s="490"/>
      <c r="D4" s="490"/>
      <c r="E4" s="491"/>
      <c r="F4" s="490" t="s">
        <v>257</v>
      </c>
      <c r="G4" s="490"/>
      <c r="H4" s="490"/>
      <c r="I4" s="491"/>
      <c r="J4" s="490" t="s">
        <v>258</v>
      </c>
      <c r="K4" s="490"/>
      <c r="L4" s="490"/>
      <c r="M4" s="462"/>
      <c r="N4" s="359"/>
      <c r="O4" s="212"/>
    </row>
    <row r="5" spans="1:15" s="525" customFormat="1" ht="12.5" x14ac:dyDescent="0.25">
      <c r="A5" s="1692"/>
      <c r="B5" s="492">
        <v>2014</v>
      </c>
      <c r="C5" s="464"/>
      <c r="D5" s="492">
        <v>2013</v>
      </c>
      <c r="E5" s="493"/>
      <c r="F5" s="492">
        <v>2014</v>
      </c>
      <c r="G5" s="464"/>
      <c r="H5" s="492">
        <v>2013</v>
      </c>
      <c r="I5" s="493"/>
      <c r="J5" s="492">
        <v>2014</v>
      </c>
      <c r="K5" s="464"/>
      <c r="L5" s="492">
        <v>2013</v>
      </c>
      <c r="M5" s="465"/>
      <c r="N5" s="524"/>
    </row>
    <row r="6" spans="1:15" s="392" customFormat="1" ht="12.5" x14ac:dyDescent="0.25">
      <c r="A6" s="494" t="s">
        <v>272</v>
      </c>
      <c r="B6" s="495">
        <v>8183671.3303616326</v>
      </c>
      <c r="C6" s="479"/>
      <c r="D6" s="496">
        <v>8003473.5489947228</v>
      </c>
      <c r="E6" s="497"/>
      <c r="F6" s="495">
        <v>5473388.3303610059</v>
      </c>
      <c r="G6" s="466"/>
      <c r="H6" s="496">
        <v>5405299.5489943447</v>
      </c>
      <c r="I6" s="497"/>
      <c r="J6" s="495">
        <v>2710283.0000006268</v>
      </c>
      <c r="K6" s="469"/>
      <c r="L6" s="496">
        <v>2598174.0000003781</v>
      </c>
      <c r="M6" s="467"/>
      <c r="N6" s="398"/>
    </row>
    <row r="7" spans="1:15" s="10" customFormat="1" x14ac:dyDescent="0.25">
      <c r="A7" s="472" t="s">
        <v>273</v>
      </c>
      <c r="B7" s="473"/>
      <c r="C7" s="473"/>
      <c r="D7" s="498"/>
      <c r="E7" s="499"/>
      <c r="F7" s="473"/>
      <c r="G7" s="498"/>
      <c r="H7" s="498"/>
      <c r="I7" s="499"/>
      <c r="J7" s="473"/>
      <c r="K7" s="498"/>
      <c r="L7" s="473"/>
      <c r="M7" s="499"/>
    </row>
    <row r="8" spans="1:15" s="209" customFormat="1" ht="12.5" x14ac:dyDescent="0.25">
      <c r="A8" s="476" t="s">
        <v>274</v>
      </c>
      <c r="B8" s="469">
        <v>0.14539144818155245</v>
      </c>
      <c r="C8" s="500"/>
      <c r="D8" s="501">
        <v>0.14736189692358556</v>
      </c>
      <c r="E8" s="471"/>
      <c r="F8" s="469">
        <v>0.18179216033076073</v>
      </c>
      <c r="G8" s="469"/>
      <c r="H8" s="469">
        <v>0.1841203881442664</v>
      </c>
      <c r="I8" s="471"/>
      <c r="J8" s="469">
        <v>7.1880588579709886E-2</v>
      </c>
      <c r="K8" s="469"/>
      <c r="L8" s="469">
        <v>7.0888706130039877E-2</v>
      </c>
      <c r="M8" s="471"/>
      <c r="N8" s="397"/>
    </row>
    <row r="9" spans="1:15" s="209" customFormat="1" ht="12.5" x14ac:dyDescent="0.25">
      <c r="A9" s="476" t="s">
        <v>275</v>
      </c>
      <c r="B9" s="469">
        <v>0.42598942084880276</v>
      </c>
      <c r="C9" s="500"/>
      <c r="D9" s="501">
        <v>0.42449367803436455</v>
      </c>
      <c r="E9" s="471"/>
      <c r="F9" s="469">
        <v>0.41309217218444166</v>
      </c>
      <c r="G9" s="469"/>
      <c r="H9" s="469">
        <v>0.42072958997752447</v>
      </c>
      <c r="I9" s="471"/>
      <c r="J9" s="469">
        <v>0.45203528038939744</v>
      </c>
      <c r="K9" s="469"/>
      <c r="L9" s="469">
        <v>0.43232457137561492</v>
      </c>
      <c r="M9" s="471"/>
    </row>
    <row r="10" spans="1:15" s="209" customFormat="1" ht="12.5" x14ac:dyDescent="0.25">
      <c r="A10" s="476" t="s">
        <v>276</v>
      </c>
      <c r="B10" s="469">
        <v>0.4286191309744542</v>
      </c>
      <c r="C10" s="500"/>
      <c r="D10" s="501">
        <v>0.42814442503666206</v>
      </c>
      <c r="E10" s="471"/>
      <c r="F10" s="469">
        <v>0.40511566749205985</v>
      </c>
      <c r="G10" s="469"/>
      <c r="H10" s="469">
        <v>0.39515002187036852</v>
      </c>
      <c r="I10" s="471"/>
      <c r="J10" s="469">
        <v>0.47608413103074848</v>
      </c>
      <c r="K10" s="469"/>
      <c r="L10" s="469">
        <v>0.49678672249406025</v>
      </c>
      <c r="M10" s="471"/>
    </row>
    <row r="11" spans="1:15" s="209" customFormat="1" ht="12.5" x14ac:dyDescent="0.25">
      <c r="A11" s="476" t="s">
        <v>277</v>
      </c>
      <c r="B11" s="502">
        <v>2.1642379744464142</v>
      </c>
      <c r="C11" s="500"/>
      <c r="D11" s="502">
        <v>2.1603543926832729</v>
      </c>
      <c r="E11" s="503"/>
      <c r="F11" s="502">
        <v>2.0462660539055224</v>
      </c>
      <c r="G11" s="469"/>
      <c r="H11" s="477">
        <v>2.0244209253428456</v>
      </c>
      <c r="I11" s="503"/>
      <c r="J11" s="502">
        <v>2.4494194657512165</v>
      </c>
      <c r="K11" s="469"/>
      <c r="L11" s="502">
        <v>2.5111458878448443</v>
      </c>
      <c r="M11" s="471"/>
      <c r="O11" s="210"/>
    </row>
    <row r="12" spans="1:15" s="10" customFormat="1" x14ac:dyDescent="0.25">
      <c r="A12" s="472" t="s">
        <v>278</v>
      </c>
      <c r="B12" s="473"/>
      <c r="C12" s="473"/>
      <c r="D12" s="498"/>
      <c r="E12" s="499"/>
      <c r="F12" s="473"/>
      <c r="G12" s="498"/>
      <c r="H12" s="498"/>
      <c r="I12" s="499"/>
      <c r="J12" s="473"/>
      <c r="K12" s="498"/>
      <c r="L12" s="473"/>
      <c r="M12" s="499"/>
    </row>
    <row r="13" spans="1:15" s="209" customFormat="1" ht="12.5" x14ac:dyDescent="0.25">
      <c r="A13" s="494" t="s">
        <v>279</v>
      </c>
      <c r="B13" s="469">
        <v>0.34913173748619297</v>
      </c>
      <c r="C13" s="500"/>
      <c r="D13" s="469">
        <v>0.34677363330907601</v>
      </c>
      <c r="E13" s="471"/>
      <c r="F13" s="469">
        <v>0.28801884894697238</v>
      </c>
      <c r="G13" s="469"/>
      <c r="H13" s="469">
        <v>0.29032929263874591</v>
      </c>
      <c r="I13" s="471"/>
      <c r="J13" s="469">
        <v>0.47254858029011609</v>
      </c>
      <c r="K13" s="469"/>
      <c r="L13" s="469">
        <v>0.46420170747523049</v>
      </c>
      <c r="M13" s="471"/>
    </row>
    <row r="14" spans="1:15" s="209" customFormat="1" ht="12.5" x14ac:dyDescent="0.25">
      <c r="A14" s="494" t="s">
        <v>280</v>
      </c>
      <c r="B14" s="469">
        <v>0.65086826251380703</v>
      </c>
      <c r="C14" s="469" t="e">
        <v>#DIV/0!</v>
      </c>
      <c r="D14" s="469">
        <v>0.65322636669092404</v>
      </c>
      <c r="E14" s="471"/>
      <c r="F14" s="469">
        <v>0.71198115105302762</v>
      </c>
      <c r="G14" s="469"/>
      <c r="H14" s="469">
        <v>0.70967070736125404</v>
      </c>
      <c r="I14" s="471"/>
      <c r="J14" s="469">
        <v>0.52745141970988385</v>
      </c>
      <c r="K14" s="469"/>
      <c r="L14" s="469">
        <v>0.53579829252476951</v>
      </c>
      <c r="M14" s="471"/>
    </row>
    <row r="15" spans="1:15" s="209" customFormat="1" ht="12.5" x14ac:dyDescent="0.25">
      <c r="A15" s="468" t="s">
        <v>665</v>
      </c>
      <c r="B15" s="477">
        <v>5.0063731678653198</v>
      </c>
      <c r="C15" s="477">
        <v>0</v>
      </c>
      <c r="D15" s="477">
        <v>5.0250399155704546</v>
      </c>
      <c r="E15" s="504"/>
      <c r="F15" s="477">
        <v>5.8073995082273129</v>
      </c>
      <c r="G15" s="477"/>
      <c r="H15" s="477">
        <v>5.7488364738693498</v>
      </c>
      <c r="I15" s="504"/>
      <c r="J15" s="477">
        <v>3.3887088045320066</v>
      </c>
      <c r="K15" s="477"/>
      <c r="L15" s="477">
        <v>3.5192372979874489</v>
      </c>
      <c r="M15" s="504"/>
      <c r="O15" s="210"/>
    </row>
    <row r="16" spans="1:15" s="10" customFormat="1" x14ac:dyDescent="0.25">
      <c r="A16" s="472" t="s">
        <v>281</v>
      </c>
      <c r="B16" s="473"/>
      <c r="C16" s="473"/>
      <c r="D16" s="473"/>
      <c r="E16" s="498"/>
      <c r="F16" s="473"/>
      <c r="G16" s="498"/>
      <c r="H16" s="498"/>
      <c r="I16" s="498"/>
      <c r="J16" s="473"/>
      <c r="K16" s="498"/>
      <c r="L16" s="473"/>
      <c r="M16" s="499"/>
    </row>
    <row r="17" spans="1:14" s="209" customFormat="1" ht="12.5" x14ac:dyDescent="0.25">
      <c r="A17" s="494" t="s">
        <v>282</v>
      </c>
      <c r="B17" s="469">
        <v>8.289059281701075E-2</v>
      </c>
      <c r="C17" s="469" t="e">
        <v>#DIV/0!</v>
      </c>
      <c r="D17" s="469">
        <v>8.5143736042600393E-2</v>
      </c>
      <c r="E17" s="471"/>
      <c r="F17" s="469">
        <v>3.4860360970569208E-2</v>
      </c>
      <c r="G17" s="469"/>
      <c r="H17" s="469">
        <v>3.1926743841446552E-2</v>
      </c>
      <c r="I17" s="471"/>
      <c r="J17" s="469">
        <v>0.17988714649527457</v>
      </c>
      <c r="K17" s="469"/>
      <c r="L17" s="469">
        <v>0.19585756196176154</v>
      </c>
      <c r="M17" s="471"/>
      <c r="N17" s="397"/>
    </row>
    <row r="18" spans="1:14" s="209" customFormat="1" ht="12.5" x14ac:dyDescent="0.25">
      <c r="A18" s="494" t="s">
        <v>283</v>
      </c>
      <c r="B18" s="469">
        <v>0.33579061998069443</v>
      </c>
      <c r="C18" s="500"/>
      <c r="D18" s="469">
        <v>0.34148785208126442</v>
      </c>
      <c r="E18" s="471"/>
      <c r="F18" s="469">
        <v>0.21154608654297433</v>
      </c>
      <c r="G18" s="469"/>
      <c r="H18" s="469">
        <v>0.21618832212898695</v>
      </c>
      <c r="I18" s="471"/>
      <c r="J18" s="469">
        <v>0.58670116306014697</v>
      </c>
      <c r="K18" s="469"/>
      <c r="L18" s="469">
        <v>0.60216380863388563</v>
      </c>
      <c r="M18" s="471"/>
    </row>
    <row r="19" spans="1:14" s="209" customFormat="1" ht="12.5" x14ac:dyDescent="0.25">
      <c r="A19" s="494" t="s">
        <v>284</v>
      </c>
      <c r="B19" s="469">
        <v>6.8485298755139257E-2</v>
      </c>
      <c r="C19" s="500"/>
      <c r="D19" s="469">
        <v>7.1443398639694497E-2</v>
      </c>
      <c r="E19" s="471"/>
      <c r="F19" s="469">
        <v>2.3424074606470464E-2</v>
      </c>
      <c r="G19" s="469"/>
      <c r="H19" s="469">
        <v>2.17075266401641E-2</v>
      </c>
      <c r="I19" s="471"/>
      <c r="J19" s="469">
        <v>0.15948597226674238</v>
      </c>
      <c r="K19" s="469"/>
      <c r="L19" s="469">
        <v>0.17491502389953584</v>
      </c>
      <c r="M19" s="471"/>
    </row>
    <row r="20" spans="1:14" s="209" customFormat="1" ht="12.5" x14ac:dyDescent="0.25">
      <c r="A20" s="494" t="s">
        <v>285</v>
      </c>
      <c r="B20" s="469">
        <v>0.64980408596238881</v>
      </c>
      <c r="C20" s="500"/>
      <c r="D20" s="469">
        <v>0.64481181051384817</v>
      </c>
      <c r="E20" s="471"/>
      <c r="F20" s="469">
        <v>0.77701762710040645</v>
      </c>
      <c r="G20" s="469"/>
      <c r="H20" s="469">
        <v>0.77359246066688847</v>
      </c>
      <c r="I20" s="471"/>
      <c r="J20" s="469">
        <v>0.39289766271117671</v>
      </c>
      <c r="K20" s="469"/>
      <c r="L20" s="469">
        <v>0.37689365330369751</v>
      </c>
      <c r="M20" s="471"/>
    </row>
    <row r="21" spans="1:14" s="10" customFormat="1" x14ac:dyDescent="0.25">
      <c r="A21" s="472" t="s">
        <v>286</v>
      </c>
      <c r="B21" s="473"/>
      <c r="C21" s="473"/>
      <c r="D21" s="498"/>
      <c r="E21" s="499"/>
      <c r="F21" s="473"/>
      <c r="G21" s="498"/>
      <c r="H21" s="498"/>
      <c r="I21" s="499"/>
      <c r="J21" s="473"/>
      <c r="K21" s="498"/>
      <c r="L21" s="473"/>
      <c r="M21" s="499"/>
    </row>
    <row r="22" spans="1:14" s="209" customFormat="1" ht="12.5" x14ac:dyDescent="0.25">
      <c r="A22" s="494" t="s">
        <v>583</v>
      </c>
      <c r="B22" s="469">
        <v>0.6325838086923542</v>
      </c>
      <c r="C22" s="500"/>
      <c r="D22" s="469">
        <v>0.6302608163353457</v>
      </c>
      <c r="E22" s="471"/>
      <c r="F22" s="469">
        <v>0.50495807479781962</v>
      </c>
      <c r="G22" s="469"/>
      <c r="H22" s="469">
        <v>0.50551422427218728</v>
      </c>
      <c r="I22" s="471"/>
      <c r="J22" s="469">
        <v>0.89032265092836549</v>
      </c>
      <c r="K22" s="469"/>
      <c r="L22" s="469">
        <v>0.88978642848352107</v>
      </c>
      <c r="M22" s="471"/>
    </row>
    <row r="23" spans="1:14" s="209" customFormat="1" ht="12.5" x14ac:dyDescent="0.25">
      <c r="A23" s="494" t="s">
        <v>287</v>
      </c>
      <c r="B23" s="469">
        <v>0.29934167025898989</v>
      </c>
      <c r="C23" s="500"/>
      <c r="D23" s="469">
        <v>0.30008629500800615</v>
      </c>
      <c r="E23" s="471"/>
      <c r="F23" s="469">
        <v>0.36628159509085134</v>
      </c>
      <c r="G23" s="469"/>
      <c r="H23" s="469">
        <v>0.36240187867685936</v>
      </c>
      <c r="I23" s="471"/>
      <c r="J23" s="469">
        <v>0.16415718826582956</v>
      </c>
      <c r="K23" s="469"/>
      <c r="L23" s="469">
        <v>0.170443555029651</v>
      </c>
      <c r="M23" s="471"/>
    </row>
    <row r="24" spans="1:14" s="209" customFormat="1" ht="12.5" x14ac:dyDescent="0.25">
      <c r="A24" s="494" t="s">
        <v>288</v>
      </c>
      <c r="B24" s="469">
        <v>0.29451498666986725</v>
      </c>
      <c r="C24" s="500"/>
      <c r="D24" s="469">
        <v>0.29471997672754169</v>
      </c>
      <c r="E24" s="471"/>
      <c r="F24" s="469">
        <v>0.36004673382380309</v>
      </c>
      <c r="G24" s="469"/>
      <c r="H24" s="469">
        <v>0.35545901921520967</v>
      </c>
      <c r="I24" s="471"/>
      <c r="J24" s="469">
        <v>0.16217430485160794</v>
      </c>
      <c r="K24" s="469"/>
      <c r="L24" s="469">
        <v>0.16835710843431259</v>
      </c>
      <c r="M24" s="471"/>
    </row>
    <row r="25" spans="1:14" s="209" customFormat="1" ht="12.5" x14ac:dyDescent="0.25">
      <c r="A25" s="494" t="s">
        <v>584</v>
      </c>
      <c r="B25" s="469">
        <v>7.2885427092826824E-3</v>
      </c>
      <c r="C25" s="500"/>
      <c r="D25" s="469">
        <v>6.8916551064131604E-3</v>
      </c>
      <c r="E25" s="471"/>
      <c r="F25" s="469">
        <v>8.641139938804188E-3</v>
      </c>
      <c r="G25" s="469"/>
      <c r="H25" s="469">
        <v>7.8928529761776809E-3</v>
      </c>
      <c r="I25" s="471"/>
      <c r="J25" s="469">
        <v>4.5569866718725956E-3</v>
      </c>
      <c r="K25" s="469"/>
      <c r="L25" s="469">
        <v>4.8087405695532437E-3</v>
      </c>
      <c r="M25" s="471"/>
    </row>
    <row r="26" spans="1:14" s="209" customFormat="1" ht="12.5" x14ac:dyDescent="0.25">
      <c r="A26" s="494" t="s">
        <v>585</v>
      </c>
      <c r="B26" s="469">
        <v>8.3029129510374423E-3</v>
      </c>
      <c r="C26" s="500"/>
      <c r="D26" s="469">
        <v>9.2847056455859379E-3</v>
      </c>
      <c r="E26" s="471"/>
      <c r="F26" s="469">
        <v>9.9777618940990759E-3</v>
      </c>
      <c r="G26" s="469"/>
      <c r="H26" s="469">
        <v>1.0792076193821078E-2</v>
      </c>
      <c r="I26" s="471"/>
      <c r="J26" s="469">
        <v>4.9205729296932189E-3</v>
      </c>
      <c r="K26" s="469"/>
      <c r="L26" s="469">
        <v>6.1487380989391069E-3</v>
      </c>
      <c r="M26" s="471"/>
    </row>
    <row r="27" spans="1:14" s="209" customFormat="1" ht="12.5" x14ac:dyDescent="0.25">
      <c r="A27" s="494" t="s">
        <v>253</v>
      </c>
      <c r="B27" s="469">
        <v>0.13657725723786954</v>
      </c>
      <c r="C27" s="500"/>
      <c r="D27" s="469">
        <v>0.1392338262842148</v>
      </c>
      <c r="E27" s="471"/>
      <c r="F27" s="469">
        <v>0.18018047520711056</v>
      </c>
      <c r="G27" s="469"/>
      <c r="H27" s="469">
        <v>0.18274983031928535</v>
      </c>
      <c r="I27" s="471"/>
      <c r="J27" s="469">
        <v>4.8521012041712601E-2</v>
      </c>
      <c r="K27" s="469"/>
      <c r="L27" s="469">
        <v>4.870215404641675E-2</v>
      </c>
      <c r="M27" s="471"/>
    </row>
    <row r="28" spans="1:14" s="209" customFormat="1" ht="12.5" x14ac:dyDescent="0.25">
      <c r="A28" s="494" t="s">
        <v>0</v>
      </c>
      <c r="B28" s="469">
        <v>0.17706840534801244</v>
      </c>
      <c r="C28" s="500"/>
      <c r="D28" s="469">
        <v>0.17932777793722898</v>
      </c>
      <c r="E28" s="471"/>
      <c r="F28" s="469">
        <v>0.19712704096006833</v>
      </c>
      <c r="G28" s="469"/>
      <c r="H28" s="469">
        <v>0.19524962251715502</v>
      </c>
      <c r="I28" s="471"/>
      <c r="J28" s="469">
        <v>0.13656019934813529</v>
      </c>
      <c r="K28" s="469"/>
      <c r="L28" s="469">
        <v>0.14620361484152417</v>
      </c>
      <c r="M28" s="471"/>
    </row>
    <row r="29" spans="1:14" s="209" customFormat="1" ht="12.5" x14ac:dyDescent="0.25">
      <c r="A29" s="494" t="s">
        <v>290</v>
      </c>
      <c r="B29" s="469">
        <v>6.5039339230482635E-2</v>
      </c>
      <c r="C29" s="500"/>
      <c r="D29" s="469">
        <v>6.5559629355119428E-2</v>
      </c>
      <c r="E29" s="471"/>
      <c r="F29" s="469">
        <v>6.7840659600072933E-2</v>
      </c>
      <c r="G29" s="469"/>
      <c r="H29" s="469">
        <v>6.6098432359156467E-2</v>
      </c>
      <c r="I29" s="471"/>
      <c r="J29" s="469">
        <v>5.9382101879064141E-2</v>
      </c>
      <c r="K29" s="469"/>
      <c r="L29" s="469">
        <v>6.4438691483091684E-2</v>
      </c>
      <c r="M29" s="471"/>
    </row>
    <row r="30" spans="1:14" s="209" customFormat="1" ht="12.5" x14ac:dyDescent="0.25">
      <c r="A30" s="494" t="s">
        <v>289</v>
      </c>
      <c r="B30" s="469">
        <v>0.14891759401910895</v>
      </c>
      <c r="C30" s="500"/>
      <c r="D30" s="469">
        <v>0.15009146420478736</v>
      </c>
      <c r="E30" s="471"/>
      <c r="F30" s="469">
        <v>0.17084382129856968</v>
      </c>
      <c r="G30" s="469"/>
      <c r="H30" s="469">
        <v>0.1690663227914149</v>
      </c>
      <c r="I30" s="471"/>
      <c r="J30" s="469">
        <v>0.10463780607068597</v>
      </c>
      <c r="K30" s="469"/>
      <c r="L30" s="469">
        <v>0.11061574219366944</v>
      </c>
      <c r="M30" s="471"/>
    </row>
    <row r="31" spans="1:14" s="10" customFormat="1" x14ac:dyDescent="0.25">
      <c r="A31" s="505" t="s">
        <v>309</v>
      </c>
      <c r="B31" s="473"/>
      <c r="C31" s="473"/>
      <c r="D31" s="498"/>
      <c r="E31" s="499"/>
      <c r="F31" s="473"/>
      <c r="G31" s="498"/>
      <c r="H31" s="498"/>
      <c r="I31" s="499"/>
      <c r="J31" s="473"/>
      <c r="K31" s="498"/>
      <c r="L31" s="473"/>
      <c r="M31" s="499"/>
    </row>
    <row r="32" spans="1:14" s="209" customFormat="1" ht="12.5" x14ac:dyDescent="0.25">
      <c r="A32" s="494" t="s">
        <v>310</v>
      </c>
      <c r="B32" s="469">
        <v>0.63516709367074864</v>
      </c>
      <c r="C32" s="469" t="e">
        <v>#DIV/0!</v>
      </c>
      <c r="D32" s="469">
        <v>0.62997563190087824</v>
      </c>
      <c r="E32" s="471"/>
      <c r="F32" s="469">
        <v>0.54733847777753586</v>
      </c>
      <c r="G32" s="469"/>
      <c r="H32" s="469">
        <v>0.5418828804009993</v>
      </c>
      <c r="I32" s="471"/>
      <c r="J32" s="469">
        <v>0.81253607001069494</v>
      </c>
      <c r="K32" s="469"/>
      <c r="L32" s="469">
        <v>0.81324577083379701</v>
      </c>
      <c r="M32" s="471"/>
    </row>
    <row r="33" spans="1:18" s="209" customFormat="1" ht="12.5" x14ac:dyDescent="0.25">
      <c r="A33" s="494" t="s">
        <v>311</v>
      </c>
      <c r="B33" s="469">
        <v>0.55711703520438638</v>
      </c>
      <c r="C33" s="500"/>
      <c r="D33" s="469">
        <v>0.55285339037488102</v>
      </c>
      <c r="E33" s="471"/>
      <c r="F33" s="469">
        <v>0.45618477664150453</v>
      </c>
      <c r="G33" s="469"/>
      <c r="H33" s="469">
        <v>0.4516158852007548</v>
      </c>
      <c r="I33" s="471"/>
      <c r="J33" s="469">
        <v>0.76094868163205787</v>
      </c>
      <c r="K33" s="469"/>
      <c r="L33" s="469">
        <v>0.76347017010515961</v>
      </c>
      <c r="M33" s="471"/>
    </row>
    <row r="34" spans="1:18" s="209" customFormat="1" ht="12.5" x14ac:dyDescent="0.25">
      <c r="A34" s="494" t="s">
        <v>312</v>
      </c>
      <c r="B34" s="469">
        <v>0.17593925954586984</v>
      </c>
      <c r="C34" s="500"/>
      <c r="D34" s="469">
        <v>0.18231757942705459</v>
      </c>
      <c r="E34" s="471"/>
      <c r="F34" s="469">
        <v>0.19819548261700851</v>
      </c>
      <c r="G34" s="469"/>
      <c r="H34" s="469">
        <v>0.20504136795819558</v>
      </c>
      <c r="I34" s="471"/>
      <c r="J34" s="469">
        <v>0.13099304852825525</v>
      </c>
      <c r="K34" s="469"/>
      <c r="L34" s="469">
        <v>0.13504249935204751</v>
      </c>
      <c r="M34" s="471"/>
    </row>
    <row r="35" spans="1:18" s="209" customFormat="1" ht="12.5" x14ac:dyDescent="0.25">
      <c r="A35" s="494" t="s">
        <v>313</v>
      </c>
      <c r="B35" s="469">
        <v>0.13699694308170962</v>
      </c>
      <c r="C35" s="500"/>
      <c r="D35" s="469">
        <v>0.14228284120358262</v>
      </c>
      <c r="E35" s="471"/>
      <c r="F35" s="469">
        <v>0.15477692504650228</v>
      </c>
      <c r="G35" s="469"/>
      <c r="H35" s="469">
        <v>0.16098718819276198</v>
      </c>
      <c r="I35" s="471"/>
      <c r="J35" s="469">
        <v>0.10109045442347617</v>
      </c>
      <c r="K35" s="469"/>
      <c r="L35" s="469">
        <v>0.10336989759594502</v>
      </c>
      <c r="M35" s="471"/>
    </row>
    <row r="36" spans="1:18" s="209" customFormat="1" ht="12.5" x14ac:dyDescent="0.25">
      <c r="A36" s="468" t="s">
        <v>643</v>
      </c>
      <c r="B36" s="469">
        <v>9.345955794027308E-2</v>
      </c>
      <c r="C36" s="500"/>
      <c r="D36" s="469">
        <v>9.4795362883253687E-2</v>
      </c>
      <c r="E36" s="471"/>
      <c r="F36" s="469">
        <v>0.11903202037843362</v>
      </c>
      <c r="G36" s="469"/>
      <c r="H36" s="469">
        <v>0.12089598650114032</v>
      </c>
      <c r="I36" s="471"/>
      <c r="J36" s="469">
        <v>4.1816236011311896E-2</v>
      </c>
      <c r="K36" s="469"/>
      <c r="L36" s="469">
        <v>4.0495039244339115E-2</v>
      </c>
      <c r="M36" s="471"/>
      <c r="O36" s="348"/>
      <c r="P36" s="394"/>
      <c r="Q36" s="392"/>
      <c r="R36" s="392"/>
    </row>
    <row r="37" spans="1:18" s="209" customFormat="1" ht="12.5" x14ac:dyDescent="0.25">
      <c r="A37" s="468" t="s">
        <v>198</v>
      </c>
      <c r="B37" s="469">
        <v>7.1614065353246825E-2</v>
      </c>
      <c r="C37" s="500"/>
      <c r="D37" s="469">
        <v>7.3278132435758606E-2</v>
      </c>
      <c r="E37" s="471"/>
      <c r="F37" s="469">
        <v>9.1331331728876738E-2</v>
      </c>
      <c r="G37" s="469"/>
      <c r="H37" s="469">
        <v>9.3380369421893997E-2</v>
      </c>
      <c r="I37" s="471"/>
      <c r="J37" s="469">
        <v>3.1795250975941103E-2</v>
      </c>
      <c r="K37" s="469"/>
      <c r="L37" s="469">
        <v>3.1456987079474065E-2</v>
      </c>
      <c r="M37" s="471"/>
      <c r="O37" s="348"/>
      <c r="P37" s="394"/>
      <c r="Q37" s="392"/>
      <c r="R37" s="392"/>
    </row>
    <row r="38" spans="1:18" s="209" customFormat="1" ht="12.5" x14ac:dyDescent="0.25">
      <c r="A38" s="494" t="s">
        <v>187</v>
      </c>
      <c r="B38" s="469">
        <v>6.7545703726141146E-2</v>
      </c>
      <c r="C38" s="500"/>
      <c r="D38" s="469">
        <v>6.1543657084191863E-2</v>
      </c>
      <c r="E38" s="471"/>
      <c r="F38" s="469">
        <v>8.8205760113287235E-2</v>
      </c>
      <c r="G38" s="469"/>
      <c r="H38" s="469">
        <v>8.1210124563075983E-2</v>
      </c>
      <c r="I38" s="471"/>
      <c r="J38" s="469">
        <v>2.5822934726011083E-2</v>
      </c>
      <c r="K38" s="469"/>
      <c r="L38" s="469">
        <v>2.0629096398914901E-2</v>
      </c>
      <c r="M38" s="471"/>
    </row>
    <row r="39" spans="1:18" s="209" customFormat="1" ht="12.5" x14ac:dyDescent="0.25">
      <c r="A39" s="494" t="s">
        <v>316</v>
      </c>
      <c r="B39" s="469">
        <v>9.9878611752782388E-3</v>
      </c>
      <c r="C39" s="500"/>
      <c r="D39" s="469">
        <v>9.9838779639216165E-3</v>
      </c>
      <c r="E39" s="471"/>
      <c r="F39" s="469">
        <v>1.2085499387744598E-2</v>
      </c>
      <c r="G39" s="469"/>
      <c r="H39" s="469">
        <v>1.1876810168972388E-2</v>
      </c>
      <c r="I39" s="471"/>
      <c r="J39" s="469">
        <v>5.7517026215663054E-3</v>
      </c>
      <c r="K39" s="469"/>
      <c r="L39" s="469">
        <v>6.0457792860669716E-3</v>
      </c>
      <c r="M39" s="471"/>
    </row>
    <row r="40" spans="1:18" s="209" customFormat="1" ht="12.5" x14ac:dyDescent="0.25">
      <c r="A40" s="494" t="s">
        <v>317</v>
      </c>
      <c r="B40" s="469">
        <v>1.6750353969382643E-2</v>
      </c>
      <c r="C40" s="500"/>
      <c r="D40" s="469">
        <v>1.5507722079075527E-2</v>
      </c>
      <c r="E40" s="471"/>
      <c r="F40" s="469">
        <v>2.0588005106573753E-2</v>
      </c>
      <c r="G40" s="469"/>
      <c r="H40" s="469">
        <v>1.8804302266555658E-2</v>
      </c>
      <c r="I40" s="471"/>
      <c r="J40" s="469">
        <v>9.0002574110920122E-3</v>
      </c>
      <c r="K40" s="469"/>
      <c r="L40" s="469">
        <v>8.649442610261104E-3</v>
      </c>
      <c r="M40" s="471"/>
    </row>
    <row r="41" spans="1:18" s="392" customFormat="1" ht="12.5" x14ac:dyDescent="0.25">
      <c r="A41" s="494" t="s">
        <v>318</v>
      </c>
      <c r="B41" s="469">
        <v>8.6814810863106204E-2</v>
      </c>
      <c r="C41" s="500"/>
      <c r="D41" s="469">
        <v>8.7702636023280989E-2</v>
      </c>
      <c r="E41" s="471"/>
      <c r="F41" s="469">
        <v>0.11549407175074224</v>
      </c>
      <c r="G41" s="469"/>
      <c r="H41" s="469">
        <v>0.11659314644097372</v>
      </c>
      <c r="I41" s="471"/>
      <c r="J41" s="469">
        <v>2.8897341777505303E-2</v>
      </c>
      <c r="K41" s="469"/>
      <c r="L41" s="469">
        <v>2.7598169220461686E-2</v>
      </c>
      <c r="M41" s="471"/>
    </row>
    <row r="42" spans="1:18" s="10" customFormat="1" x14ac:dyDescent="0.25">
      <c r="A42" s="505" t="s">
        <v>319</v>
      </c>
      <c r="B42" s="473"/>
      <c r="C42" s="473"/>
      <c r="D42" s="498"/>
      <c r="E42" s="499"/>
      <c r="F42" s="473"/>
      <c r="G42" s="498"/>
      <c r="H42" s="498"/>
      <c r="I42" s="499"/>
      <c r="J42" s="473"/>
      <c r="K42" s="498"/>
      <c r="L42" s="473"/>
      <c r="M42" s="499"/>
    </row>
    <row r="43" spans="1:18" s="392" customFormat="1" ht="12.5" x14ac:dyDescent="0.25">
      <c r="A43" s="506" t="s">
        <v>320</v>
      </c>
      <c r="B43" s="507">
        <v>0.8343588777868578</v>
      </c>
      <c r="C43" s="500"/>
      <c r="D43" s="469">
        <v>0.83677994239815012</v>
      </c>
      <c r="E43" s="471"/>
      <c r="F43" s="507">
        <v>0.822380848808835</v>
      </c>
      <c r="G43" s="469"/>
      <c r="H43" s="469">
        <v>0.82554941982066465</v>
      </c>
      <c r="I43" s="471"/>
      <c r="J43" s="507">
        <v>0.85854838273118317</v>
      </c>
      <c r="K43" s="469"/>
      <c r="L43" s="469">
        <v>0.86014417382493069</v>
      </c>
      <c r="M43" s="471"/>
    </row>
    <row r="44" spans="1:18" s="392" customFormat="1" ht="12.5" x14ac:dyDescent="0.25">
      <c r="A44" s="468" t="s">
        <v>196</v>
      </c>
      <c r="B44" s="507">
        <v>0.75864048378904847</v>
      </c>
      <c r="C44" s="500"/>
      <c r="D44" s="469">
        <v>0.7652739758513043</v>
      </c>
      <c r="E44" s="471"/>
      <c r="F44" s="507">
        <v>0.7796926258954604</v>
      </c>
      <c r="G44" s="469"/>
      <c r="H44" s="469">
        <v>0.78522044545996428</v>
      </c>
      <c r="I44" s="471"/>
      <c r="J44" s="507">
        <v>0.71612590175672564</v>
      </c>
      <c r="K44" s="469"/>
      <c r="L44" s="469">
        <v>0.72377689244591903</v>
      </c>
      <c r="M44" s="471"/>
    </row>
    <row r="45" spans="1:18" s="392" customFormat="1" ht="12.5" x14ac:dyDescent="0.25">
      <c r="A45" s="468" t="s">
        <v>197</v>
      </c>
      <c r="B45" s="507">
        <v>7.6912017945652916E-2</v>
      </c>
      <c r="C45" s="500"/>
      <c r="D45" s="469">
        <v>7.1320389569102458E-2</v>
      </c>
      <c r="E45" s="471"/>
      <c r="F45" s="507">
        <v>4.5166439146260937E-2</v>
      </c>
      <c r="G45" s="469"/>
      <c r="H45" s="469">
        <v>4.1184036703910354E-2</v>
      </c>
      <c r="I45" s="471"/>
      <c r="J45" s="507">
        <v>0.14102188416298431</v>
      </c>
      <c r="K45" s="469"/>
      <c r="L45" s="469">
        <v>0.13401673498343328</v>
      </c>
      <c r="M45" s="471"/>
    </row>
    <row r="46" spans="1:18" s="209" customFormat="1" ht="12.5" x14ac:dyDescent="0.25">
      <c r="A46" s="468" t="s">
        <v>270</v>
      </c>
      <c r="B46" s="507">
        <v>1.454282132815111E-2</v>
      </c>
      <c r="C46" s="500"/>
      <c r="D46" s="469">
        <v>1.4890193132893352E-2</v>
      </c>
      <c r="E46" s="471"/>
      <c r="F46" s="507">
        <v>1.2204576794953676E-2</v>
      </c>
      <c r="G46" s="469"/>
      <c r="H46" s="469">
        <v>9.947113686547264E-3</v>
      </c>
      <c r="I46" s="471"/>
      <c r="J46" s="507">
        <v>1.9264881844167445E-2</v>
      </c>
      <c r="K46" s="469"/>
      <c r="L46" s="469">
        <v>2.5173886643017711E-2</v>
      </c>
      <c r="M46" s="471"/>
    </row>
    <row r="47" spans="1:18" s="209" customFormat="1" ht="12.5" x14ac:dyDescent="0.25">
      <c r="A47" s="506" t="s">
        <v>250</v>
      </c>
      <c r="B47" s="507">
        <v>5.5844824326932531E-2</v>
      </c>
      <c r="C47" s="500"/>
      <c r="D47" s="469">
        <v>5.1949843919821381E-2</v>
      </c>
      <c r="E47" s="471"/>
      <c r="F47" s="507">
        <v>5.9256834913221604E-2</v>
      </c>
      <c r="G47" s="469"/>
      <c r="H47" s="469">
        <v>5.448128055142816E-2</v>
      </c>
      <c r="I47" s="471"/>
      <c r="J47" s="507">
        <v>4.8954304434338847E-2</v>
      </c>
      <c r="K47" s="469"/>
      <c r="L47" s="469">
        <v>4.6683386291067545E-2</v>
      </c>
      <c r="M47" s="471"/>
    </row>
    <row r="48" spans="1:18" s="209" customFormat="1" ht="12.5" x14ac:dyDescent="0.25">
      <c r="A48" s="506" t="s">
        <v>321</v>
      </c>
      <c r="B48" s="507">
        <v>3.0169406936559891E-2</v>
      </c>
      <c r="C48" s="500"/>
      <c r="D48" s="469">
        <v>2.754116993993003E-2</v>
      </c>
      <c r="E48" s="471"/>
      <c r="F48" s="507">
        <v>3.6347958690133637E-2</v>
      </c>
      <c r="G48" s="469"/>
      <c r="H48" s="469">
        <v>3.2858533604923829E-2</v>
      </c>
      <c r="I48" s="471"/>
      <c r="J48" s="507">
        <v>1.7691885929884854E-2</v>
      </c>
      <c r="K48" s="469"/>
      <c r="L48" s="469">
        <v>1.6478807134272775E-2</v>
      </c>
      <c r="M48" s="471"/>
    </row>
    <row r="49" spans="1:14" s="209" customFormat="1" ht="12.5" x14ac:dyDescent="0.25">
      <c r="A49" s="506" t="s">
        <v>322</v>
      </c>
      <c r="B49" s="507">
        <v>1.0786818561721399E-2</v>
      </c>
      <c r="C49" s="500"/>
      <c r="D49" s="469">
        <v>9.2464256172803058E-3</v>
      </c>
      <c r="E49" s="471"/>
      <c r="F49" s="507">
        <v>1.4011837540718483E-2</v>
      </c>
      <c r="G49" s="469"/>
      <c r="H49" s="469">
        <v>1.2191468635074372E-2</v>
      </c>
      <c r="I49" s="471"/>
      <c r="J49" s="507">
        <v>4.2739262752585737E-3</v>
      </c>
      <c r="K49" s="469"/>
      <c r="L49" s="469">
        <v>3.1194919724016729E-3</v>
      </c>
      <c r="M49" s="471"/>
    </row>
    <row r="50" spans="1:14" s="209" customFormat="1" ht="12.5" x14ac:dyDescent="0.25">
      <c r="A50" s="506" t="s">
        <v>323</v>
      </c>
      <c r="B50" s="507">
        <v>1.7531212670761607E-2</v>
      </c>
      <c r="C50" s="500"/>
      <c r="D50" s="469">
        <v>1.6966600899880547E-2</v>
      </c>
      <c r="E50" s="471"/>
      <c r="F50" s="507">
        <v>1.255072085324568E-2</v>
      </c>
      <c r="G50" s="469"/>
      <c r="H50" s="469">
        <v>1.1644888338768849E-2</v>
      </c>
      <c r="I50" s="471"/>
      <c r="J50" s="507">
        <v>2.7589264096920366E-2</v>
      </c>
      <c r="K50" s="469"/>
      <c r="L50" s="469">
        <v>2.8038011246705047E-2</v>
      </c>
      <c r="M50" s="471"/>
    </row>
    <row r="51" spans="1:14" s="209" customFormat="1" ht="12.5" x14ac:dyDescent="0.25">
      <c r="A51" s="508" t="s">
        <v>243</v>
      </c>
      <c r="B51" s="507">
        <v>3.307941769738218E-2</v>
      </c>
      <c r="C51" s="500"/>
      <c r="D51" s="469">
        <v>2.9937519904089657E-2</v>
      </c>
      <c r="E51" s="471"/>
      <c r="F51" s="507">
        <v>4.5576496447955715E-2</v>
      </c>
      <c r="G51" s="469"/>
      <c r="H51" s="469">
        <v>4.0091521620319613E-2</v>
      </c>
      <c r="I51" s="471"/>
      <c r="J51" s="507">
        <v>7.8416971357375426E-3</v>
      </c>
      <c r="K51" s="469"/>
      <c r="L51" s="469">
        <v>8.8129066575489707E-3</v>
      </c>
      <c r="M51" s="471"/>
    </row>
    <row r="52" spans="1:14" s="209" customFormat="1" ht="12.5" x14ac:dyDescent="0.25">
      <c r="A52" s="506" t="s">
        <v>267</v>
      </c>
      <c r="B52" s="507">
        <v>8.2932837716364213E-2</v>
      </c>
      <c r="C52" s="500"/>
      <c r="D52" s="469">
        <v>8.3928326314630389E-2</v>
      </c>
      <c r="E52" s="471"/>
      <c r="F52" s="507">
        <v>0.11023793996184895</v>
      </c>
      <c r="G52" s="469"/>
      <c r="H52" s="469">
        <v>0.11029588364676884</v>
      </c>
      <c r="I52" s="471"/>
      <c r="J52" s="507">
        <v>2.7790467716731049E-2</v>
      </c>
      <c r="K52" s="469"/>
      <c r="L52" s="469">
        <v>2.907266778080252E-2</v>
      </c>
      <c r="M52" s="471"/>
    </row>
    <row r="53" spans="1:14" s="209" customFormat="1" ht="12.5" x14ac:dyDescent="0.25">
      <c r="A53" s="506" t="s">
        <v>324</v>
      </c>
      <c r="B53" s="507">
        <v>1.0682095489473339E-2</v>
      </c>
      <c r="C53" s="500"/>
      <c r="D53" s="469">
        <v>8.6646075184271774E-3</v>
      </c>
      <c r="E53" s="471"/>
      <c r="F53" s="507">
        <v>1.4271409300206634E-2</v>
      </c>
      <c r="G53" s="469"/>
      <c r="H53" s="469">
        <v>1.147961046470446E-2</v>
      </c>
      <c r="I53" s="471"/>
      <c r="J53" s="507">
        <v>3.4335135791463867E-3</v>
      </c>
      <c r="K53" s="469"/>
      <c r="L53" s="469">
        <v>2.8082121592525634E-3</v>
      </c>
      <c r="M53" s="471"/>
    </row>
    <row r="54" spans="1:14" s="209" customFormat="1" ht="12.5" x14ac:dyDescent="0.25">
      <c r="A54" s="506" t="s">
        <v>325</v>
      </c>
      <c r="B54" s="507">
        <v>3.6027171994007529E-3</v>
      </c>
      <c r="C54" s="500"/>
      <c r="D54" s="469">
        <v>2.521713796033226E-3</v>
      </c>
      <c r="E54" s="471"/>
      <c r="F54" s="507">
        <v>4.0407608451813078E-3</v>
      </c>
      <c r="G54" s="469"/>
      <c r="H54" s="469">
        <v>2.532302943587817E-3</v>
      </c>
      <c r="I54" s="471"/>
      <c r="J54" s="507">
        <v>2.7180926125943109E-3</v>
      </c>
      <c r="K54" s="469"/>
      <c r="L54" s="469">
        <v>2.4996838956104447E-3</v>
      </c>
      <c r="M54" s="471"/>
    </row>
    <row r="55" spans="1:14" s="392" customFormat="1" ht="12.5" x14ac:dyDescent="0.25">
      <c r="A55" s="509" t="s">
        <v>668</v>
      </c>
      <c r="B55" s="510">
        <v>1.293300683891915E-2</v>
      </c>
      <c r="C55" s="511"/>
      <c r="D55" s="512">
        <v>1.3254683686944642E-2</v>
      </c>
      <c r="E55" s="513"/>
      <c r="F55" s="510">
        <v>1.2989094889723132E-2</v>
      </c>
      <c r="G55" s="512"/>
      <c r="H55" s="512">
        <v>1.2014484973567652E-2</v>
      </c>
      <c r="I55" s="513"/>
      <c r="J55" s="510">
        <v>1.281973760366101E-2</v>
      </c>
      <c r="K55" s="512"/>
      <c r="L55" s="512">
        <v>1.5834820947220139E-2</v>
      </c>
      <c r="M55" s="513"/>
    </row>
    <row r="56" spans="1:14" s="392" customFormat="1" ht="12.5" x14ac:dyDescent="0.25">
      <c r="A56" s="479"/>
      <c r="B56" s="469"/>
      <c r="C56" s="500"/>
      <c r="D56" s="514"/>
      <c r="E56" s="469"/>
      <c r="F56" s="469"/>
      <c r="G56" s="469"/>
      <c r="H56" s="514"/>
      <c r="I56" s="469"/>
      <c r="J56" s="469"/>
      <c r="K56" s="469"/>
      <c r="L56" s="514"/>
      <c r="M56" s="470"/>
    </row>
    <row r="57" spans="1:14" s="392" customFormat="1" ht="12.5" x14ac:dyDescent="0.25">
      <c r="A57" s="479" t="s">
        <v>724</v>
      </c>
      <c r="B57" s="469"/>
      <c r="C57" s="500"/>
      <c r="D57" s="514"/>
      <c r="E57" s="469"/>
      <c r="F57" s="469"/>
      <c r="G57" s="469"/>
      <c r="H57" s="514"/>
      <c r="I57" s="469"/>
      <c r="J57" s="469"/>
      <c r="K57" s="469"/>
      <c r="L57" s="514"/>
      <c r="M57" s="470"/>
    </row>
    <row r="58" spans="1:14" s="392" customFormat="1" x14ac:dyDescent="0.25">
      <c r="A58" s="393"/>
      <c r="B58" s="347"/>
      <c r="C58" s="391"/>
      <c r="D58" s="395"/>
      <c r="E58" s="347"/>
      <c r="F58" s="347"/>
      <c r="G58" s="347"/>
      <c r="H58" s="395"/>
      <c r="I58" s="347"/>
      <c r="J58" s="347"/>
      <c r="K58" s="347"/>
      <c r="L58" s="395"/>
      <c r="M58" s="348"/>
    </row>
    <row r="59" spans="1:14" s="392" customFormat="1" x14ac:dyDescent="0.25">
      <c r="A59" s="393"/>
      <c r="B59" s="396"/>
      <c r="C59" s="391"/>
      <c r="D59" s="395"/>
      <c r="E59" s="347"/>
      <c r="F59" s="347"/>
      <c r="G59" s="347"/>
      <c r="H59" s="395"/>
      <c r="I59" s="347"/>
      <c r="J59" s="347"/>
      <c r="K59" s="347"/>
      <c r="L59" s="395"/>
      <c r="M59" s="348"/>
    </row>
    <row r="60" spans="1:14" s="10" customFormat="1" x14ac:dyDescent="0.25">
      <c r="A60" s="30"/>
      <c r="B60" s="228"/>
      <c r="C60" s="28"/>
      <c r="D60" s="88"/>
      <c r="E60" s="21"/>
      <c r="F60" s="21"/>
      <c r="G60" s="21"/>
      <c r="H60" s="88"/>
      <c r="I60" s="21"/>
      <c r="J60" s="21"/>
      <c r="K60" s="21"/>
      <c r="L60" s="88"/>
      <c r="M60" s="6"/>
    </row>
    <row r="61" spans="1:14" s="10" customFormat="1" x14ac:dyDescent="0.25">
      <c r="A61" s="30"/>
      <c r="B61" s="211"/>
      <c r="C61" s="28"/>
      <c r="D61" s="88"/>
      <c r="E61" s="21"/>
      <c r="F61" s="21"/>
      <c r="G61" s="21"/>
      <c r="H61" s="88"/>
      <c r="I61" s="21"/>
      <c r="J61" s="21"/>
      <c r="K61" s="21"/>
      <c r="L61" s="88"/>
      <c r="M61" s="6"/>
    </row>
    <row r="62" spans="1:14" x14ac:dyDescent="0.25">
      <c r="D62" s="87"/>
      <c r="E62" s="30"/>
      <c r="H62" s="87"/>
      <c r="I62" s="30"/>
      <c r="L62" s="87"/>
      <c r="M62" s="30"/>
      <c r="N62" s="10"/>
    </row>
    <row r="63" spans="1:14" x14ac:dyDescent="0.25">
      <c r="D63" s="87"/>
      <c r="E63" s="30"/>
      <c r="H63" s="87"/>
      <c r="I63" s="30"/>
      <c r="L63" s="87"/>
      <c r="M63" s="30"/>
      <c r="N63" s="10"/>
    </row>
    <row r="64" spans="1:14" x14ac:dyDescent="0.25">
      <c r="A64" s="37"/>
      <c r="D64" s="87"/>
      <c r="E64" s="30"/>
      <c r="H64" s="87"/>
      <c r="I64" s="30"/>
      <c r="L64" s="87"/>
      <c r="M64" s="30"/>
      <c r="N64" s="10"/>
    </row>
    <row r="65" spans="1:14" x14ac:dyDescent="0.25">
      <c r="A65" s="37"/>
      <c r="D65" s="87"/>
      <c r="E65" s="30"/>
      <c r="H65" s="87"/>
      <c r="I65" s="30"/>
      <c r="L65" s="87"/>
      <c r="M65" s="30"/>
      <c r="N65" s="10"/>
    </row>
    <row r="66" spans="1:14" x14ac:dyDescent="0.25">
      <c r="D66" s="87"/>
      <c r="E66" s="30"/>
      <c r="H66" s="87"/>
      <c r="I66" s="30"/>
      <c r="L66" s="87"/>
      <c r="M66" s="30"/>
      <c r="N66" s="10"/>
    </row>
    <row r="67" spans="1:14" x14ac:dyDescent="0.25">
      <c r="D67" s="87"/>
      <c r="E67" s="30"/>
      <c r="H67" s="87"/>
      <c r="I67" s="30"/>
      <c r="L67" s="87"/>
      <c r="M67" s="30"/>
      <c r="N67" s="10"/>
    </row>
    <row r="68" spans="1:14" x14ac:dyDescent="0.25">
      <c r="D68" s="87"/>
      <c r="E68" s="30"/>
      <c r="H68" s="87"/>
      <c r="I68" s="30"/>
      <c r="L68" s="87"/>
      <c r="M68" s="30"/>
      <c r="N68" s="10"/>
    </row>
    <row r="69" spans="1:14" x14ac:dyDescent="0.25">
      <c r="D69" s="87"/>
      <c r="E69" s="30"/>
      <c r="H69" s="87"/>
      <c r="I69" s="30"/>
      <c r="L69" s="87"/>
      <c r="M69" s="30"/>
      <c r="N69" s="10"/>
    </row>
    <row r="70" spans="1:14" x14ac:dyDescent="0.25">
      <c r="D70" s="87"/>
      <c r="E70" s="30"/>
      <c r="H70" s="87"/>
      <c r="I70" s="30"/>
      <c r="L70" s="87"/>
      <c r="M70" s="30"/>
      <c r="N70" s="10"/>
    </row>
    <row r="71" spans="1:14" x14ac:dyDescent="0.25">
      <c r="D71" s="87"/>
      <c r="E71" s="30"/>
      <c r="H71" s="87"/>
      <c r="I71" s="30"/>
      <c r="L71" s="87"/>
      <c r="M71" s="30"/>
      <c r="N71" s="10"/>
    </row>
    <row r="72" spans="1:14" x14ac:dyDescent="0.25">
      <c r="D72" s="87"/>
      <c r="E72" s="30"/>
      <c r="H72" s="87"/>
      <c r="I72" s="30"/>
      <c r="L72" s="87"/>
      <c r="M72" s="30"/>
      <c r="N72" s="10"/>
    </row>
    <row r="73" spans="1:14" x14ac:dyDescent="0.25">
      <c r="D73" s="87"/>
      <c r="E73" s="30"/>
      <c r="H73" s="87"/>
      <c r="I73" s="30"/>
      <c r="L73" s="87"/>
      <c r="M73" s="30"/>
      <c r="N73" s="10"/>
    </row>
    <row r="74" spans="1:14" x14ac:dyDescent="0.25">
      <c r="D74" s="87"/>
      <c r="E74" s="30"/>
      <c r="H74" s="87"/>
      <c r="I74" s="30"/>
      <c r="L74" s="87"/>
      <c r="M74" s="30"/>
      <c r="N74" s="10"/>
    </row>
    <row r="75" spans="1:14" x14ac:dyDescent="0.25">
      <c r="D75" s="87"/>
      <c r="E75" s="30"/>
      <c r="H75" s="87"/>
      <c r="I75" s="30"/>
      <c r="L75" s="87"/>
      <c r="M75" s="30"/>
      <c r="N75" s="10"/>
    </row>
    <row r="76" spans="1:14" x14ac:dyDescent="0.25">
      <c r="D76" s="87"/>
      <c r="E76" s="30"/>
      <c r="H76" s="87"/>
      <c r="I76" s="30"/>
      <c r="L76" s="87"/>
      <c r="M76" s="30"/>
      <c r="N76" s="10"/>
    </row>
    <row r="77" spans="1:14" x14ac:dyDescent="0.25">
      <c r="D77" s="87"/>
      <c r="E77" s="30"/>
      <c r="H77" s="87"/>
      <c r="I77" s="30"/>
      <c r="L77" s="87"/>
      <c r="M77" s="30"/>
      <c r="N77" s="10"/>
    </row>
    <row r="78" spans="1:14" x14ac:dyDescent="0.25">
      <c r="D78" s="87"/>
      <c r="E78" s="30"/>
      <c r="H78" s="87"/>
      <c r="I78" s="30"/>
      <c r="L78" s="87"/>
      <c r="M78" s="30"/>
      <c r="N78" s="10"/>
    </row>
    <row r="79" spans="1:14" x14ac:dyDescent="0.25">
      <c r="D79" s="87"/>
      <c r="E79" s="30"/>
      <c r="H79" s="87"/>
      <c r="I79" s="30"/>
      <c r="L79" s="87"/>
      <c r="M79" s="30"/>
      <c r="N79" s="10"/>
    </row>
    <row r="80" spans="1:14" x14ac:dyDescent="0.25">
      <c r="D80" s="87"/>
      <c r="E80" s="30"/>
      <c r="H80" s="87"/>
      <c r="I80" s="30"/>
      <c r="L80" s="87"/>
      <c r="M80" s="30"/>
      <c r="N80" s="10"/>
    </row>
    <row r="81" spans="4:14" x14ac:dyDescent="0.25">
      <c r="D81" s="87"/>
      <c r="E81" s="30"/>
      <c r="H81" s="87"/>
      <c r="I81" s="30"/>
      <c r="L81" s="87"/>
      <c r="M81" s="30"/>
      <c r="N81" s="10"/>
    </row>
    <row r="82" spans="4:14" x14ac:dyDescent="0.25">
      <c r="D82" s="87"/>
      <c r="E82" s="30"/>
      <c r="H82" s="87"/>
      <c r="I82" s="30"/>
      <c r="L82" s="87"/>
      <c r="M82" s="30"/>
      <c r="N82" s="10"/>
    </row>
    <row r="83" spans="4:14" x14ac:dyDescent="0.25">
      <c r="D83" s="87"/>
      <c r="E83" s="30"/>
      <c r="H83" s="87"/>
      <c r="I83" s="30"/>
      <c r="L83" s="87"/>
      <c r="M83" s="30"/>
      <c r="N83" s="10"/>
    </row>
    <row r="84" spans="4:14" x14ac:dyDescent="0.25">
      <c r="D84" s="87"/>
      <c r="E84" s="30"/>
      <c r="H84" s="87"/>
      <c r="I84" s="30"/>
      <c r="L84" s="87"/>
      <c r="M84" s="30"/>
      <c r="N84" s="10"/>
    </row>
    <row r="85" spans="4:14" x14ac:dyDescent="0.25">
      <c r="D85" s="87"/>
      <c r="E85" s="30"/>
      <c r="H85" s="87"/>
      <c r="I85" s="30"/>
      <c r="L85" s="87"/>
      <c r="M85" s="30"/>
      <c r="N85" s="10"/>
    </row>
    <row r="86" spans="4:14" x14ac:dyDescent="0.25">
      <c r="D86" s="87"/>
      <c r="E86" s="30"/>
      <c r="H86" s="87"/>
      <c r="I86" s="30"/>
      <c r="L86" s="87"/>
      <c r="M86" s="30"/>
      <c r="N86" s="10"/>
    </row>
    <row r="87" spans="4:14" x14ac:dyDescent="0.25">
      <c r="D87" s="87"/>
      <c r="E87" s="30"/>
      <c r="H87" s="87"/>
      <c r="I87" s="30"/>
      <c r="L87" s="87"/>
      <c r="M87" s="30"/>
      <c r="N87" s="10"/>
    </row>
    <row r="88" spans="4:14" x14ac:dyDescent="0.25">
      <c r="D88" s="87"/>
      <c r="E88" s="30"/>
      <c r="H88" s="87"/>
      <c r="I88" s="30"/>
      <c r="L88" s="87"/>
      <c r="M88" s="30"/>
      <c r="N88" s="10"/>
    </row>
    <row r="89" spans="4:14" x14ac:dyDescent="0.25">
      <c r="D89" s="87"/>
      <c r="E89" s="30"/>
      <c r="H89" s="87"/>
      <c r="I89" s="30"/>
      <c r="L89" s="87"/>
      <c r="M89" s="30"/>
      <c r="N89" s="10"/>
    </row>
    <row r="90" spans="4:14" x14ac:dyDescent="0.25">
      <c r="D90" s="87"/>
      <c r="E90" s="30"/>
      <c r="H90" s="87"/>
      <c r="I90" s="30"/>
      <c r="L90" s="87"/>
      <c r="M90" s="30"/>
      <c r="N90" s="10"/>
    </row>
    <row r="91" spans="4:14" x14ac:dyDescent="0.25">
      <c r="D91" s="87"/>
      <c r="E91" s="30"/>
      <c r="H91" s="87"/>
      <c r="I91" s="30"/>
      <c r="L91" s="87"/>
      <c r="M91" s="30"/>
      <c r="N91" s="10"/>
    </row>
    <row r="92" spans="4:14" x14ac:dyDescent="0.25">
      <c r="D92" s="87"/>
      <c r="E92" s="30"/>
      <c r="H92" s="87"/>
      <c r="I92" s="30"/>
      <c r="L92" s="87"/>
      <c r="M92" s="30"/>
      <c r="N92" s="10"/>
    </row>
    <row r="93" spans="4:14" x14ac:dyDescent="0.25">
      <c r="D93" s="87"/>
      <c r="E93" s="30"/>
      <c r="H93" s="87"/>
      <c r="I93" s="30"/>
      <c r="L93" s="87"/>
      <c r="M93" s="30"/>
      <c r="N93" s="10"/>
    </row>
    <row r="94" spans="4:14" x14ac:dyDescent="0.25">
      <c r="D94" s="87"/>
      <c r="E94" s="30"/>
      <c r="H94" s="87"/>
      <c r="I94" s="30"/>
      <c r="L94" s="87"/>
      <c r="M94" s="30"/>
      <c r="N94" s="10"/>
    </row>
    <row r="95" spans="4:14" x14ac:dyDescent="0.25">
      <c r="D95" s="87"/>
      <c r="E95" s="30"/>
      <c r="H95" s="87"/>
      <c r="I95" s="30"/>
      <c r="L95" s="87"/>
      <c r="M95" s="30"/>
      <c r="N95" s="10"/>
    </row>
    <row r="96" spans="4:14" x14ac:dyDescent="0.25">
      <c r="D96" s="87"/>
      <c r="E96" s="30"/>
      <c r="H96" s="87"/>
      <c r="I96" s="30"/>
      <c r="L96" s="87"/>
      <c r="M96" s="30"/>
      <c r="N96" s="10"/>
    </row>
    <row r="97" spans="4:14" x14ac:dyDescent="0.25">
      <c r="D97" s="87"/>
      <c r="E97" s="30"/>
      <c r="H97" s="87"/>
      <c r="I97" s="30"/>
      <c r="L97" s="87"/>
      <c r="M97" s="30"/>
      <c r="N97" s="10"/>
    </row>
    <row r="98" spans="4:14" x14ac:dyDescent="0.25">
      <c r="D98" s="87"/>
      <c r="E98" s="30"/>
      <c r="H98" s="87"/>
      <c r="I98" s="30"/>
      <c r="L98" s="87"/>
      <c r="M98" s="30"/>
      <c r="N98" s="10"/>
    </row>
    <row r="99" spans="4:14" x14ac:dyDescent="0.25">
      <c r="D99" s="87"/>
      <c r="E99" s="30"/>
      <c r="H99" s="87"/>
      <c r="I99" s="30"/>
      <c r="L99" s="87"/>
      <c r="M99" s="30"/>
      <c r="N99" s="10"/>
    </row>
    <row r="100" spans="4:14" x14ac:dyDescent="0.25">
      <c r="D100" s="87"/>
      <c r="E100" s="30"/>
      <c r="H100" s="87"/>
      <c r="I100" s="30"/>
      <c r="L100" s="87"/>
      <c r="M100" s="30"/>
      <c r="N100" s="10"/>
    </row>
    <row r="101" spans="4:14" x14ac:dyDescent="0.25">
      <c r="D101" s="87"/>
      <c r="E101" s="30"/>
      <c r="H101" s="87"/>
      <c r="I101" s="30"/>
      <c r="L101" s="87"/>
      <c r="M101" s="30"/>
      <c r="N101" s="10"/>
    </row>
    <row r="102" spans="4:14" x14ac:dyDescent="0.25">
      <c r="D102" s="87"/>
      <c r="E102" s="30"/>
      <c r="H102" s="87"/>
      <c r="I102" s="30"/>
      <c r="L102" s="87"/>
      <c r="M102" s="30"/>
      <c r="N102" s="10"/>
    </row>
    <row r="103" spans="4:14" x14ac:dyDescent="0.25">
      <c r="D103" s="87"/>
      <c r="E103" s="30"/>
      <c r="H103" s="87"/>
      <c r="I103" s="30"/>
      <c r="L103" s="87"/>
      <c r="M103" s="30"/>
      <c r="N103" s="10"/>
    </row>
    <row r="104" spans="4:14" x14ac:dyDescent="0.25">
      <c r="D104" s="87"/>
      <c r="E104" s="30"/>
      <c r="H104" s="87"/>
      <c r="I104" s="30"/>
      <c r="L104" s="87"/>
      <c r="M104" s="30"/>
      <c r="N104" s="10"/>
    </row>
    <row r="105" spans="4:14" x14ac:dyDescent="0.25">
      <c r="D105" s="87"/>
      <c r="E105" s="30"/>
      <c r="H105" s="87"/>
      <c r="I105" s="30"/>
      <c r="L105" s="87"/>
      <c r="M105" s="30"/>
      <c r="N105" s="10"/>
    </row>
    <row r="106" spans="4:14" x14ac:dyDescent="0.25">
      <c r="D106" s="87"/>
      <c r="E106" s="30"/>
      <c r="H106" s="87"/>
      <c r="I106" s="30"/>
      <c r="L106" s="87"/>
      <c r="M106" s="30"/>
      <c r="N106" s="10"/>
    </row>
    <row r="107" spans="4:14" x14ac:dyDescent="0.25">
      <c r="D107" s="87"/>
      <c r="E107" s="30"/>
      <c r="H107" s="87"/>
      <c r="I107" s="30"/>
      <c r="L107" s="87"/>
      <c r="M107" s="30"/>
      <c r="N107" s="10"/>
    </row>
    <row r="108" spans="4:14" x14ac:dyDescent="0.25">
      <c r="D108" s="87"/>
      <c r="E108" s="30"/>
      <c r="H108" s="87"/>
      <c r="I108" s="30"/>
      <c r="L108" s="87"/>
      <c r="M108" s="30"/>
      <c r="N108" s="10"/>
    </row>
    <row r="109" spans="4:14" x14ac:dyDescent="0.25">
      <c r="D109" s="87"/>
      <c r="E109" s="30"/>
      <c r="H109" s="87"/>
      <c r="I109" s="30"/>
      <c r="L109" s="87"/>
      <c r="M109" s="30"/>
      <c r="N109" s="10"/>
    </row>
    <row r="110" spans="4:14" x14ac:dyDescent="0.25">
      <c r="D110" s="87"/>
      <c r="E110" s="30"/>
      <c r="H110" s="87"/>
      <c r="I110" s="30"/>
      <c r="L110" s="87"/>
      <c r="M110" s="30"/>
      <c r="N110" s="10"/>
    </row>
    <row r="111" spans="4:14" x14ac:dyDescent="0.25">
      <c r="D111" s="87"/>
      <c r="E111" s="30"/>
      <c r="H111" s="87"/>
      <c r="I111" s="30"/>
      <c r="L111" s="87"/>
      <c r="M111" s="30"/>
      <c r="N111" s="10"/>
    </row>
    <row r="112" spans="4:14" x14ac:dyDescent="0.25">
      <c r="D112" s="87"/>
      <c r="E112" s="30"/>
      <c r="H112" s="87"/>
      <c r="I112" s="30"/>
      <c r="L112" s="87"/>
      <c r="M112" s="30"/>
      <c r="N112" s="10"/>
    </row>
    <row r="113" spans="4:14" x14ac:dyDescent="0.25">
      <c r="D113" s="87"/>
      <c r="E113" s="30"/>
      <c r="H113" s="87"/>
      <c r="I113" s="30"/>
      <c r="L113" s="87"/>
      <c r="M113" s="30"/>
      <c r="N113" s="10"/>
    </row>
    <row r="114" spans="4:14" x14ac:dyDescent="0.25">
      <c r="D114" s="87"/>
      <c r="E114" s="30"/>
      <c r="H114" s="87"/>
      <c r="I114" s="30"/>
      <c r="L114" s="87"/>
      <c r="M114" s="30"/>
      <c r="N114" s="10"/>
    </row>
    <row r="115" spans="4:14" x14ac:dyDescent="0.25">
      <c r="D115" s="87"/>
      <c r="E115" s="30"/>
      <c r="H115" s="87"/>
      <c r="I115" s="30"/>
      <c r="L115" s="87"/>
      <c r="M115" s="30"/>
      <c r="N115" s="10"/>
    </row>
    <row r="116" spans="4:14" x14ac:dyDescent="0.25">
      <c r="D116" s="87"/>
      <c r="E116" s="30"/>
      <c r="H116" s="87"/>
      <c r="I116" s="30"/>
      <c r="L116" s="87"/>
      <c r="M116" s="30"/>
      <c r="N116" s="10"/>
    </row>
    <row r="117" spans="4:14" x14ac:dyDescent="0.25">
      <c r="D117" s="87"/>
      <c r="E117" s="30"/>
      <c r="H117" s="87"/>
      <c r="I117" s="30"/>
      <c r="L117" s="87"/>
      <c r="M117" s="30"/>
      <c r="N117" s="10"/>
    </row>
    <row r="118" spans="4:14" x14ac:dyDescent="0.25">
      <c r="D118" s="87"/>
      <c r="E118" s="30"/>
      <c r="H118" s="87"/>
      <c r="I118" s="30"/>
      <c r="L118" s="87"/>
      <c r="M118" s="30"/>
      <c r="N118" s="10"/>
    </row>
    <row r="119" spans="4:14" x14ac:dyDescent="0.25">
      <c r="D119" s="87"/>
      <c r="E119" s="30"/>
      <c r="H119" s="87"/>
      <c r="I119" s="30"/>
      <c r="L119" s="87"/>
      <c r="M119" s="30"/>
      <c r="N119" s="10"/>
    </row>
    <row r="120" spans="4:14" x14ac:dyDescent="0.25">
      <c r="D120" s="87"/>
      <c r="E120" s="30"/>
      <c r="H120" s="87"/>
      <c r="I120" s="30"/>
      <c r="L120" s="87"/>
      <c r="M120" s="30"/>
      <c r="N120" s="10"/>
    </row>
    <row r="121" spans="4:14" x14ac:dyDescent="0.25">
      <c r="D121" s="87"/>
      <c r="E121" s="30"/>
      <c r="H121" s="87"/>
      <c r="I121" s="30"/>
      <c r="L121" s="87"/>
      <c r="M121" s="30"/>
      <c r="N121" s="10"/>
    </row>
    <row r="122" spans="4:14" x14ac:dyDescent="0.25">
      <c r="D122" s="87"/>
      <c r="E122" s="30"/>
      <c r="H122" s="87"/>
      <c r="I122" s="30"/>
      <c r="L122" s="87"/>
      <c r="M122" s="30"/>
      <c r="N122" s="10"/>
    </row>
    <row r="123" spans="4:14" x14ac:dyDescent="0.25">
      <c r="D123" s="87"/>
      <c r="E123" s="30"/>
      <c r="H123" s="87"/>
      <c r="I123" s="30"/>
      <c r="L123" s="87"/>
      <c r="M123" s="30"/>
      <c r="N123" s="10"/>
    </row>
    <row r="124" spans="4:14" x14ac:dyDescent="0.25">
      <c r="D124" s="87"/>
      <c r="E124" s="30"/>
      <c r="H124" s="87"/>
      <c r="I124" s="30"/>
      <c r="L124" s="87"/>
      <c r="M124" s="30"/>
      <c r="N124" s="10"/>
    </row>
    <row r="125" spans="4:14" x14ac:dyDescent="0.25">
      <c r="D125" s="87"/>
      <c r="E125" s="30"/>
      <c r="H125" s="87"/>
      <c r="I125" s="30"/>
      <c r="L125" s="87"/>
      <c r="M125" s="30"/>
      <c r="N125" s="10"/>
    </row>
    <row r="126" spans="4:14" x14ac:dyDescent="0.25">
      <c r="D126" s="87"/>
      <c r="E126" s="30"/>
      <c r="H126" s="87"/>
      <c r="I126" s="30"/>
      <c r="L126" s="87"/>
      <c r="M126" s="30"/>
      <c r="N126" s="10"/>
    </row>
    <row r="127" spans="4:14" x14ac:dyDescent="0.25">
      <c r="D127" s="87"/>
      <c r="E127" s="30"/>
      <c r="H127" s="87"/>
      <c r="I127" s="30"/>
      <c r="L127" s="87"/>
      <c r="M127" s="30"/>
      <c r="N127" s="10"/>
    </row>
    <row r="128" spans="4:14" x14ac:dyDescent="0.25">
      <c r="D128" s="87"/>
      <c r="E128" s="30"/>
      <c r="H128" s="87"/>
      <c r="I128" s="30"/>
      <c r="L128" s="87"/>
      <c r="M128" s="30"/>
      <c r="N128" s="10"/>
    </row>
    <row r="129" spans="4:14" x14ac:dyDescent="0.25">
      <c r="D129" s="87"/>
      <c r="E129" s="30"/>
      <c r="H129" s="87"/>
      <c r="I129" s="30"/>
      <c r="L129" s="87"/>
      <c r="M129" s="30"/>
      <c r="N129" s="10"/>
    </row>
    <row r="130" spans="4:14" x14ac:dyDescent="0.25">
      <c r="D130" s="87"/>
      <c r="E130" s="30"/>
      <c r="H130" s="87"/>
      <c r="I130" s="30"/>
      <c r="L130" s="87"/>
      <c r="M130" s="30"/>
      <c r="N130" s="10"/>
    </row>
    <row r="131" spans="4:14" x14ac:dyDescent="0.25">
      <c r="D131" s="87"/>
      <c r="E131" s="30"/>
      <c r="H131" s="87"/>
      <c r="I131" s="30"/>
      <c r="L131" s="87"/>
      <c r="M131" s="30"/>
      <c r="N131" s="10"/>
    </row>
    <row r="132" spans="4:14" x14ac:dyDescent="0.25">
      <c r="D132" s="87"/>
      <c r="E132" s="30"/>
      <c r="H132" s="87"/>
      <c r="I132" s="30"/>
      <c r="L132" s="87"/>
      <c r="M132" s="30"/>
      <c r="N132" s="10"/>
    </row>
    <row r="133" spans="4:14" x14ac:dyDescent="0.25">
      <c r="D133" s="87"/>
      <c r="E133" s="30"/>
      <c r="H133" s="87"/>
      <c r="I133" s="30"/>
      <c r="L133" s="87"/>
      <c r="M133" s="30"/>
      <c r="N133" s="10"/>
    </row>
    <row r="134" spans="4:14" x14ac:dyDescent="0.25">
      <c r="D134" s="87"/>
      <c r="E134" s="30"/>
      <c r="H134" s="87"/>
      <c r="I134" s="30"/>
      <c r="L134" s="87"/>
      <c r="M134" s="30"/>
      <c r="N134" s="10"/>
    </row>
    <row r="135" spans="4:14" x14ac:dyDescent="0.25">
      <c r="D135" s="87"/>
      <c r="E135" s="30"/>
      <c r="H135" s="87"/>
      <c r="I135" s="30"/>
      <c r="L135" s="87"/>
      <c r="M135" s="30"/>
      <c r="N135" s="10"/>
    </row>
    <row r="136" spans="4:14" x14ac:dyDescent="0.25">
      <c r="D136" s="87"/>
      <c r="E136" s="30"/>
      <c r="H136" s="87"/>
      <c r="I136" s="30"/>
      <c r="L136" s="87"/>
      <c r="M136" s="30"/>
      <c r="N136" s="10"/>
    </row>
    <row r="137" spans="4:14" x14ac:dyDescent="0.25">
      <c r="D137" s="87"/>
      <c r="E137" s="30"/>
      <c r="H137" s="87"/>
      <c r="I137" s="30"/>
      <c r="L137" s="87"/>
      <c r="M137" s="30"/>
      <c r="N137" s="10"/>
    </row>
    <row r="138" spans="4:14" x14ac:dyDescent="0.25">
      <c r="D138" s="87"/>
      <c r="E138" s="30"/>
      <c r="H138" s="87"/>
      <c r="I138" s="30"/>
      <c r="L138" s="87"/>
      <c r="M138" s="30"/>
      <c r="N138" s="10"/>
    </row>
    <row r="139" spans="4:14" x14ac:dyDescent="0.25">
      <c r="D139" s="87"/>
      <c r="E139" s="30"/>
      <c r="H139" s="87"/>
      <c r="I139" s="30"/>
      <c r="L139" s="87"/>
      <c r="M139" s="30"/>
      <c r="N139" s="10"/>
    </row>
    <row r="140" spans="4:14" x14ac:dyDescent="0.25">
      <c r="D140" s="87"/>
      <c r="E140" s="30"/>
      <c r="H140" s="87"/>
      <c r="I140" s="30"/>
      <c r="L140" s="87"/>
      <c r="M140" s="30"/>
      <c r="N140" s="10"/>
    </row>
    <row r="141" spans="4:14" x14ac:dyDescent="0.25">
      <c r="D141" s="87"/>
      <c r="E141" s="30"/>
      <c r="H141" s="87"/>
      <c r="I141" s="30"/>
      <c r="L141" s="87"/>
      <c r="M141" s="30"/>
      <c r="N141" s="10"/>
    </row>
    <row r="142" spans="4:14" x14ac:dyDescent="0.25">
      <c r="D142" s="87"/>
      <c r="E142" s="30"/>
      <c r="H142" s="87"/>
      <c r="I142" s="30"/>
      <c r="L142" s="87"/>
      <c r="M142" s="30"/>
      <c r="N142" s="10"/>
    </row>
    <row r="143" spans="4:14" x14ac:dyDescent="0.25">
      <c r="D143" s="87"/>
      <c r="E143" s="30"/>
      <c r="H143" s="87"/>
      <c r="I143" s="30"/>
      <c r="L143" s="87"/>
      <c r="M143" s="30"/>
      <c r="N143" s="10"/>
    </row>
    <row r="144" spans="4:14" x14ac:dyDescent="0.25">
      <c r="D144" s="87"/>
      <c r="E144" s="30"/>
      <c r="H144" s="87"/>
      <c r="I144" s="30"/>
      <c r="L144" s="87"/>
      <c r="M144" s="30"/>
      <c r="N144" s="10"/>
    </row>
    <row r="145" spans="4:14" x14ac:dyDescent="0.25">
      <c r="D145" s="87"/>
      <c r="E145" s="30"/>
      <c r="H145" s="87"/>
      <c r="I145" s="30"/>
      <c r="L145" s="87"/>
      <c r="M145" s="30"/>
      <c r="N145" s="10"/>
    </row>
    <row r="146" spans="4:14" x14ac:dyDescent="0.25">
      <c r="D146" s="87"/>
      <c r="E146" s="30"/>
      <c r="H146" s="87"/>
      <c r="I146" s="30"/>
      <c r="L146" s="87"/>
      <c r="M146" s="30"/>
      <c r="N146" s="10"/>
    </row>
    <row r="147" spans="4:14" x14ac:dyDescent="0.25">
      <c r="D147" s="87"/>
      <c r="E147" s="30"/>
      <c r="H147" s="87"/>
      <c r="I147" s="30"/>
      <c r="L147" s="87"/>
      <c r="M147" s="30"/>
      <c r="N147" s="10"/>
    </row>
    <row r="148" spans="4:14" x14ac:dyDescent="0.25">
      <c r="D148" s="87"/>
      <c r="E148" s="30"/>
      <c r="H148" s="87"/>
      <c r="I148" s="30"/>
      <c r="L148" s="87"/>
      <c r="M148" s="30"/>
      <c r="N148" s="10"/>
    </row>
    <row r="149" spans="4:14" x14ac:dyDescent="0.25">
      <c r="D149" s="87"/>
      <c r="E149" s="30"/>
      <c r="H149" s="87"/>
      <c r="I149" s="30"/>
      <c r="L149" s="87"/>
      <c r="M149" s="30"/>
      <c r="N149" s="10"/>
    </row>
    <row r="150" spans="4:14" x14ac:dyDescent="0.25">
      <c r="D150" s="87"/>
      <c r="E150" s="30"/>
      <c r="H150" s="87"/>
      <c r="I150" s="30"/>
      <c r="L150" s="87"/>
      <c r="M150" s="30"/>
      <c r="N150" s="10"/>
    </row>
    <row r="151" spans="4:14" x14ac:dyDescent="0.25">
      <c r="D151" s="87"/>
      <c r="E151" s="30"/>
      <c r="H151" s="87"/>
      <c r="I151" s="30"/>
      <c r="L151" s="87"/>
      <c r="M151" s="30"/>
      <c r="N151" s="10"/>
    </row>
    <row r="152" spans="4:14" x14ac:dyDescent="0.25">
      <c r="D152" s="87"/>
      <c r="E152" s="30"/>
      <c r="H152" s="87"/>
      <c r="I152" s="30"/>
      <c r="L152" s="87"/>
      <c r="M152" s="30"/>
      <c r="N152" s="10"/>
    </row>
    <row r="153" spans="4:14" x14ac:dyDescent="0.25">
      <c r="D153" s="87"/>
      <c r="E153" s="30"/>
      <c r="H153" s="87"/>
      <c r="I153" s="30"/>
      <c r="L153" s="87"/>
      <c r="M153" s="30"/>
      <c r="N153" s="10"/>
    </row>
    <row r="154" spans="4:14" x14ac:dyDescent="0.25">
      <c r="D154" s="87"/>
      <c r="E154" s="30"/>
      <c r="H154" s="87"/>
      <c r="I154" s="30"/>
      <c r="L154" s="87"/>
      <c r="M154" s="30"/>
      <c r="N154" s="10"/>
    </row>
    <row r="155" spans="4:14" x14ac:dyDescent="0.25">
      <c r="D155" s="87"/>
      <c r="E155" s="30"/>
      <c r="H155" s="87"/>
      <c r="I155" s="30"/>
      <c r="L155" s="87"/>
      <c r="M155" s="30"/>
      <c r="N155" s="10"/>
    </row>
    <row r="156" spans="4:14" x14ac:dyDescent="0.25">
      <c r="D156" s="87"/>
      <c r="E156" s="30"/>
      <c r="H156" s="87"/>
      <c r="I156" s="30"/>
      <c r="L156" s="87"/>
      <c r="M156" s="30"/>
      <c r="N156" s="10"/>
    </row>
    <row r="157" spans="4:14" x14ac:dyDescent="0.25">
      <c r="D157" s="87"/>
      <c r="E157" s="30"/>
      <c r="H157" s="87"/>
      <c r="I157" s="30"/>
      <c r="L157" s="87"/>
      <c r="M157" s="30"/>
      <c r="N157" s="10"/>
    </row>
    <row r="158" spans="4:14" x14ac:dyDescent="0.25">
      <c r="D158" s="87"/>
      <c r="E158" s="30"/>
      <c r="H158" s="87"/>
      <c r="I158" s="30"/>
      <c r="L158" s="87"/>
      <c r="M158" s="30"/>
      <c r="N158" s="10"/>
    </row>
    <row r="159" spans="4:14" x14ac:dyDescent="0.25">
      <c r="D159" s="87"/>
      <c r="E159" s="30"/>
      <c r="H159" s="87"/>
      <c r="I159" s="30"/>
      <c r="L159" s="87"/>
      <c r="M159" s="30"/>
      <c r="N159" s="10"/>
    </row>
    <row r="160" spans="4:14" x14ac:dyDescent="0.25">
      <c r="D160" s="87"/>
      <c r="E160" s="30"/>
      <c r="H160" s="87"/>
      <c r="I160" s="30"/>
      <c r="L160" s="87"/>
      <c r="M160" s="30"/>
      <c r="N160" s="10"/>
    </row>
    <row r="161" spans="4:14" x14ac:dyDescent="0.25">
      <c r="D161" s="87"/>
      <c r="E161" s="30"/>
      <c r="H161" s="87"/>
      <c r="I161" s="30"/>
      <c r="L161" s="87"/>
      <c r="M161" s="30"/>
      <c r="N161" s="10"/>
    </row>
    <row r="162" spans="4:14" x14ac:dyDescent="0.25">
      <c r="D162" s="87"/>
      <c r="E162" s="30"/>
      <c r="H162" s="87"/>
      <c r="I162" s="30"/>
      <c r="L162" s="87"/>
      <c r="M162" s="30"/>
      <c r="N162" s="10"/>
    </row>
    <row r="163" spans="4:14" x14ac:dyDescent="0.25">
      <c r="D163" s="87"/>
      <c r="E163" s="30"/>
      <c r="H163" s="87"/>
      <c r="I163" s="30"/>
      <c r="L163" s="87"/>
      <c r="M163" s="30"/>
      <c r="N163" s="10"/>
    </row>
    <row r="164" spans="4:14" x14ac:dyDescent="0.25">
      <c r="D164" s="87"/>
      <c r="E164" s="30"/>
      <c r="H164" s="87"/>
      <c r="I164" s="30"/>
      <c r="L164" s="87"/>
      <c r="M164" s="30"/>
      <c r="N164" s="10"/>
    </row>
    <row r="165" spans="4:14" x14ac:dyDescent="0.25">
      <c r="D165" s="87"/>
      <c r="E165" s="30"/>
      <c r="H165" s="87"/>
      <c r="I165" s="30"/>
      <c r="L165" s="87"/>
      <c r="M165" s="30"/>
      <c r="N165" s="10"/>
    </row>
    <row r="166" spans="4:14" x14ac:dyDescent="0.25">
      <c r="D166" s="87"/>
      <c r="E166" s="30"/>
      <c r="H166" s="87"/>
      <c r="I166" s="30"/>
      <c r="L166" s="87"/>
      <c r="M166" s="30"/>
      <c r="N166" s="10"/>
    </row>
    <row r="167" spans="4:14" x14ac:dyDescent="0.25">
      <c r="D167" s="87"/>
      <c r="E167" s="30"/>
      <c r="H167" s="87"/>
      <c r="I167" s="30"/>
      <c r="L167" s="87"/>
      <c r="M167" s="30"/>
      <c r="N167" s="10"/>
    </row>
    <row r="168" spans="4:14" x14ac:dyDescent="0.25">
      <c r="D168" s="87"/>
      <c r="E168" s="30"/>
      <c r="H168" s="87"/>
      <c r="I168" s="30"/>
      <c r="L168" s="87"/>
      <c r="M168" s="30"/>
      <c r="N168" s="10"/>
    </row>
    <row r="169" spans="4:14" x14ac:dyDescent="0.25">
      <c r="D169" s="87"/>
      <c r="E169" s="30"/>
      <c r="H169" s="87"/>
      <c r="I169" s="30"/>
      <c r="L169" s="87"/>
      <c r="M169" s="30"/>
      <c r="N169" s="10"/>
    </row>
    <row r="170" spans="4:14" x14ac:dyDescent="0.25">
      <c r="D170" s="87"/>
      <c r="E170" s="30"/>
      <c r="H170" s="87"/>
      <c r="I170" s="30"/>
      <c r="L170" s="87"/>
      <c r="M170" s="30"/>
      <c r="N170" s="10"/>
    </row>
    <row r="171" spans="4:14" x14ac:dyDescent="0.25">
      <c r="D171" s="87"/>
      <c r="E171" s="30"/>
      <c r="H171" s="87"/>
      <c r="I171" s="30"/>
      <c r="L171" s="87"/>
      <c r="M171" s="30"/>
      <c r="N171" s="10"/>
    </row>
    <row r="172" spans="4:14" x14ac:dyDescent="0.25">
      <c r="D172" s="87"/>
      <c r="E172" s="30"/>
      <c r="H172" s="87"/>
      <c r="I172" s="30"/>
      <c r="L172" s="87"/>
      <c r="M172" s="30"/>
      <c r="N172" s="10"/>
    </row>
    <row r="173" spans="4:14" x14ac:dyDescent="0.25">
      <c r="D173" s="87"/>
      <c r="E173" s="30"/>
      <c r="H173" s="87"/>
      <c r="I173" s="30"/>
      <c r="L173" s="87"/>
      <c r="M173" s="30"/>
      <c r="N173" s="10"/>
    </row>
    <row r="174" spans="4:14" x14ac:dyDescent="0.25">
      <c r="D174" s="87"/>
      <c r="E174" s="30"/>
      <c r="H174" s="87"/>
      <c r="I174" s="30"/>
      <c r="L174" s="87"/>
      <c r="M174" s="30"/>
      <c r="N174" s="10"/>
    </row>
    <row r="175" spans="4:14" x14ac:dyDescent="0.25">
      <c r="D175" s="87"/>
      <c r="E175" s="30"/>
      <c r="H175" s="87"/>
      <c r="I175" s="30"/>
      <c r="L175" s="87"/>
      <c r="M175" s="30"/>
      <c r="N175" s="10"/>
    </row>
    <row r="176" spans="4:14" x14ac:dyDescent="0.25">
      <c r="D176" s="87"/>
      <c r="E176" s="30"/>
      <c r="H176" s="87"/>
      <c r="I176" s="30"/>
      <c r="L176" s="87"/>
      <c r="M176" s="30"/>
      <c r="N176" s="10"/>
    </row>
    <row r="177" spans="4:14" x14ac:dyDescent="0.25">
      <c r="D177" s="87"/>
      <c r="E177" s="30"/>
      <c r="H177" s="87"/>
      <c r="I177" s="30"/>
      <c r="L177" s="87"/>
      <c r="M177" s="30"/>
      <c r="N177" s="10"/>
    </row>
    <row r="178" spans="4:14" x14ac:dyDescent="0.25">
      <c r="D178" s="87"/>
      <c r="E178" s="30"/>
      <c r="H178" s="87"/>
      <c r="I178" s="30"/>
      <c r="L178" s="87"/>
      <c r="M178" s="30"/>
      <c r="N178" s="10"/>
    </row>
    <row r="179" spans="4:14" x14ac:dyDescent="0.25">
      <c r="D179" s="87"/>
      <c r="E179" s="30"/>
      <c r="H179" s="87"/>
      <c r="I179" s="30"/>
      <c r="L179" s="87"/>
      <c r="M179" s="30"/>
      <c r="N179" s="10"/>
    </row>
    <row r="180" spans="4:14" x14ac:dyDescent="0.25">
      <c r="D180" s="87"/>
      <c r="E180" s="30"/>
      <c r="H180" s="87"/>
      <c r="I180" s="30"/>
      <c r="L180" s="87"/>
      <c r="M180" s="30"/>
      <c r="N180" s="10"/>
    </row>
    <row r="181" spans="4:14" x14ac:dyDescent="0.25">
      <c r="D181" s="87"/>
      <c r="E181" s="30"/>
      <c r="H181" s="87"/>
      <c r="I181" s="30"/>
      <c r="L181" s="87"/>
      <c r="M181" s="30"/>
      <c r="N181" s="10"/>
    </row>
    <row r="182" spans="4:14" x14ac:dyDescent="0.25">
      <c r="D182" s="87"/>
      <c r="E182" s="30"/>
      <c r="H182" s="87"/>
      <c r="I182" s="30"/>
      <c r="L182" s="87"/>
      <c r="M182" s="30"/>
      <c r="N182" s="10"/>
    </row>
    <row r="183" spans="4:14" x14ac:dyDescent="0.25">
      <c r="D183" s="87"/>
      <c r="E183" s="30"/>
      <c r="H183" s="87"/>
      <c r="I183" s="30"/>
      <c r="L183" s="87"/>
      <c r="M183" s="30"/>
      <c r="N183" s="10"/>
    </row>
    <row r="184" spans="4:14" x14ac:dyDescent="0.25">
      <c r="D184" s="87"/>
      <c r="E184" s="30"/>
      <c r="H184" s="87"/>
      <c r="I184" s="30"/>
      <c r="L184" s="87"/>
      <c r="M184" s="30"/>
      <c r="N184" s="10"/>
    </row>
    <row r="185" spans="4:14" x14ac:dyDescent="0.25">
      <c r="D185" s="87"/>
      <c r="E185" s="30"/>
      <c r="H185" s="87"/>
      <c r="I185" s="30"/>
      <c r="L185" s="87"/>
      <c r="M185" s="30"/>
      <c r="N185" s="10"/>
    </row>
    <row r="186" spans="4:14" x14ac:dyDescent="0.25">
      <c r="D186" s="87"/>
      <c r="E186" s="30"/>
      <c r="H186" s="87"/>
      <c r="I186" s="30"/>
      <c r="L186" s="87"/>
      <c r="M186" s="30"/>
      <c r="N186" s="10"/>
    </row>
    <row r="187" spans="4:14" x14ac:dyDescent="0.25">
      <c r="D187" s="87"/>
      <c r="E187" s="30"/>
      <c r="H187" s="87"/>
      <c r="I187" s="30"/>
      <c r="L187" s="87"/>
      <c r="M187" s="30"/>
      <c r="N187" s="10"/>
    </row>
    <row r="188" spans="4:14" x14ac:dyDescent="0.25">
      <c r="D188" s="87"/>
      <c r="E188" s="30"/>
      <c r="H188" s="87"/>
      <c r="I188" s="30"/>
      <c r="L188" s="87"/>
      <c r="M188" s="30"/>
      <c r="N188" s="10"/>
    </row>
    <row r="189" spans="4:14" x14ac:dyDescent="0.25">
      <c r="D189" s="87"/>
      <c r="E189" s="30"/>
      <c r="H189" s="87"/>
      <c r="I189" s="30"/>
      <c r="L189" s="87"/>
      <c r="M189" s="30"/>
      <c r="N189" s="10"/>
    </row>
    <row r="190" spans="4:14" x14ac:dyDescent="0.25">
      <c r="D190" s="87"/>
      <c r="E190" s="30"/>
      <c r="H190" s="87"/>
      <c r="I190" s="30"/>
      <c r="L190" s="87"/>
      <c r="M190" s="30"/>
      <c r="N190" s="10"/>
    </row>
    <row r="191" spans="4:14" x14ac:dyDescent="0.25">
      <c r="D191" s="87"/>
      <c r="E191" s="30"/>
      <c r="H191" s="87"/>
      <c r="I191" s="30"/>
      <c r="L191" s="87"/>
      <c r="M191" s="30"/>
      <c r="N191" s="10"/>
    </row>
    <row r="192" spans="4:14" x14ac:dyDescent="0.25">
      <c r="D192" s="87"/>
      <c r="E192" s="30"/>
      <c r="H192" s="87"/>
      <c r="I192" s="30"/>
      <c r="L192" s="87"/>
      <c r="M192" s="30"/>
      <c r="N192" s="10"/>
    </row>
    <row r="193" spans="4:14" x14ac:dyDescent="0.25">
      <c r="D193" s="87"/>
      <c r="E193" s="30"/>
      <c r="H193" s="87"/>
      <c r="I193" s="30"/>
      <c r="L193" s="87"/>
      <c r="M193" s="30"/>
      <c r="N193" s="10"/>
    </row>
    <row r="194" spans="4:14" x14ac:dyDescent="0.25">
      <c r="D194" s="87"/>
      <c r="E194" s="30"/>
      <c r="H194" s="87"/>
      <c r="I194" s="30"/>
      <c r="L194" s="87"/>
      <c r="M194" s="30"/>
      <c r="N194" s="10"/>
    </row>
    <row r="195" spans="4:14" x14ac:dyDescent="0.25">
      <c r="D195" s="87"/>
      <c r="E195" s="30"/>
      <c r="H195" s="87"/>
      <c r="I195" s="30"/>
      <c r="L195" s="87"/>
      <c r="M195" s="30"/>
      <c r="N195" s="10"/>
    </row>
    <row r="196" spans="4:14" x14ac:dyDescent="0.25">
      <c r="D196" s="87"/>
      <c r="E196" s="30"/>
      <c r="H196" s="87"/>
      <c r="I196" s="30"/>
      <c r="L196" s="87"/>
      <c r="M196" s="30"/>
      <c r="N196" s="10"/>
    </row>
    <row r="197" spans="4:14" x14ac:dyDescent="0.25">
      <c r="D197" s="87"/>
      <c r="E197" s="30"/>
      <c r="H197" s="87"/>
      <c r="I197" s="30"/>
      <c r="L197" s="87"/>
      <c r="M197" s="30"/>
      <c r="N197" s="10"/>
    </row>
    <row r="198" spans="4:14" x14ac:dyDescent="0.25">
      <c r="D198" s="87"/>
      <c r="E198" s="30"/>
      <c r="H198" s="87"/>
      <c r="I198" s="30"/>
      <c r="L198" s="87"/>
      <c r="M198" s="30"/>
      <c r="N198" s="10"/>
    </row>
    <row r="199" spans="4:14" x14ac:dyDescent="0.25">
      <c r="D199" s="87"/>
      <c r="E199" s="30"/>
      <c r="H199" s="87"/>
      <c r="I199" s="30"/>
      <c r="L199" s="87"/>
      <c r="M199" s="30"/>
      <c r="N199" s="10"/>
    </row>
    <row r="200" spans="4:14" x14ac:dyDescent="0.25">
      <c r="D200" s="87"/>
      <c r="E200" s="30"/>
      <c r="H200" s="87"/>
      <c r="I200" s="30"/>
      <c r="L200" s="87"/>
      <c r="M200" s="30"/>
      <c r="N200" s="10"/>
    </row>
    <row r="201" spans="4:14" x14ac:dyDescent="0.25">
      <c r="D201" s="87"/>
      <c r="E201" s="30"/>
      <c r="H201" s="87"/>
      <c r="I201" s="30"/>
      <c r="L201" s="87"/>
      <c r="M201" s="30"/>
      <c r="N201" s="10"/>
    </row>
    <row r="202" spans="4:14" x14ac:dyDescent="0.25">
      <c r="D202" s="87"/>
      <c r="E202" s="30"/>
      <c r="H202" s="87"/>
      <c r="I202" s="30"/>
      <c r="L202" s="87"/>
      <c r="M202" s="30"/>
      <c r="N202" s="10"/>
    </row>
    <row r="203" spans="4:14" x14ac:dyDescent="0.25">
      <c r="D203" s="87"/>
      <c r="E203" s="30"/>
      <c r="H203" s="87"/>
      <c r="I203" s="30"/>
      <c r="L203" s="87"/>
      <c r="M203" s="30"/>
      <c r="N203" s="10"/>
    </row>
    <row r="204" spans="4:14" x14ac:dyDescent="0.25">
      <c r="D204" s="87"/>
      <c r="E204" s="30"/>
      <c r="H204" s="87"/>
      <c r="I204" s="30"/>
      <c r="L204" s="87"/>
      <c r="M204" s="30"/>
      <c r="N204" s="10"/>
    </row>
    <row r="205" spans="4:14" x14ac:dyDescent="0.25">
      <c r="D205" s="87"/>
      <c r="E205" s="30"/>
      <c r="H205" s="87"/>
      <c r="I205" s="30"/>
      <c r="L205" s="87"/>
      <c r="M205" s="30"/>
      <c r="N205" s="10"/>
    </row>
    <row r="206" spans="4:14" x14ac:dyDescent="0.25">
      <c r="D206" s="87"/>
      <c r="E206" s="30"/>
      <c r="H206" s="87"/>
      <c r="I206" s="30"/>
      <c r="L206" s="87"/>
      <c r="M206" s="30"/>
      <c r="N206" s="10"/>
    </row>
    <row r="207" spans="4:14" x14ac:dyDescent="0.25">
      <c r="D207" s="87"/>
      <c r="E207" s="30"/>
      <c r="H207" s="87"/>
      <c r="I207" s="30"/>
      <c r="L207" s="87"/>
      <c r="M207" s="30"/>
      <c r="N207" s="10"/>
    </row>
    <row r="208" spans="4:14" x14ac:dyDescent="0.25">
      <c r="D208" s="87"/>
      <c r="E208" s="30"/>
      <c r="H208" s="87"/>
      <c r="I208" s="30"/>
      <c r="L208" s="87"/>
      <c r="M208" s="30"/>
      <c r="N208" s="10"/>
    </row>
    <row r="209" spans="4:14" x14ac:dyDescent="0.25">
      <c r="D209" s="87"/>
      <c r="E209" s="30"/>
      <c r="H209" s="87"/>
      <c r="I209" s="30"/>
      <c r="L209" s="87"/>
      <c r="M209" s="30"/>
      <c r="N209" s="10"/>
    </row>
    <row r="210" spans="4:14" x14ac:dyDescent="0.25">
      <c r="D210" s="87"/>
      <c r="E210" s="30"/>
      <c r="H210" s="87"/>
      <c r="I210" s="30"/>
      <c r="L210" s="87"/>
      <c r="M210" s="30"/>
      <c r="N210" s="10"/>
    </row>
    <row r="211" spans="4:14" x14ac:dyDescent="0.25">
      <c r="D211" s="87"/>
      <c r="E211" s="30"/>
      <c r="H211" s="87"/>
      <c r="I211" s="30"/>
      <c r="L211" s="87"/>
      <c r="M211" s="30"/>
      <c r="N211" s="10"/>
    </row>
    <row r="212" spans="4:14" x14ac:dyDescent="0.25">
      <c r="D212" s="87"/>
      <c r="E212" s="30"/>
      <c r="H212" s="87"/>
      <c r="I212" s="30"/>
      <c r="L212" s="87"/>
      <c r="M212" s="30"/>
      <c r="N212" s="10"/>
    </row>
    <row r="213" spans="4:14" x14ac:dyDescent="0.25">
      <c r="D213" s="87"/>
      <c r="E213" s="30"/>
      <c r="H213" s="87"/>
      <c r="I213" s="30"/>
      <c r="L213" s="87"/>
      <c r="M213" s="30"/>
      <c r="N213" s="10"/>
    </row>
    <row r="214" spans="4:14" x14ac:dyDescent="0.25">
      <c r="D214" s="87"/>
      <c r="E214" s="30"/>
      <c r="H214" s="87"/>
      <c r="I214" s="30"/>
      <c r="L214" s="87"/>
      <c r="M214" s="30"/>
      <c r="N214" s="10"/>
    </row>
    <row r="215" spans="4:14" x14ac:dyDescent="0.25">
      <c r="D215" s="87"/>
      <c r="E215" s="30"/>
      <c r="H215" s="87"/>
      <c r="I215" s="30"/>
      <c r="L215" s="87"/>
      <c r="M215" s="30"/>
      <c r="N215" s="10"/>
    </row>
    <row r="216" spans="4:14" x14ac:dyDescent="0.25">
      <c r="D216" s="87"/>
      <c r="E216" s="30"/>
      <c r="H216" s="87"/>
      <c r="I216" s="30"/>
      <c r="L216" s="87"/>
      <c r="M216" s="30"/>
      <c r="N216" s="10"/>
    </row>
    <row r="217" spans="4:14" x14ac:dyDescent="0.25">
      <c r="D217" s="87"/>
      <c r="E217" s="30"/>
      <c r="H217" s="87"/>
      <c r="I217" s="30"/>
      <c r="L217" s="87"/>
      <c r="M217" s="30"/>
      <c r="N217" s="10"/>
    </row>
    <row r="218" spans="4:14" x14ac:dyDescent="0.25">
      <c r="D218" s="87"/>
      <c r="E218" s="30"/>
      <c r="H218" s="87"/>
      <c r="I218" s="30"/>
      <c r="L218" s="87"/>
      <c r="M218" s="30"/>
      <c r="N218" s="10"/>
    </row>
    <row r="219" spans="4:14" x14ac:dyDescent="0.25">
      <c r="D219" s="87"/>
      <c r="E219" s="30"/>
      <c r="H219" s="87"/>
      <c r="I219" s="30"/>
      <c r="L219" s="87"/>
      <c r="M219" s="30"/>
      <c r="N219" s="10"/>
    </row>
    <row r="220" spans="4:14" x14ac:dyDescent="0.25">
      <c r="D220" s="87"/>
      <c r="E220" s="30"/>
      <c r="H220" s="87"/>
      <c r="I220" s="30"/>
      <c r="L220" s="87"/>
      <c r="M220" s="30"/>
      <c r="N220" s="10"/>
    </row>
    <row r="221" spans="4:14" x14ac:dyDescent="0.25">
      <c r="D221" s="87"/>
      <c r="E221" s="30"/>
      <c r="H221" s="87"/>
      <c r="I221" s="30"/>
      <c r="L221" s="87"/>
      <c r="M221" s="30"/>
      <c r="N221" s="10"/>
    </row>
    <row r="222" spans="4:14" x14ac:dyDescent="0.25">
      <c r="D222" s="87"/>
      <c r="E222" s="30"/>
      <c r="H222" s="87"/>
      <c r="I222" s="30"/>
      <c r="L222" s="87"/>
      <c r="M222" s="30"/>
      <c r="N222" s="10"/>
    </row>
    <row r="223" spans="4:14" x14ac:dyDescent="0.25">
      <c r="D223" s="87"/>
      <c r="E223" s="30"/>
      <c r="H223" s="87"/>
      <c r="I223" s="30"/>
      <c r="L223" s="87"/>
      <c r="M223" s="30"/>
      <c r="N223" s="10"/>
    </row>
    <row r="224" spans="4:14" x14ac:dyDescent="0.25">
      <c r="D224" s="87"/>
      <c r="E224" s="30"/>
      <c r="H224" s="87"/>
      <c r="I224" s="30"/>
      <c r="L224" s="87"/>
      <c r="M224" s="30"/>
      <c r="N224" s="10"/>
    </row>
    <row r="225" spans="4:14" x14ac:dyDescent="0.25">
      <c r="D225" s="87"/>
      <c r="E225" s="30"/>
      <c r="H225" s="87"/>
      <c r="I225" s="30"/>
      <c r="L225" s="87"/>
      <c r="M225" s="30"/>
      <c r="N225" s="10"/>
    </row>
    <row r="226" spans="4:14" x14ac:dyDescent="0.25">
      <c r="D226" s="87"/>
      <c r="E226" s="30"/>
      <c r="H226" s="87"/>
      <c r="I226" s="30"/>
      <c r="L226" s="87"/>
      <c r="M226" s="30"/>
      <c r="N226" s="10"/>
    </row>
    <row r="227" spans="4:14" x14ac:dyDescent="0.25">
      <c r="D227" s="87"/>
      <c r="E227" s="30"/>
      <c r="H227" s="87"/>
      <c r="I227" s="30"/>
      <c r="L227" s="87"/>
      <c r="M227" s="30"/>
      <c r="N227" s="10"/>
    </row>
    <row r="228" spans="4:14" x14ac:dyDescent="0.25">
      <c r="D228" s="87"/>
      <c r="E228" s="30"/>
      <c r="H228" s="87"/>
      <c r="I228" s="30"/>
      <c r="L228" s="87"/>
      <c r="M228" s="30"/>
      <c r="N228" s="10"/>
    </row>
    <row r="229" spans="4:14" x14ac:dyDescent="0.25">
      <c r="D229" s="87"/>
      <c r="E229" s="30"/>
      <c r="H229" s="87"/>
      <c r="I229" s="30"/>
      <c r="L229" s="87"/>
      <c r="M229" s="30"/>
      <c r="N229" s="10"/>
    </row>
    <row r="230" spans="4:14" x14ac:dyDescent="0.25">
      <c r="D230" s="87"/>
      <c r="E230" s="30"/>
      <c r="H230" s="87"/>
      <c r="I230" s="30"/>
      <c r="L230" s="87"/>
      <c r="M230" s="30"/>
      <c r="N230" s="10"/>
    </row>
    <row r="231" spans="4:14" x14ac:dyDescent="0.25">
      <c r="D231" s="87"/>
      <c r="E231" s="30"/>
      <c r="H231" s="87"/>
      <c r="I231" s="30"/>
      <c r="L231" s="87"/>
      <c r="M231" s="30"/>
      <c r="N231" s="10"/>
    </row>
    <row r="232" spans="4:14" x14ac:dyDescent="0.25">
      <c r="D232" s="87"/>
      <c r="E232" s="30"/>
      <c r="H232" s="87"/>
      <c r="I232" s="30"/>
      <c r="L232" s="87"/>
      <c r="M232" s="30"/>
      <c r="N232" s="10"/>
    </row>
    <row r="233" spans="4:14" x14ac:dyDescent="0.25">
      <c r="D233" s="87"/>
      <c r="E233" s="30"/>
      <c r="H233" s="87"/>
      <c r="I233" s="30"/>
      <c r="L233" s="87"/>
      <c r="M233" s="30"/>
      <c r="N233" s="10"/>
    </row>
    <row r="234" spans="4:14" x14ac:dyDescent="0.25">
      <c r="D234" s="87"/>
      <c r="E234" s="30"/>
      <c r="H234" s="87"/>
      <c r="I234" s="30"/>
      <c r="L234" s="87"/>
      <c r="M234" s="30"/>
      <c r="N234" s="10"/>
    </row>
    <row r="235" spans="4:14" x14ac:dyDescent="0.25">
      <c r="D235" s="87"/>
      <c r="E235" s="30"/>
      <c r="H235" s="87"/>
      <c r="I235" s="30"/>
      <c r="L235" s="87"/>
      <c r="M235" s="30"/>
      <c r="N235" s="10"/>
    </row>
    <row r="236" spans="4:14" x14ac:dyDescent="0.25">
      <c r="D236" s="87"/>
      <c r="E236" s="30"/>
      <c r="H236" s="87"/>
      <c r="I236" s="30"/>
      <c r="L236" s="87"/>
      <c r="M236" s="30"/>
      <c r="N236" s="10"/>
    </row>
    <row r="237" spans="4:14" x14ac:dyDescent="0.25">
      <c r="D237" s="87"/>
      <c r="E237" s="30"/>
      <c r="H237" s="87"/>
      <c r="I237" s="30"/>
      <c r="L237" s="87"/>
      <c r="M237" s="30"/>
      <c r="N237" s="10"/>
    </row>
    <row r="238" spans="4:14" x14ac:dyDescent="0.25">
      <c r="D238" s="87"/>
      <c r="E238" s="30"/>
      <c r="H238" s="87"/>
      <c r="I238" s="30"/>
      <c r="L238" s="87"/>
      <c r="M238" s="30"/>
      <c r="N238" s="10"/>
    </row>
    <row r="239" spans="4:14" x14ac:dyDescent="0.25">
      <c r="D239" s="87"/>
      <c r="E239" s="30"/>
      <c r="H239" s="87"/>
      <c r="I239" s="30"/>
      <c r="L239" s="87"/>
      <c r="M239" s="30"/>
      <c r="N239" s="10"/>
    </row>
    <row r="240" spans="4:14" x14ac:dyDescent="0.25">
      <c r="D240" s="87"/>
      <c r="E240" s="30"/>
      <c r="H240" s="87"/>
      <c r="I240" s="30"/>
      <c r="L240" s="87"/>
      <c r="M240" s="30"/>
      <c r="N240" s="10"/>
    </row>
    <row r="241" spans="4:14" x14ac:dyDescent="0.25">
      <c r="D241" s="87"/>
      <c r="E241" s="30"/>
      <c r="H241" s="87"/>
      <c r="I241" s="30"/>
      <c r="L241" s="87"/>
      <c r="M241" s="30"/>
      <c r="N241" s="10"/>
    </row>
    <row r="242" spans="4:14" x14ac:dyDescent="0.25">
      <c r="D242" s="87"/>
      <c r="E242" s="30"/>
      <c r="H242" s="87"/>
      <c r="I242" s="30"/>
      <c r="L242" s="87"/>
      <c r="M242" s="30"/>
      <c r="N242" s="10"/>
    </row>
    <row r="243" spans="4:14" x14ac:dyDescent="0.25">
      <c r="D243" s="87"/>
      <c r="E243" s="30"/>
      <c r="H243" s="87"/>
      <c r="I243" s="30"/>
      <c r="L243" s="87"/>
      <c r="M243" s="30"/>
      <c r="N243" s="10"/>
    </row>
    <row r="244" spans="4:14" x14ac:dyDescent="0.25">
      <c r="D244" s="87"/>
      <c r="E244" s="30"/>
      <c r="H244" s="87"/>
      <c r="I244" s="30"/>
      <c r="L244" s="87"/>
      <c r="M244" s="30"/>
      <c r="N244" s="10"/>
    </row>
    <row r="245" spans="4:14" x14ac:dyDescent="0.25">
      <c r="D245" s="87"/>
      <c r="E245" s="30"/>
      <c r="H245" s="87"/>
      <c r="I245" s="30"/>
      <c r="L245" s="87"/>
      <c r="M245" s="30"/>
      <c r="N245" s="10"/>
    </row>
    <row r="246" spans="4:14" x14ac:dyDescent="0.25">
      <c r="D246" s="87"/>
      <c r="E246" s="30"/>
      <c r="H246" s="87"/>
      <c r="I246" s="30"/>
      <c r="L246" s="87"/>
      <c r="M246" s="30"/>
      <c r="N246" s="10"/>
    </row>
    <row r="247" spans="4:14" x14ac:dyDescent="0.25">
      <c r="D247" s="87"/>
      <c r="E247" s="30"/>
      <c r="H247" s="87"/>
      <c r="I247" s="30"/>
      <c r="L247" s="87"/>
      <c r="M247" s="30"/>
      <c r="N247" s="10"/>
    </row>
    <row r="248" spans="4:14" x14ac:dyDescent="0.25">
      <c r="D248" s="87"/>
      <c r="E248" s="30"/>
      <c r="H248" s="87"/>
      <c r="I248" s="30"/>
      <c r="L248" s="87"/>
      <c r="M248" s="30"/>
      <c r="N248" s="10"/>
    </row>
    <row r="249" spans="4:14" x14ac:dyDescent="0.25">
      <c r="D249" s="87"/>
      <c r="E249" s="30"/>
      <c r="H249" s="87"/>
      <c r="I249" s="30"/>
      <c r="L249" s="87"/>
      <c r="M249" s="30"/>
      <c r="N249" s="10"/>
    </row>
    <row r="250" spans="4:14" x14ac:dyDescent="0.25">
      <c r="D250" s="87"/>
      <c r="E250" s="30"/>
      <c r="H250" s="87"/>
      <c r="I250" s="30"/>
      <c r="L250" s="87"/>
      <c r="M250" s="30"/>
      <c r="N250" s="10"/>
    </row>
    <row r="251" spans="4:14" x14ac:dyDescent="0.25">
      <c r="D251" s="87"/>
      <c r="E251" s="30"/>
      <c r="H251" s="87"/>
      <c r="I251" s="30"/>
      <c r="L251" s="87"/>
      <c r="M251" s="30"/>
      <c r="N251" s="10"/>
    </row>
    <row r="252" spans="4:14" x14ac:dyDescent="0.25">
      <c r="D252" s="87"/>
      <c r="E252" s="30"/>
      <c r="H252" s="87"/>
      <c r="I252" s="30"/>
      <c r="L252" s="87"/>
      <c r="M252" s="30"/>
      <c r="N252" s="10"/>
    </row>
    <row r="253" spans="4:14" x14ac:dyDescent="0.25">
      <c r="D253" s="87"/>
      <c r="E253" s="30"/>
      <c r="H253" s="87"/>
      <c r="I253" s="30"/>
      <c r="L253" s="87"/>
      <c r="M253" s="30"/>
      <c r="N253" s="10"/>
    </row>
    <row r="254" spans="4:14" x14ac:dyDescent="0.25">
      <c r="D254" s="87"/>
      <c r="E254" s="30"/>
      <c r="H254" s="87"/>
      <c r="I254" s="30"/>
      <c r="L254" s="87"/>
      <c r="M254" s="30"/>
      <c r="N254" s="10"/>
    </row>
    <row r="255" spans="4:14" x14ac:dyDescent="0.25">
      <c r="D255" s="87"/>
      <c r="E255" s="30"/>
      <c r="H255" s="87"/>
      <c r="I255" s="30"/>
      <c r="L255" s="87"/>
      <c r="M255" s="30"/>
      <c r="N255" s="10"/>
    </row>
    <row r="256" spans="4:14" x14ac:dyDescent="0.25">
      <c r="D256" s="87"/>
      <c r="E256" s="30"/>
      <c r="H256" s="87"/>
      <c r="I256" s="30"/>
      <c r="L256" s="87"/>
      <c r="M256" s="30"/>
      <c r="N256" s="10"/>
    </row>
    <row r="257" spans="4:14" x14ac:dyDescent="0.25">
      <c r="D257" s="87"/>
      <c r="E257" s="30"/>
      <c r="H257" s="87"/>
      <c r="I257" s="30"/>
      <c r="L257" s="87"/>
      <c r="M257" s="30"/>
      <c r="N257" s="10"/>
    </row>
    <row r="258" spans="4:14" x14ac:dyDescent="0.25">
      <c r="D258" s="87"/>
      <c r="E258" s="30"/>
      <c r="H258" s="87"/>
      <c r="I258" s="30"/>
      <c r="L258" s="87"/>
      <c r="M258" s="30"/>
      <c r="N258" s="10"/>
    </row>
    <row r="259" spans="4:14" x14ac:dyDescent="0.25">
      <c r="D259" s="87"/>
      <c r="E259" s="30"/>
      <c r="H259" s="87"/>
      <c r="I259" s="30"/>
      <c r="L259" s="87"/>
      <c r="M259" s="30"/>
      <c r="N259" s="10"/>
    </row>
    <row r="260" spans="4:14" x14ac:dyDescent="0.25">
      <c r="D260" s="87"/>
      <c r="E260" s="30"/>
      <c r="H260" s="87"/>
      <c r="I260" s="30"/>
      <c r="L260" s="87"/>
      <c r="M260" s="30"/>
      <c r="N260" s="10"/>
    </row>
    <row r="261" spans="4:14" x14ac:dyDescent="0.25">
      <c r="D261" s="87"/>
      <c r="E261" s="30"/>
      <c r="H261" s="87"/>
      <c r="I261" s="30"/>
      <c r="L261" s="87"/>
      <c r="M261" s="30"/>
      <c r="N261" s="10"/>
    </row>
    <row r="262" spans="4:14" x14ac:dyDescent="0.25">
      <c r="D262" s="87"/>
      <c r="E262" s="30"/>
      <c r="H262" s="87"/>
      <c r="I262" s="30"/>
      <c r="L262" s="87"/>
      <c r="M262" s="30"/>
      <c r="N262" s="10"/>
    </row>
    <row r="263" spans="4:14" x14ac:dyDescent="0.25">
      <c r="D263" s="87"/>
      <c r="E263" s="30"/>
      <c r="H263" s="87"/>
      <c r="I263" s="30"/>
      <c r="L263" s="87"/>
      <c r="M263" s="30"/>
      <c r="N263" s="10"/>
    </row>
    <row r="264" spans="4:14" x14ac:dyDescent="0.25">
      <c r="D264" s="87"/>
      <c r="E264" s="30"/>
      <c r="H264" s="87"/>
      <c r="I264" s="30"/>
      <c r="L264" s="87"/>
      <c r="M264" s="30"/>
      <c r="N264" s="10"/>
    </row>
    <row r="265" spans="4:14" x14ac:dyDescent="0.25">
      <c r="D265" s="87"/>
      <c r="E265" s="30"/>
      <c r="H265" s="87"/>
      <c r="I265" s="30"/>
      <c r="L265" s="87"/>
      <c r="M265" s="30"/>
      <c r="N265" s="10"/>
    </row>
    <row r="266" spans="4:14" x14ac:dyDescent="0.25">
      <c r="D266" s="87"/>
      <c r="E266" s="30"/>
      <c r="H266" s="87"/>
      <c r="I266" s="30"/>
      <c r="L266" s="87"/>
      <c r="M266" s="30"/>
      <c r="N266" s="10"/>
    </row>
    <row r="267" spans="4:14" x14ac:dyDescent="0.25">
      <c r="D267" s="87"/>
      <c r="E267" s="30"/>
      <c r="H267" s="87"/>
      <c r="I267" s="30"/>
      <c r="L267" s="87"/>
      <c r="M267" s="30"/>
      <c r="N267" s="10"/>
    </row>
    <row r="268" spans="4:14" x14ac:dyDescent="0.25">
      <c r="D268" s="87"/>
      <c r="E268" s="30"/>
      <c r="H268" s="87"/>
      <c r="I268" s="30"/>
      <c r="L268" s="87"/>
      <c r="M268" s="30"/>
      <c r="N268" s="10"/>
    </row>
    <row r="269" spans="4:14" x14ac:dyDescent="0.25">
      <c r="D269" s="87"/>
      <c r="E269" s="30"/>
      <c r="H269" s="87"/>
      <c r="I269" s="30"/>
      <c r="L269" s="87"/>
      <c r="M269" s="30"/>
      <c r="N269" s="10"/>
    </row>
    <row r="270" spans="4:14" x14ac:dyDescent="0.25">
      <c r="D270" s="87"/>
      <c r="E270" s="30"/>
      <c r="H270" s="87"/>
      <c r="I270" s="30"/>
      <c r="L270" s="87"/>
      <c r="M270" s="30"/>
      <c r="N270" s="10"/>
    </row>
    <row r="271" spans="4:14" x14ac:dyDescent="0.25">
      <c r="D271" s="87"/>
      <c r="E271" s="30"/>
      <c r="H271" s="87"/>
      <c r="I271" s="30"/>
      <c r="L271" s="87"/>
      <c r="M271" s="30"/>
      <c r="N271" s="10"/>
    </row>
    <row r="272" spans="4:14" x14ac:dyDescent="0.25">
      <c r="D272" s="87"/>
      <c r="E272" s="30"/>
      <c r="H272" s="87"/>
      <c r="I272" s="30"/>
      <c r="L272" s="87"/>
      <c r="M272" s="30"/>
      <c r="N272" s="10"/>
    </row>
    <row r="273" spans="4:14" x14ac:dyDescent="0.25">
      <c r="D273" s="87"/>
      <c r="E273" s="30"/>
      <c r="H273" s="87"/>
      <c r="I273" s="30"/>
      <c r="L273" s="87"/>
      <c r="M273" s="30"/>
      <c r="N273" s="10"/>
    </row>
    <row r="274" spans="4:14" x14ac:dyDescent="0.25">
      <c r="D274" s="87"/>
      <c r="E274" s="30"/>
      <c r="H274" s="87"/>
      <c r="I274" s="30"/>
      <c r="L274" s="87"/>
      <c r="M274" s="30"/>
      <c r="N274" s="10"/>
    </row>
    <row r="275" spans="4:14" x14ac:dyDescent="0.25">
      <c r="D275" s="87"/>
      <c r="E275" s="30"/>
      <c r="H275" s="87"/>
      <c r="I275" s="30"/>
      <c r="L275" s="87"/>
      <c r="M275" s="30"/>
      <c r="N275" s="10"/>
    </row>
    <row r="276" spans="4:14" x14ac:dyDescent="0.25">
      <c r="D276" s="87"/>
      <c r="E276" s="30"/>
      <c r="H276" s="87"/>
      <c r="I276" s="30"/>
      <c r="L276" s="87"/>
      <c r="M276" s="30"/>
      <c r="N276" s="10"/>
    </row>
    <row r="277" spans="4:14" x14ac:dyDescent="0.25">
      <c r="D277" s="87"/>
      <c r="E277" s="30"/>
      <c r="H277" s="87"/>
      <c r="I277" s="30"/>
      <c r="L277" s="87"/>
      <c r="M277" s="30"/>
      <c r="N277" s="10"/>
    </row>
    <row r="278" spans="4:14" x14ac:dyDescent="0.25">
      <c r="D278" s="87"/>
      <c r="E278" s="30"/>
      <c r="H278" s="87"/>
      <c r="I278" s="30"/>
      <c r="L278" s="87"/>
      <c r="M278" s="30"/>
      <c r="N278" s="10"/>
    </row>
    <row r="279" spans="4:14" x14ac:dyDescent="0.25">
      <c r="D279" s="87"/>
      <c r="E279" s="30"/>
      <c r="H279" s="87"/>
      <c r="I279" s="30"/>
      <c r="L279" s="87"/>
      <c r="M279" s="30"/>
      <c r="N279" s="10"/>
    </row>
    <row r="280" spans="4:14" x14ac:dyDescent="0.25">
      <c r="D280" s="87"/>
      <c r="E280" s="30"/>
      <c r="H280" s="87"/>
      <c r="I280" s="30"/>
      <c r="L280" s="87"/>
      <c r="M280" s="30"/>
      <c r="N280" s="10"/>
    </row>
    <row r="281" spans="4:14" x14ac:dyDescent="0.25">
      <c r="D281" s="87"/>
      <c r="E281" s="30"/>
      <c r="H281" s="87"/>
      <c r="I281" s="30"/>
      <c r="L281" s="87"/>
      <c r="M281" s="30"/>
      <c r="N281" s="10"/>
    </row>
    <row r="282" spans="4:14" x14ac:dyDescent="0.25">
      <c r="D282" s="87"/>
      <c r="E282" s="30"/>
      <c r="H282" s="87"/>
      <c r="I282" s="30"/>
      <c r="L282" s="87"/>
      <c r="M282" s="30"/>
      <c r="N282" s="10"/>
    </row>
    <row r="283" spans="4:14" x14ac:dyDescent="0.25">
      <c r="D283" s="87"/>
      <c r="E283" s="30"/>
      <c r="H283" s="87"/>
      <c r="I283" s="30"/>
      <c r="L283" s="87"/>
      <c r="M283" s="30"/>
      <c r="N283" s="10"/>
    </row>
    <row r="284" spans="4:14" x14ac:dyDescent="0.25">
      <c r="D284" s="87"/>
      <c r="E284" s="30"/>
      <c r="H284" s="87"/>
      <c r="I284" s="30"/>
      <c r="L284" s="87"/>
      <c r="M284" s="30"/>
      <c r="N284" s="10"/>
    </row>
    <row r="285" spans="4:14" x14ac:dyDescent="0.25">
      <c r="D285" s="87"/>
      <c r="E285" s="30"/>
      <c r="H285" s="87"/>
      <c r="I285" s="30"/>
      <c r="L285" s="87"/>
      <c r="M285" s="30"/>
      <c r="N285" s="10"/>
    </row>
    <row r="286" spans="4:14" x14ac:dyDescent="0.25">
      <c r="D286" s="87"/>
      <c r="E286" s="30"/>
      <c r="H286" s="87"/>
      <c r="I286" s="30"/>
      <c r="L286" s="87"/>
      <c r="M286" s="30"/>
      <c r="N286" s="10"/>
    </row>
    <row r="287" spans="4:14" x14ac:dyDescent="0.25">
      <c r="D287" s="87"/>
      <c r="E287" s="30"/>
      <c r="H287" s="87"/>
      <c r="I287" s="30"/>
      <c r="L287" s="87"/>
      <c r="M287" s="30"/>
      <c r="N287" s="10"/>
    </row>
    <row r="288" spans="4:14" x14ac:dyDescent="0.25">
      <c r="D288" s="87"/>
      <c r="E288" s="30"/>
      <c r="H288" s="87"/>
      <c r="I288" s="30"/>
      <c r="L288" s="87"/>
      <c r="M288" s="30"/>
      <c r="N288" s="10"/>
    </row>
    <row r="289" spans="4:14" x14ac:dyDescent="0.25">
      <c r="D289" s="87"/>
      <c r="E289" s="30"/>
      <c r="H289" s="87"/>
      <c r="I289" s="30"/>
      <c r="L289" s="87"/>
      <c r="M289" s="30"/>
      <c r="N289" s="10"/>
    </row>
    <row r="290" spans="4:14" x14ac:dyDescent="0.25">
      <c r="D290" s="87"/>
      <c r="E290" s="30"/>
      <c r="H290" s="87"/>
      <c r="I290" s="30"/>
      <c r="L290" s="87"/>
      <c r="M290" s="30"/>
      <c r="N290" s="10"/>
    </row>
    <row r="291" spans="4:14" x14ac:dyDescent="0.25">
      <c r="D291" s="87"/>
      <c r="E291" s="30"/>
      <c r="H291" s="87"/>
      <c r="I291" s="30"/>
      <c r="L291" s="87"/>
      <c r="M291" s="30"/>
      <c r="N291" s="10"/>
    </row>
    <row r="292" spans="4:14" x14ac:dyDescent="0.25">
      <c r="D292" s="87"/>
      <c r="E292" s="30"/>
      <c r="H292" s="87"/>
      <c r="I292" s="30"/>
      <c r="L292" s="87"/>
      <c r="M292" s="30"/>
      <c r="N292" s="10"/>
    </row>
    <row r="293" spans="4:14" x14ac:dyDescent="0.25">
      <c r="D293" s="87"/>
      <c r="E293" s="30"/>
      <c r="H293" s="87"/>
      <c r="I293" s="30"/>
      <c r="L293" s="87"/>
      <c r="M293" s="30"/>
      <c r="N293" s="10"/>
    </row>
    <row r="294" spans="4:14" x14ac:dyDescent="0.25">
      <c r="D294" s="87"/>
      <c r="E294" s="30"/>
      <c r="H294" s="87"/>
      <c r="I294" s="30"/>
      <c r="L294" s="87"/>
      <c r="M294" s="30"/>
      <c r="N294" s="10"/>
    </row>
    <row r="295" spans="4:14" x14ac:dyDescent="0.25">
      <c r="D295" s="87"/>
      <c r="E295" s="30"/>
      <c r="H295" s="87"/>
      <c r="I295" s="30"/>
      <c r="L295" s="87"/>
      <c r="M295" s="30"/>
      <c r="N295" s="10"/>
    </row>
    <row r="296" spans="4:14" x14ac:dyDescent="0.25">
      <c r="D296" s="87"/>
      <c r="E296" s="30"/>
      <c r="H296" s="87"/>
      <c r="I296" s="30"/>
      <c r="L296" s="87"/>
      <c r="M296" s="30"/>
      <c r="N296" s="10"/>
    </row>
    <row r="297" spans="4:14" x14ac:dyDescent="0.25">
      <c r="D297" s="87"/>
      <c r="E297" s="30"/>
      <c r="H297" s="87"/>
      <c r="I297" s="30"/>
      <c r="L297" s="87"/>
      <c r="M297" s="30"/>
      <c r="N297" s="10"/>
    </row>
    <row r="298" spans="4:14" x14ac:dyDescent="0.25">
      <c r="D298" s="87"/>
      <c r="E298" s="30"/>
      <c r="H298" s="87"/>
      <c r="I298" s="30"/>
      <c r="L298" s="87"/>
      <c r="M298" s="30"/>
      <c r="N298" s="10"/>
    </row>
    <row r="299" spans="4:14" x14ac:dyDescent="0.25">
      <c r="D299" s="87"/>
      <c r="E299" s="30"/>
      <c r="H299" s="87"/>
      <c r="I299" s="30"/>
      <c r="L299" s="87"/>
      <c r="M299" s="30"/>
      <c r="N299" s="10"/>
    </row>
    <row r="300" spans="4:14" x14ac:dyDescent="0.25">
      <c r="D300" s="87"/>
      <c r="E300" s="30"/>
      <c r="H300" s="87"/>
      <c r="I300" s="30"/>
      <c r="L300" s="87"/>
      <c r="M300" s="30"/>
      <c r="N300" s="10"/>
    </row>
    <row r="301" spans="4:14" x14ac:dyDescent="0.25">
      <c r="D301" s="87"/>
      <c r="E301" s="30"/>
      <c r="H301" s="87"/>
      <c r="I301" s="30"/>
      <c r="L301" s="87"/>
      <c r="M301" s="30"/>
      <c r="N301" s="10"/>
    </row>
    <row r="302" spans="4:14" x14ac:dyDescent="0.25">
      <c r="D302" s="87"/>
      <c r="E302" s="30"/>
      <c r="H302" s="87"/>
      <c r="I302" s="30"/>
      <c r="L302" s="87"/>
      <c r="M302" s="30"/>
      <c r="N302" s="10"/>
    </row>
    <row r="303" spans="4:14" x14ac:dyDescent="0.25">
      <c r="D303" s="87"/>
      <c r="E303" s="30"/>
      <c r="H303" s="87"/>
      <c r="I303" s="30"/>
      <c r="L303" s="87"/>
      <c r="M303" s="30"/>
      <c r="N303" s="10"/>
    </row>
    <row r="304" spans="4:14" x14ac:dyDescent="0.25">
      <c r="D304" s="87"/>
      <c r="E304" s="30"/>
      <c r="H304" s="87"/>
      <c r="I304" s="30"/>
      <c r="L304" s="87"/>
      <c r="M304" s="30"/>
      <c r="N304" s="10"/>
    </row>
    <row r="305" spans="4:14" x14ac:dyDescent="0.25">
      <c r="D305" s="87"/>
      <c r="E305" s="30"/>
      <c r="H305" s="87"/>
      <c r="I305" s="30"/>
      <c r="L305" s="87"/>
      <c r="M305" s="30"/>
      <c r="N305" s="10"/>
    </row>
    <row r="306" spans="4:14" x14ac:dyDescent="0.25">
      <c r="D306" s="87"/>
      <c r="E306" s="30"/>
      <c r="H306" s="87"/>
      <c r="I306" s="30"/>
      <c r="L306" s="87"/>
      <c r="M306" s="30"/>
      <c r="N306" s="10"/>
    </row>
    <row r="307" spans="4:14" x14ac:dyDescent="0.25">
      <c r="D307" s="87"/>
      <c r="E307" s="30"/>
      <c r="H307" s="87"/>
      <c r="I307" s="30"/>
      <c r="L307" s="87"/>
      <c r="M307" s="30"/>
      <c r="N307" s="10"/>
    </row>
    <row r="308" spans="4:14" x14ac:dyDescent="0.25">
      <c r="D308" s="87"/>
      <c r="E308" s="30"/>
      <c r="H308" s="87"/>
      <c r="I308" s="30"/>
      <c r="L308" s="87"/>
      <c r="M308" s="30"/>
      <c r="N308" s="10"/>
    </row>
    <row r="309" spans="4:14" x14ac:dyDescent="0.25">
      <c r="D309" s="87"/>
      <c r="E309" s="30"/>
      <c r="H309" s="87"/>
      <c r="I309" s="30"/>
      <c r="L309" s="87"/>
      <c r="M309" s="30"/>
      <c r="N309" s="10"/>
    </row>
    <row r="310" spans="4:14" x14ac:dyDescent="0.25">
      <c r="D310" s="87"/>
      <c r="E310" s="30"/>
      <c r="H310" s="87"/>
      <c r="I310" s="30"/>
      <c r="L310" s="87"/>
      <c r="M310" s="30"/>
      <c r="N310" s="10"/>
    </row>
    <row r="311" spans="4:14" x14ac:dyDescent="0.25">
      <c r="D311" s="87"/>
      <c r="E311" s="30"/>
      <c r="H311" s="87"/>
      <c r="I311" s="30"/>
      <c r="L311" s="87"/>
      <c r="M311" s="30"/>
      <c r="N311" s="10"/>
    </row>
    <row r="312" spans="4:14" x14ac:dyDescent="0.25">
      <c r="D312" s="87"/>
      <c r="E312" s="30"/>
      <c r="H312" s="87"/>
      <c r="I312" s="30"/>
      <c r="L312" s="87"/>
      <c r="M312" s="30"/>
      <c r="N312" s="10"/>
    </row>
    <row r="313" spans="4:14" x14ac:dyDescent="0.25">
      <c r="D313" s="87"/>
      <c r="E313" s="30"/>
      <c r="H313" s="87"/>
      <c r="I313" s="30"/>
      <c r="L313" s="87"/>
      <c r="M313" s="30"/>
      <c r="N313" s="10"/>
    </row>
    <row r="314" spans="4:14" x14ac:dyDescent="0.25">
      <c r="D314" s="87"/>
      <c r="E314" s="30"/>
      <c r="H314" s="87"/>
      <c r="I314" s="30"/>
      <c r="L314" s="87"/>
      <c r="M314" s="30"/>
      <c r="N314" s="10"/>
    </row>
    <row r="315" spans="4:14" x14ac:dyDescent="0.25">
      <c r="D315" s="87"/>
      <c r="E315" s="30"/>
      <c r="H315" s="87"/>
      <c r="I315" s="30"/>
      <c r="L315" s="87"/>
      <c r="M315" s="30"/>
      <c r="N315" s="10"/>
    </row>
    <row r="316" spans="4:14" x14ac:dyDescent="0.25">
      <c r="D316" s="87"/>
      <c r="E316" s="30"/>
      <c r="H316" s="87"/>
      <c r="I316" s="30"/>
      <c r="L316" s="87"/>
      <c r="M316" s="30"/>
      <c r="N316" s="10"/>
    </row>
    <row r="317" spans="4:14" x14ac:dyDescent="0.25">
      <c r="D317" s="87"/>
      <c r="E317" s="30"/>
      <c r="H317" s="87"/>
      <c r="I317" s="30"/>
      <c r="L317" s="87"/>
      <c r="M317" s="30"/>
      <c r="N317" s="10"/>
    </row>
    <row r="318" spans="4:14" x14ac:dyDescent="0.25">
      <c r="D318" s="87"/>
      <c r="E318" s="30"/>
      <c r="H318" s="87"/>
      <c r="I318" s="30"/>
      <c r="L318" s="87"/>
      <c r="M318" s="30"/>
      <c r="N318" s="10"/>
    </row>
    <row r="319" spans="4:14" x14ac:dyDescent="0.25">
      <c r="D319" s="87"/>
      <c r="E319" s="30"/>
      <c r="H319" s="87"/>
      <c r="I319" s="30"/>
      <c r="L319" s="87"/>
      <c r="M319" s="30"/>
      <c r="N319" s="10"/>
    </row>
    <row r="320" spans="4:14" x14ac:dyDescent="0.25">
      <c r="D320" s="87"/>
      <c r="E320" s="30"/>
      <c r="H320" s="87"/>
      <c r="I320" s="30"/>
      <c r="L320" s="87"/>
      <c r="M320" s="30"/>
      <c r="N320" s="10"/>
    </row>
    <row r="321" spans="4:14" x14ac:dyDescent="0.25">
      <c r="D321" s="87"/>
      <c r="E321" s="30"/>
      <c r="H321" s="87"/>
      <c r="I321" s="30"/>
      <c r="L321" s="87"/>
      <c r="M321" s="30"/>
      <c r="N321" s="10"/>
    </row>
    <row r="322" spans="4:14" x14ac:dyDescent="0.25">
      <c r="D322" s="87"/>
      <c r="E322" s="30"/>
      <c r="H322" s="87"/>
      <c r="I322" s="30"/>
      <c r="L322" s="87"/>
      <c r="M322" s="30"/>
      <c r="N322" s="10"/>
    </row>
    <row r="323" spans="4:14" x14ac:dyDescent="0.25">
      <c r="D323" s="87"/>
      <c r="E323" s="30"/>
      <c r="H323" s="87"/>
      <c r="I323" s="30"/>
      <c r="L323" s="87"/>
      <c r="M323" s="30"/>
      <c r="N323" s="10"/>
    </row>
    <row r="324" spans="4:14" x14ac:dyDescent="0.25">
      <c r="D324" s="87"/>
      <c r="E324" s="30"/>
      <c r="H324" s="87"/>
      <c r="I324" s="30"/>
      <c r="L324" s="87"/>
      <c r="M324" s="30"/>
      <c r="N324" s="10"/>
    </row>
    <row r="325" spans="4:14" x14ac:dyDescent="0.25">
      <c r="D325" s="87"/>
      <c r="E325" s="30"/>
      <c r="H325" s="87"/>
      <c r="I325" s="30"/>
      <c r="L325" s="87"/>
      <c r="M325" s="30"/>
      <c r="N325" s="10"/>
    </row>
    <row r="326" spans="4:14" x14ac:dyDescent="0.25">
      <c r="D326" s="87"/>
      <c r="E326" s="30"/>
      <c r="H326" s="87"/>
      <c r="I326" s="30"/>
      <c r="L326" s="87"/>
      <c r="M326" s="30"/>
      <c r="N326" s="10"/>
    </row>
    <row r="327" spans="4:14" x14ac:dyDescent="0.25">
      <c r="D327" s="87"/>
      <c r="E327" s="30"/>
      <c r="H327" s="87"/>
      <c r="I327" s="30"/>
      <c r="L327" s="87"/>
      <c r="M327" s="30"/>
      <c r="N327" s="10"/>
    </row>
    <row r="328" spans="4:14" x14ac:dyDescent="0.25">
      <c r="D328" s="87"/>
      <c r="E328" s="30"/>
      <c r="H328" s="87"/>
      <c r="I328" s="30"/>
      <c r="L328" s="87"/>
      <c r="M328" s="30"/>
      <c r="N328" s="10"/>
    </row>
    <row r="329" spans="4:14" x14ac:dyDescent="0.25">
      <c r="D329" s="87"/>
      <c r="E329" s="30"/>
      <c r="H329" s="87"/>
      <c r="I329" s="30"/>
      <c r="L329" s="87"/>
      <c r="M329" s="30"/>
      <c r="N329" s="10"/>
    </row>
    <row r="330" spans="4:14" x14ac:dyDescent="0.25">
      <c r="D330" s="87"/>
      <c r="E330" s="30"/>
      <c r="H330" s="87"/>
      <c r="I330" s="30"/>
      <c r="L330" s="87"/>
      <c r="M330" s="30"/>
      <c r="N330" s="10"/>
    </row>
    <row r="331" spans="4:14" x14ac:dyDescent="0.25">
      <c r="D331" s="87"/>
      <c r="E331" s="30"/>
      <c r="H331" s="87"/>
      <c r="I331" s="30"/>
      <c r="L331" s="87"/>
      <c r="M331" s="30"/>
      <c r="N331" s="10"/>
    </row>
    <row r="332" spans="4:14" x14ac:dyDescent="0.25">
      <c r="D332" s="87"/>
      <c r="E332" s="30"/>
      <c r="H332" s="87"/>
      <c r="I332" s="30"/>
      <c r="L332" s="87"/>
      <c r="M332" s="30"/>
      <c r="N332" s="10"/>
    </row>
    <row r="333" spans="4:14" x14ac:dyDescent="0.25">
      <c r="D333" s="87"/>
      <c r="E333" s="30"/>
      <c r="H333" s="87"/>
      <c r="I333" s="30"/>
      <c r="L333" s="87"/>
      <c r="M333" s="30"/>
      <c r="N333" s="10"/>
    </row>
    <row r="334" spans="4:14" x14ac:dyDescent="0.25">
      <c r="D334" s="87"/>
      <c r="E334" s="30"/>
      <c r="H334" s="87"/>
      <c r="I334" s="30"/>
      <c r="L334" s="87"/>
      <c r="M334" s="30"/>
      <c r="N334" s="10"/>
    </row>
    <row r="335" spans="4:14" x14ac:dyDescent="0.25">
      <c r="D335" s="87"/>
      <c r="E335" s="30"/>
      <c r="H335" s="87"/>
      <c r="I335" s="30"/>
      <c r="L335" s="87"/>
      <c r="M335" s="30"/>
      <c r="N335" s="10"/>
    </row>
    <row r="336" spans="4:14" x14ac:dyDescent="0.25">
      <c r="D336" s="87"/>
      <c r="E336" s="30"/>
      <c r="H336" s="87"/>
      <c r="I336" s="30"/>
      <c r="L336" s="87"/>
      <c r="M336" s="30"/>
      <c r="N336" s="10"/>
    </row>
    <row r="337" spans="4:14" x14ac:dyDescent="0.25">
      <c r="D337" s="87"/>
      <c r="E337" s="30"/>
      <c r="H337" s="87"/>
      <c r="I337" s="30"/>
      <c r="L337" s="87"/>
      <c r="M337" s="30"/>
      <c r="N337" s="10"/>
    </row>
    <row r="338" spans="4:14" x14ac:dyDescent="0.25">
      <c r="D338" s="87"/>
      <c r="E338" s="30"/>
      <c r="H338" s="87"/>
      <c r="I338" s="30"/>
      <c r="L338" s="87"/>
      <c r="M338" s="30"/>
      <c r="N338" s="10"/>
    </row>
    <row r="339" spans="4:14" x14ac:dyDescent="0.25">
      <c r="D339" s="87"/>
      <c r="E339" s="30"/>
      <c r="H339" s="87"/>
      <c r="I339" s="30"/>
      <c r="L339" s="87"/>
      <c r="M339" s="30"/>
      <c r="N339" s="10"/>
    </row>
    <row r="340" spans="4:14" x14ac:dyDescent="0.25">
      <c r="D340" s="87"/>
      <c r="E340" s="30"/>
      <c r="H340" s="87"/>
      <c r="I340" s="30"/>
      <c r="L340" s="87"/>
      <c r="M340" s="30"/>
      <c r="N340" s="10"/>
    </row>
    <row r="341" spans="4:14" x14ac:dyDescent="0.25">
      <c r="D341" s="87"/>
      <c r="E341" s="30"/>
      <c r="H341" s="87"/>
      <c r="I341" s="30"/>
      <c r="L341" s="87"/>
      <c r="M341" s="30"/>
      <c r="N341" s="10"/>
    </row>
    <row r="342" spans="4:14" x14ac:dyDescent="0.25">
      <c r="D342" s="87"/>
      <c r="E342" s="30"/>
      <c r="H342" s="87"/>
      <c r="I342" s="30"/>
      <c r="L342" s="87"/>
      <c r="M342" s="30"/>
      <c r="N342" s="10"/>
    </row>
    <row r="343" spans="4:14" x14ac:dyDescent="0.25">
      <c r="D343" s="87"/>
      <c r="E343" s="30"/>
      <c r="H343" s="87"/>
      <c r="I343" s="30"/>
      <c r="L343" s="87"/>
      <c r="M343" s="30"/>
      <c r="N343" s="10"/>
    </row>
    <row r="344" spans="4:14" x14ac:dyDescent="0.25">
      <c r="D344" s="87"/>
      <c r="E344" s="30"/>
      <c r="H344" s="87"/>
      <c r="I344" s="30"/>
      <c r="L344" s="87"/>
      <c r="M344" s="30"/>
      <c r="N344" s="10"/>
    </row>
    <row r="345" spans="4:14" x14ac:dyDescent="0.25">
      <c r="D345" s="87"/>
      <c r="E345" s="30"/>
      <c r="H345" s="87"/>
      <c r="I345" s="30"/>
      <c r="L345" s="87"/>
      <c r="M345" s="30"/>
      <c r="N345" s="10"/>
    </row>
    <row r="346" spans="4:14" x14ac:dyDescent="0.25">
      <c r="D346" s="87"/>
      <c r="E346" s="30"/>
      <c r="H346" s="87"/>
      <c r="I346" s="30"/>
      <c r="L346" s="87"/>
      <c r="M346" s="30"/>
      <c r="N346" s="10"/>
    </row>
    <row r="347" spans="4:14" x14ac:dyDescent="0.25">
      <c r="D347" s="87"/>
      <c r="E347" s="30"/>
      <c r="H347" s="87"/>
      <c r="I347" s="30"/>
      <c r="L347" s="87"/>
      <c r="M347" s="30"/>
      <c r="N347" s="10"/>
    </row>
    <row r="348" spans="4:14" x14ac:dyDescent="0.25">
      <c r="D348" s="87"/>
      <c r="E348" s="30"/>
      <c r="H348" s="87"/>
      <c r="I348" s="30"/>
      <c r="L348" s="87"/>
      <c r="M348" s="30"/>
      <c r="N348" s="10"/>
    </row>
    <row r="349" spans="4:14" x14ac:dyDescent="0.25">
      <c r="D349" s="87"/>
      <c r="E349" s="30"/>
      <c r="H349" s="87"/>
      <c r="I349" s="30"/>
      <c r="L349" s="87"/>
      <c r="M349" s="30"/>
      <c r="N349" s="10"/>
    </row>
    <row r="350" spans="4:14" x14ac:dyDescent="0.25">
      <c r="D350" s="87"/>
      <c r="E350" s="30"/>
      <c r="H350" s="87"/>
      <c r="I350" s="30"/>
      <c r="L350" s="87"/>
      <c r="M350" s="30"/>
      <c r="N350" s="10"/>
    </row>
    <row r="351" spans="4:14" x14ac:dyDescent="0.25">
      <c r="D351" s="87"/>
      <c r="E351" s="30"/>
      <c r="H351" s="87"/>
      <c r="I351" s="30"/>
      <c r="L351" s="87"/>
      <c r="M351" s="30"/>
      <c r="N351" s="10"/>
    </row>
    <row r="352" spans="4:14" x14ac:dyDescent="0.25">
      <c r="D352" s="87"/>
      <c r="E352" s="30"/>
      <c r="H352" s="87"/>
      <c r="I352" s="30"/>
      <c r="L352" s="87"/>
      <c r="M352" s="30"/>
      <c r="N352" s="10"/>
    </row>
    <row r="353" spans="4:14" x14ac:dyDescent="0.25">
      <c r="D353" s="87"/>
      <c r="E353" s="30"/>
      <c r="H353" s="87"/>
      <c r="I353" s="30"/>
      <c r="L353" s="87"/>
      <c r="M353" s="30"/>
      <c r="N353" s="10"/>
    </row>
    <row r="354" spans="4:14" x14ac:dyDescent="0.25">
      <c r="D354" s="87"/>
      <c r="E354" s="30"/>
      <c r="H354" s="87"/>
      <c r="I354" s="30"/>
      <c r="L354" s="87"/>
      <c r="M354" s="30"/>
      <c r="N354" s="10"/>
    </row>
    <row r="355" spans="4:14" x14ac:dyDescent="0.25">
      <c r="D355" s="87"/>
      <c r="E355" s="30"/>
      <c r="H355" s="87"/>
      <c r="I355" s="30"/>
      <c r="L355" s="87"/>
      <c r="M355" s="30"/>
      <c r="N355" s="10"/>
    </row>
    <row r="356" spans="4:14" x14ac:dyDescent="0.25">
      <c r="D356" s="87"/>
      <c r="E356" s="30"/>
      <c r="H356" s="87"/>
      <c r="I356" s="30"/>
      <c r="L356" s="87"/>
      <c r="M356" s="30"/>
      <c r="N356" s="10"/>
    </row>
    <row r="357" spans="4:14" x14ac:dyDescent="0.25">
      <c r="D357" s="87"/>
      <c r="E357" s="30"/>
      <c r="H357" s="87"/>
      <c r="I357" s="30"/>
      <c r="L357" s="87"/>
      <c r="M357" s="30"/>
      <c r="N357" s="10"/>
    </row>
    <row r="358" spans="4:14" x14ac:dyDescent="0.25">
      <c r="D358" s="87"/>
      <c r="E358" s="30"/>
      <c r="H358" s="87"/>
      <c r="I358" s="30"/>
      <c r="L358" s="87"/>
      <c r="M358" s="30"/>
      <c r="N358" s="10"/>
    </row>
    <row r="359" spans="4:14" x14ac:dyDescent="0.25">
      <c r="D359" s="87"/>
      <c r="E359" s="30"/>
      <c r="H359" s="87"/>
      <c r="I359" s="30"/>
      <c r="L359" s="87"/>
      <c r="M359" s="30"/>
      <c r="N359" s="10"/>
    </row>
    <row r="360" spans="4:14" x14ac:dyDescent="0.25">
      <c r="D360" s="87"/>
      <c r="E360" s="30"/>
      <c r="H360" s="87"/>
      <c r="I360" s="30"/>
      <c r="L360" s="87"/>
      <c r="M360" s="30"/>
      <c r="N360" s="10"/>
    </row>
    <row r="361" spans="4:14" x14ac:dyDescent="0.25">
      <c r="D361" s="87"/>
      <c r="E361" s="30"/>
      <c r="H361" s="87"/>
      <c r="I361" s="30"/>
      <c r="L361" s="87"/>
      <c r="M361" s="30"/>
      <c r="N361" s="10"/>
    </row>
    <row r="362" spans="4:14" x14ac:dyDescent="0.25">
      <c r="D362" s="87"/>
      <c r="E362" s="30"/>
      <c r="H362" s="87"/>
      <c r="I362" s="30"/>
      <c r="L362" s="87"/>
      <c r="M362" s="30"/>
      <c r="N362" s="10"/>
    </row>
    <row r="363" spans="4:14" x14ac:dyDescent="0.25">
      <c r="D363" s="87"/>
      <c r="E363" s="30"/>
      <c r="H363" s="87"/>
      <c r="I363" s="30"/>
      <c r="L363" s="87"/>
      <c r="M363" s="30"/>
      <c r="N363" s="10"/>
    </row>
    <row r="364" spans="4:14" x14ac:dyDescent="0.25">
      <c r="D364" s="87"/>
      <c r="E364" s="30"/>
      <c r="H364" s="87"/>
      <c r="I364" s="30"/>
      <c r="L364" s="87"/>
      <c r="M364" s="30"/>
      <c r="N364" s="10"/>
    </row>
    <row r="365" spans="4:14" x14ac:dyDescent="0.25">
      <c r="D365" s="87"/>
      <c r="E365" s="30"/>
      <c r="H365" s="87"/>
      <c r="I365" s="30"/>
      <c r="L365" s="87"/>
      <c r="M365" s="30"/>
      <c r="N365" s="10"/>
    </row>
    <row r="366" spans="4:14" x14ac:dyDescent="0.25">
      <c r="D366" s="87"/>
      <c r="E366" s="30"/>
      <c r="H366" s="87"/>
      <c r="I366" s="30"/>
      <c r="L366" s="87"/>
      <c r="M366" s="30"/>
      <c r="N366" s="10"/>
    </row>
    <row r="367" spans="4:14" x14ac:dyDescent="0.25">
      <c r="D367" s="87"/>
      <c r="E367" s="30"/>
      <c r="H367" s="87"/>
      <c r="I367" s="30"/>
      <c r="L367" s="87"/>
      <c r="M367" s="30"/>
      <c r="N367" s="10"/>
    </row>
    <row r="368" spans="4:14" x14ac:dyDescent="0.25">
      <c r="D368" s="87"/>
      <c r="E368" s="30"/>
      <c r="H368" s="87"/>
      <c r="I368" s="30"/>
      <c r="L368" s="87"/>
      <c r="M368" s="30"/>
      <c r="N368" s="10"/>
    </row>
    <row r="369" spans="4:14" x14ac:dyDescent="0.25">
      <c r="D369" s="87"/>
      <c r="E369" s="30"/>
      <c r="H369" s="87"/>
      <c r="I369" s="30"/>
      <c r="L369" s="87"/>
      <c r="M369" s="30"/>
      <c r="N369" s="10"/>
    </row>
    <row r="370" spans="4:14" x14ac:dyDescent="0.25">
      <c r="D370" s="87"/>
      <c r="E370" s="30"/>
      <c r="H370" s="87"/>
      <c r="I370" s="30"/>
      <c r="L370" s="87"/>
      <c r="M370" s="30"/>
      <c r="N370" s="10"/>
    </row>
    <row r="371" spans="4:14" x14ac:dyDescent="0.25">
      <c r="D371" s="87"/>
      <c r="E371" s="30"/>
      <c r="H371" s="87"/>
      <c r="I371" s="30"/>
      <c r="L371" s="87"/>
      <c r="M371" s="30"/>
      <c r="N371" s="10"/>
    </row>
    <row r="372" spans="4:14" x14ac:dyDescent="0.25">
      <c r="D372" s="87"/>
      <c r="E372" s="30"/>
      <c r="H372" s="87"/>
      <c r="I372" s="30"/>
      <c r="L372" s="87"/>
      <c r="M372" s="30"/>
      <c r="N372" s="10"/>
    </row>
    <row r="373" spans="4:14" x14ac:dyDescent="0.25">
      <c r="D373" s="87"/>
      <c r="E373" s="30"/>
      <c r="H373" s="87"/>
      <c r="I373" s="30"/>
      <c r="L373" s="87"/>
      <c r="M373" s="30"/>
      <c r="N373" s="10"/>
    </row>
    <row r="374" spans="4:14" x14ac:dyDescent="0.25">
      <c r="D374" s="87"/>
      <c r="E374" s="30"/>
      <c r="H374" s="87"/>
      <c r="I374" s="30"/>
      <c r="L374" s="87"/>
      <c r="M374" s="30"/>
      <c r="N374" s="10"/>
    </row>
    <row r="375" spans="4:14" x14ac:dyDescent="0.25">
      <c r="D375" s="87"/>
      <c r="E375" s="30"/>
      <c r="H375" s="87"/>
      <c r="I375" s="30"/>
      <c r="L375" s="87"/>
      <c r="M375" s="30"/>
      <c r="N375" s="10"/>
    </row>
    <row r="376" spans="4:14" x14ac:dyDescent="0.25">
      <c r="D376" s="87"/>
      <c r="E376" s="30"/>
      <c r="H376" s="87"/>
      <c r="I376" s="30"/>
      <c r="L376" s="87"/>
      <c r="M376" s="30"/>
      <c r="N376" s="10"/>
    </row>
    <row r="377" spans="4:14" x14ac:dyDescent="0.25">
      <c r="D377" s="87"/>
      <c r="E377" s="30"/>
      <c r="H377" s="87"/>
      <c r="I377" s="30"/>
      <c r="L377" s="87"/>
      <c r="M377" s="30"/>
      <c r="N377" s="10"/>
    </row>
    <row r="378" spans="4:14" x14ac:dyDescent="0.25">
      <c r="D378" s="87"/>
      <c r="E378" s="30"/>
      <c r="H378" s="87"/>
      <c r="I378" s="30"/>
      <c r="L378" s="87"/>
      <c r="M378" s="30"/>
      <c r="N378" s="10"/>
    </row>
    <row r="379" spans="4:14" x14ac:dyDescent="0.25">
      <c r="D379" s="87"/>
      <c r="E379" s="30"/>
      <c r="H379" s="87"/>
      <c r="I379" s="30"/>
      <c r="L379" s="87"/>
      <c r="M379" s="30"/>
      <c r="N379" s="10"/>
    </row>
    <row r="380" spans="4:14" x14ac:dyDescent="0.25">
      <c r="D380" s="87"/>
      <c r="E380" s="30"/>
      <c r="H380" s="87"/>
      <c r="I380" s="30"/>
      <c r="L380" s="87"/>
      <c r="M380" s="30"/>
      <c r="N380" s="10"/>
    </row>
    <row r="381" spans="4:14" x14ac:dyDescent="0.25">
      <c r="D381" s="87"/>
      <c r="E381" s="30"/>
      <c r="H381" s="87"/>
      <c r="I381" s="30"/>
      <c r="L381" s="87"/>
      <c r="M381" s="30"/>
      <c r="N381" s="10"/>
    </row>
    <row r="382" spans="4:14" x14ac:dyDescent="0.25">
      <c r="D382" s="87"/>
      <c r="E382" s="30"/>
      <c r="H382" s="87"/>
      <c r="I382" s="30"/>
      <c r="L382" s="87"/>
      <c r="M382" s="30"/>
      <c r="N382" s="10"/>
    </row>
    <row r="383" spans="4:14" x14ac:dyDescent="0.25">
      <c r="D383" s="87"/>
      <c r="E383" s="30"/>
      <c r="H383" s="87"/>
      <c r="I383" s="30"/>
      <c r="L383" s="87"/>
      <c r="M383" s="30"/>
      <c r="N383" s="10"/>
    </row>
    <row r="384" spans="4:14" x14ac:dyDescent="0.25">
      <c r="D384" s="87"/>
      <c r="E384" s="30"/>
      <c r="H384" s="87"/>
      <c r="I384" s="30"/>
      <c r="L384" s="87"/>
      <c r="M384" s="30"/>
      <c r="N384" s="10"/>
    </row>
    <row r="385" spans="4:14" x14ac:dyDescent="0.25">
      <c r="D385" s="87"/>
      <c r="E385" s="30"/>
      <c r="H385" s="87"/>
      <c r="I385" s="30"/>
      <c r="L385" s="87"/>
      <c r="M385" s="30"/>
      <c r="N385" s="10"/>
    </row>
    <row r="386" spans="4:14" x14ac:dyDescent="0.25">
      <c r="D386" s="87"/>
      <c r="E386" s="30"/>
      <c r="H386" s="87"/>
      <c r="I386" s="30"/>
      <c r="L386" s="87"/>
      <c r="M386" s="30"/>
      <c r="N386" s="10"/>
    </row>
    <row r="387" spans="4:14" x14ac:dyDescent="0.25">
      <c r="D387" s="87"/>
      <c r="E387" s="30"/>
      <c r="H387" s="87"/>
      <c r="I387" s="30"/>
      <c r="L387" s="87"/>
      <c r="M387" s="30"/>
      <c r="N387" s="10"/>
    </row>
    <row r="388" spans="4:14" x14ac:dyDescent="0.25">
      <c r="D388" s="87"/>
      <c r="E388" s="30"/>
      <c r="H388" s="87"/>
      <c r="I388" s="30"/>
      <c r="L388" s="87"/>
      <c r="M388" s="30"/>
      <c r="N388" s="10"/>
    </row>
    <row r="389" spans="4:14" x14ac:dyDescent="0.25">
      <c r="D389" s="87"/>
      <c r="E389" s="30"/>
      <c r="H389" s="87"/>
      <c r="I389" s="30"/>
      <c r="L389" s="87"/>
      <c r="M389" s="30"/>
      <c r="N389" s="10"/>
    </row>
    <row r="390" spans="4:14" x14ac:dyDescent="0.25">
      <c r="D390" s="87"/>
      <c r="E390" s="30"/>
      <c r="H390" s="87"/>
      <c r="I390" s="30"/>
      <c r="L390" s="87"/>
      <c r="M390" s="30"/>
      <c r="N390" s="10"/>
    </row>
    <row r="391" spans="4:14" x14ac:dyDescent="0.25">
      <c r="D391" s="87"/>
      <c r="E391" s="30"/>
      <c r="H391" s="87"/>
      <c r="I391" s="30"/>
      <c r="L391" s="87"/>
      <c r="M391" s="30"/>
      <c r="N391" s="10"/>
    </row>
    <row r="392" spans="4:14" x14ac:dyDescent="0.25">
      <c r="D392" s="87"/>
      <c r="E392" s="30"/>
      <c r="H392" s="87"/>
      <c r="I392" s="30"/>
      <c r="L392" s="87"/>
      <c r="M392" s="30"/>
      <c r="N392" s="10"/>
    </row>
    <row r="393" spans="4:14" x14ac:dyDescent="0.25">
      <c r="D393" s="87"/>
      <c r="E393" s="30"/>
      <c r="H393" s="87"/>
      <c r="I393" s="30"/>
      <c r="L393" s="87"/>
      <c r="M393" s="30"/>
      <c r="N393" s="10"/>
    </row>
    <row r="394" spans="4:14" x14ac:dyDescent="0.25">
      <c r="D394" s="87"/>
      <c r="E394" s="30"/>
      <c r="H394" s="87"/>
      <c r="I394" s="30"/>
      <c r="L394" s="87"/>
      <c r="M394" s="30"/>
      <c r="N394" s="10"/>
    </row>
    <row r="395" spans="4:14" x14ac:dyDescent="0.25">
      <c r="D395" s="87"/>
      <c r="E395" s="30"/>
      <c r="H395" s="87"/>
      <c r="I395" s="30"/>
      <c r="L395" s="87"/>
      <c r="M395" s="30"/>
      <c r="N395" s="10"/>
    </row>
    <row r="396" spans="4:14" x14ac:dyDescent="0.25">
      <c r="D396" s="87"/>
      <c r="E396" s="30"/>
      <c r="H396" s="87"/>
      <c r="I396" s="30"/>
      <c r="L396" s="87"/>
      <c r="M396" s="30"/>
      <c r="N396" s="10"/>
    </row>
    <row r="397" spans="4:14" x14ac:dyDescent="0.25">
      <c r="D397" s="87"/>
      <c r="E397" s="30"/>
      <c r="H397" s="87"/>
      <c r="I397" s="30"/>
      <c r="L397" s="87"/>
      <c r="M397" s="30"/>
      <c r="N397" s="10"/>
    </row>
    <row r="398" spans="4:14" x14ac:dyDescent="0.25">
      <c r="D398" s="87"/>
      <c r="E398" s="30"/>
      <c r="H398" s="87"/>
      <c r="I398" s="30"/>
      <c r="L398" s="87"/>
      <c r="M398" s="30"/>
      <c r="N398" s="10"/>
    </row>
    <row r="399" spans="4:14" x14ac:dyDescent="0.25">
      <c r="D399" s="87"/>
      <c r="E399" s="30"/>
      <c r="H399" s="87"/>
      <c r="I399" s="30"/>
      <c r="L399" s="87"/>
      <c r="M399" s="30"/>
      <c r="N399" s="10"/>
    </row>
    <row r="400" spans="4:14" x14ac:dyDescent="0.25">
      <c r="D400" s="87"/>
      <c r="E400" s="30"/>
      <c r="H400" s="87"/>
      <c r="I400" s="30"/>
      <c r="L400" s="87"/>
      <c r="M400" s="30"/>
      <c r="N400" s="10"/>
    </row>
    <row r="401" spans="4:14" x14ac:dyDescent="0.25">
      <c r="D401" s="87"/>
      <c r="E401" s="30"/>
      <c r="H401" s="87"/>
      <c r="I401" s="30"/>
      <c r="L401" s="87"/>
      <c r="M401" s="30"/>
      <c r="N401" s="10"/>
    </row>
    <row r="402" spans="4:14" x14ac:dyDescent="0.25">
      <c r="D402" s="87"/>
      <c r="E402" s="30"/>
      <c r="H402" s="87"/>
      <c r="I402" s="30"/>
      <c r="L402" s="87"/>
      <c r="M402" s="30"/>
      <c r="N402" s="10"/>
    </row>
    <row r="403" spans="4:14" x14ac:dyDescent="0.25">
      <c r="D403" s="87"/>
      <c r="E403" s="30"/>
      <c r="H403" s="87"/>
      <c r="I403" s="30"/>
      <c r="L403" s="87"/>
      <c r="M403" s="30"/>
      <c r="N403" s="10"/>
    </row>
    <row r="404" spans="4:14" x14ac:dyDescent="0.25">
      <c r="D404" s="87"/>
      <c r="E404" s="30"/>
      <c r="H404" s="87"/>
      <c r="I404" s="30"/>
      <c r="L404" s="87"/>
      <c r="M404" s="30"/>
      <c r="N404" s="10"/>
    </row>
    <row r="405" spans="4:14" x14ac:dyDescent="0.25">
      <c r="D405" s="87"/>
      <c r="E405" s="30"/>
      <c r="H405" s="87"/>
      <c r="I405" s="30"/>
      <c r="L405" s="87"/>
      <c r="M405" s="30"/>
      <c r="N405" s="10"/>
    </row>
    <row r="406" spans="4:14" x14ac:dyDescent="0.25">
      <c r="D406" s="87"/>
      <c r="E406" s="30"/>
      <c r="H406" s="87"/>
      <c r="I406" s="30"/>
      <c r="L406" s="87"/>
      <c r="M406" s="30"/>
      <c r="N406" s="10"/>
    </row>
    <row r="407" spans="4:14" x14ac:dyDescent="0.25">
      <c r="D407" s="87"/>
      <c r="E407" s="30"/>
      <c r="H407" s="87"/>
      <c r="I407" s="30"/>
      <c r="L407" s="87"/>
      <c r="M407" s="30"/>
      <c r="N407" s="10"/>
    </row>
    <row r="408" spans="4:14" x14ac:dyDescent="0.25">
      <c r="D408" s="87"/>
      <c r="E408" s="30"/>
      <c r="H408" s="87"/>
      <c r="I408" s="30"/>
      <c r="L408" s="87"/>
      <c r="M408" s="30"/>
      <c r="N408" s="10"/>
    </row>
    <row r="409" spans="4:14" x14ac:dyDescent="0.25">
      <c r="D409" s="87"/>
      <c r="E409" s="30"/>
      <c r="H409" s="87"/>
      <c r="I409" s="30"/>
      <c r="L409" s="87"/>
      <c r="M409" s="30"/>
      <c r="N409" s="10"/>
    </row>
    <row r="410" spans="4:14" x14ac:dyDescent="0.25">
      <c r="D410" s="87"/>
      <c r="E410" s="30"/>
      <c r="H410" s="87"/>
      <c r="I410" s="30"/>
      <c r="L410" s="87"/>
      <c r="M410" s="30"/>
      <c r="N410" s="10"/>
    </row>
    <row r="411" spans="4:14" x14ac:dyDescent="0.25">
      <c r="D411" s="87"/>
      <c r="E411" s="30"/>
      <c r="H411" s="87"/>
      <c r="I411" s="30"/>
      <c r="L411" s="87"/>
      <c r="M411" s="30"/>
      <c r="N411" s="10"/>
    </row>
    <row r="412" spans="4:14" x14ac:dyDescent="0.25">
      <c r="D412" s="87"/>
      <c r="E412" s="30"/>
      <c r="H412" s="87"/>
      <c r="I412" s="30"/>
      <c r="L412" s="87"/>
      <c r="M412" s="30"/>
      <c r="N412" s="10"/>
    </row>
    <row r="413" spans="4:14" x14ac:dyDescent="0.25">
      <c r="D413" s="87"/>
      <c r="E413" s="30"/>
      <c r="H413" s="87"/>
      <c r="I413" s="30"/>
      <c r="L413" s="87"/>
      <c r="M413" s="30"/>
      <c r="N413" s="10"/>
    </row>
    <row r="414" spans="4:14" x14ac:dyDescent="0.25">
      <c r="D414" s="87"/>
      <c r="E414" s="30"/>
      <c r="H414" s="87"/>
      <c r="I414" s="30"/>
      <c r="L414" s="87"/>
      <c r="M414" s="30"/>
      <c r="N414" s="10"/>
    </row>
    <row r="415" spans="4:14" x14ac:dyDescent="0.25">
      <c r="D415" s="87"/>
      <c r="E415" s="30"/>
      <c r="H415" s="87"/>
      <c r="I415" s="30"/>
      <c r="L415" s="87"/>
      <c r="M415" s="30"/>
      <c r="N415" s="10"/>
    </row>
    <row r="416" spans="4:14" x14ac:dyDescent="0.25">
      <c r="D416" s="87"/>
      <c r="E416" s="30"/>
      <c r="H416" s="87"/>
      <c r="I416" s="30"/>
      <c r="L416" s="87"/>
      <c r="M416" s="30"/>
      <c r="N416" s="10"/>
    </row>
    <row r="417" spans="4:14" x14ac:dyDescent="0.25">
      <c r="D417" s="87"/>
      <c r="E417" s="30"/>
      <c r="H417" s="87"/>
      <c r="I417" s="30"/>
      <c r="L417" s="87"/>
      <c r="M417" s="30"/>
      <c r="N417" s="10"/>
    </row>
    <row r="418" spans="4:14" x14ac:dyDescent="0.25">
      <c r="D418" s="87"/>
      <c r="E418" s="30"/>
      <c r="H418" s="87"/>
      <c r="I418" s="30"/>
      <c r="L418" s="87"/>
      <c r="M418" s="30"/>
      <c r="N418" s="10"/>
    </row>
    <row r="419" spans="4:14" x14ac:dyDescent="0.25">
      <c r="D419" s="87"/>
      <c r="E419" s="30"/>
      <c r="H419" s="87"/>
      <c r="I419" s="30"/>
      <c r="L419" s="87"/>
      <c r="M419" s="30"/>
      <c r="N419" s="10"/>
    </row>
    <row r="420" spans="4:14" x14ac:dyDescent="0.25">
      <c r="D420" s="87"/>
      <c r="E420" s="30"/>
      <c r="H420" s="87"/>
      <c r="I420" s="30"/>
      <c r="L420" s="87"/>
      <c r="M420" s="30"/>
      <c r="N420" s="10"/>
    </row>
    <row r="421" spans="4:14" x14ac:dyDescent="0.25">
      <c r="D421" s="87"/>
      <c r="E421" s="30"/>
      <c r="H421" s="87"/>
      <c r="I421" s="30"/>
      <c r="L421" s="87"/>
      <c r="M421" s="30"/>
      <c r="N421" s="10"/>
    </row>
    <row r="422" spans="4:14" x14ac:dyDescent="0.25">
      <c r="D422" s="87"/>
      <c r="E422" s="30"/>
      <c r="H422" s="87"/>
      <c r="I422" s="30"/>
      <c r="L422" s="87"/>
      <c r="M422" s="30"/>
      <c r="N422" s="10"/>
    </row>
    <row r="423" spans="4:14" x14ac:dyDescent="0.25">
      <c r="D423" s="87"/>
      <c r="E423" s="30"/>
      <c r="H423" s="87"/>
      <c r="I423" s="30"/>
      <c r="L423" s="87"/>
      <c r="M423" s="30"/>
      <c r="N423" s="10"/>
    </row>
    <row r="424" spans="4:14" x14ac:dyDescent="0.25">
      <c r="D424" s="87"/>
      <c r="E424" s="30"/>
      <c r="H424" s="87"/>
      <c r="I424" s="30"/>
      <c r="L424" s="87"/>
      <c r="M424" s="30"/>
      <c r="N424" s="10"/>
    </row>
    <row r="425" spans="4:14" x14ac:dyDescent="0.25">
      <c r="D425" s="87"/>
      <c r="E425" s="30"/>
      <c r="H425" s="87"/>
      <c r="I425" s="30"/>
      <c r="L425" s="87"/>
      <c r="M425" s="30"/>
      <c r="N425" s="10"/>
    </row>
    <row r="426" spans="4:14" x14ac:dyDescent="0.25">
      <c r="D426" s="87"/>
      <c r="E426" s="30"/>
      <c r="H426" s="87"/>
      <c r="I426" s="30"/>
      <c r="L426" s="87"/>
      <c r="M426" s="30"/>
      <c r="N426" s="10"/>
    </row>
    <row r="427" spans="4:14" x14ac:dyDescent="0.25">
      <c r="D427" s="87"/>
      <c r="E427" s="30"/>
      <c r="H427" s="87"/>
      <c r="I427" s="30"/>
      <c r="L427" s="87"/>
      <c r="M427" s="30"/>
      <c r="N427" s="10"/>
    </row>
    <row r="428" spans="4:14" x14ac:dyDescent="0.25">
      <c r="D428" s="87"/>
      <c r="E428" s="30"/>
      <c r="H428" s="87"/>
      <c r="I428" s="30"/>
      <c r="L428" s="87"/>
      <c r="M428" s="30"/>
      <c r="N428" s="10"/>
    </row>
    <row r="429" spans="4:14" x14ac:dyDescent="0.25">
      <c r="D429" s="87"/>
      <c r="E429" s="30"/>
      <c r="H429" s="87"/>
      <c r="I429" s="30"/>
      <c r="L429" s="87"/>
      <c r="M429" s="30"/>
      <c r="N429" s="10"/>
    </row>
    <row r="430" spans="4:14" x14ac:dyDescent="0.25">
      <c r="D430" s="87"/>
      <c r="E430" s="30"/>
      <c r="H430" s="87"/>
      <c r="I430" s="30"/>
      <c r="L430" s="87"/>
      <c r="M430" s="30"/>
      <c r="N430" s="10"/>
    </row>
    <row r="431" spans="4:14" x14ac:dyDescent="0.25">
      <c r="D431" s="87"/>
      <c r="E431" s="30"/>
      <c r="H431" s="87"/>
      <c r="I431" s="30"/>
      <c r="L431" s="87"/>
      <c r="M431" s="30"/>
      <c r="N431" s="10"/>
    </row>
    <row r="432" spans="4:14" x14ac:dyDescent="0.25">
      <c r="D432" s="87"/>
      <c r="E432" s="30"/>
      <c r="H432" s="87"/>
      <c r="I432" s="30"/>
      <c r="L432" s="87"/>
      <c r="M432" s="30"/>
      <c r="N432" s="10"/>
    </row>
    <row r="433" spans="4:14" x14ac:dyDescent="0.25">
      <c r="D433" s="87"/>
      <c r="E433" s="30"/>
      <c r="H433" s="87"/>
      <c r="I433" s="30"/>
      <c r="L433" s="87"/>
      <c r="M433" s="30"/>
      <c r="N433" s="10"/>
    </row>
    <row r="434" spans="4:14" x14ac:dyDescent="0.25">
      <c r="D434" s="87"/>
      <c r="E434" s="30"/>
      <c r="H434" s="87"/>
      <c r="I434" s="30"/>
      <c r="L434" s="87"/>
      <c r="M434" s="30"/>
      <c r="N434" s="10"/>
    </row>
    <row r="435" spans="4:14" x14ac:dyDescent="0.25">
      <c r="D435" s="87"/>
      <c r="E435" s="30"/>
      <c r="H435" s="87"/>
      <c r="I435" s="30"/>
      <c r="L435" s="87"/>
      <c r="M435" s="30"/>
      <c r="N435" s="10"/>
    </row>
    <row r="436" spans="4:14" x14ac:dyDescent="0.25">
      <c r="D436" s="87"/>
      <c r="E436" s="30"/>
      <c r="H436" s="87"/>
      <c r="I436" s="30"/>
      <c r="L436" s="87"/>
      <c r="M436" s="30"/>
      <c r="N436" s="10"/>
    </row>
    <row r="437" spans="4:14" x14ac:dyDescent="0.25">
      <c r="D437" s="87"/>
      <c r="E437" s="30"/>
      <c r="H437" s="87"/>
      <c r="I437" s="30"/>
      <c r="L437" s="87"/>
      <c r="M437" s="30"/>
      <c r="N437" s="10"/>
    </row>
    <row r="438" spans="4:14" x14ac:dyDescent="0.25">
      <c r="D438" s="87"/>
      <c r="E438" s="30"/>
      <c r="H438" s="87"/>
      <c r="I438" s="30"/>
      <c r="L438" s="87"/>
      <c r="M438" s="30"/>
      <c r="N438" s="10"/>
    </row>
    <row r="439" spans="4:14" x14ac:dyDescent="0.25">
      <c r="D439" s="87"/>
      <c r="E439" s="30"/>
      <c r="H439" s="87"/>
      <c r="I439" s="30"/>
      <c r="L439" s="87"/>
      <c r="M439" s="30"/>
      <c r="N439" s="10"/>
    </row>
    <row r="440" spans="4:14" x14ac:dyDescent="0.25">
      <c r="D440" s="87"/>
      <c r="E440" s="30"/>
      <c r="H440" s="87"/>
      <c r="I440" s="30"/>
      <c r="L440" s="87"/>
      <c r="M440" s="30"/>
      <c r="N440" s="10"/>
    </row>
    <row r="441" spans="4:14" x14ac:dyDescent="0.25">
      <c r="D441" s="87"/>
      <c r="E441" s="30"/>
      <c r="H441" s="87"/>
      <c r="I441" s="30"/>
      <c r="L441" s="87"/>
      <c r="M441" s="30"/>
      <c r="N441" s="10"/>
    </row>
    <row r="442" spans="4:14" x14ac:dyDescent="0.25">
      <c r="D442" s="87"/>
      <c r="E442" s="30"/>
      <c r="H442" s="87"/>
      <c r="I442" s="30"/>
      <c r="L442" s="87"/>
      <c r="M442" s="30"/>
      <c r="N442" s="10"/>
    </row>
    <row r="443" spans="4:14" x14ac:dyDescent="0.25">
      <c r="D443" s="87"/>
      <c r="E443" s="30"/>
      <c r="H443" s="87"/>
      <c r="I443" s="30"/>
      <c r="L443" s="87"/>
      <c r="M443" s="30"/>
      <c r="N443" s="10"/>
    </row>
    <row r="444" spans="4:14" x14ac:dyDescent="0.25">
      <c r="D444" s="87"/>
      <c r="E444" s="30"/>
      <c r="H444" s="87"/>
      <c r="I444" s="30"/>
      <c r="L444" s="87"/>
      <c r="M444" s="30"/>
      <c r="N444" s="10"/>
    </row>
    <row r="445" spans="4:14" x14ac:dyDescent="0.25">
      <c r="D445" s="87"/>
      <c r="E445" s="30"/>
      <c r="H445" s="87"/>
      <c r="I445" s="30"/>
      <c r="L445" s="87"/>
      <c r="M445" s="30"/>
      <c r="N445" s="10"/>
    </row>
    <row r="446" spans="4:14" x14ac:dyDescent="0.25">
      <c r="D446" s="87"/>
      <c r="E446" s="30"/>
      <c r="H446" s="87"/>
      <c r="I446" s="30"/>
      <c r="L446" s="87"/>
      <c r="M446" s="30"/>
      <c r="N446" s="10"/>
    </row>
  </sheetData>
  <sheetProtection formatCells="0" formatColumns="0" formatRows="0" insertColumns="0" insertRows="0" insertHyperlinks="0" deleteColumns="0" deleteRows="0" sort="0" autoFilter="0" pivotTables="0"/>
  <mergeCells count="2">
    <mergeCell ref="A1:L1"/>
    <mergeCell ref="A4:A5"/>
  </mergeCells>
  <phoneticPr fontId="43" type="noConversion"/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AB58"/>
  <sheetViews>
    <sheetView showGridLines="0" topLeftCell="C1" zoomScaleNormal="100" workbookViewId="0">
      <selection sqref="A1:N1"/>
    </sheetView>
  </sheetViews>
  <sheetFormatPr defaultColWidth="9.1796875" defaultRowHeight="12.5" x14ac:dyDescent="0.25"/>
  <cols>
    <col min="1" max="1" width="15.453125" style="1585" customWidth="1"/>
    <col min="2" max="10" width="9.7265625" style="1585" customWidth="1"/>
    <col min="11" max="11" width="10.7265625" style="1585" customWidth="1"/>
    <col min="12" max="13" width="9.7265625" style="1585" customWidth="1"/>
    <col min="14" max="14" width="10.7265625" style="1585" customWidth="1"/>
    <col min="15" max="15" width="15.453125" style="1585" customWidth="1"/>
    <col min="16" max="20" width="9.7265625" style="1585" customWidth="1"/>
    <col min="21" max="21" width="10.7265625" style="1585" customWidth="1"/>
    <col min="22" max="24" width="9.7265625" style="1585" customWidth="1"/>
    <col min="25" max="25" width="11.7265625" style="1585" customWidth="1"/>
    <col min="26" max="26" width="9.7265625" style="1585" customWidth="1"/>
    <col min="27" max="27" width="12.7265625" style="1585" customWidth="1"/>
    <col min="28" max="28" width="9.1796875" style="1585"/>
    <col min="29" max="16384" width="9.1796875" style="892"/>
  </cols>
  <sheetData>
    <row r="1" spans="1:28" s="1072" customFormat="1" ht="15.75" customHeight="1" x14ac:dyDescent="0.35">
      <c r="A1" s="1767" t="str">
        <f>CONCATENATE('List of Tables'!A81,":  ",'List of Tables'!C81)</f>
        <v>TABLE 68:  Visitor Arrival Growth by Island and MMA 2014 vs. 2013</v>
      </c>
      <c r="B1" s="1767"/>
      <c r="C1" s="1767"/>
      <c r="D1" s="1767"/>
      <c r="E1" s="1767"/>
      <c r="F1" s="1767"/>
      <c r="G1" s="1767"/>
      <c r="H1" s="1767"/>
      <c r="I1" s="1767"/>
      <c r="J1" s="1767"/>
      <c r="K1" s="1767"/>
      <c r="L1" s="1767"/>
      <c r="M1" s="1767"/>
      <c r="N1" s="1767"/>
      <c r="O1" s="1578" t="str">
        <f>CONCATENATE(A1," (continued)")</f>
        <v>TABLE 68:  Visitor Arrival Growth by Island and MMA 2014 vs. 2013 (continued)</v>
      </c>
      <c r="P1" s="1578"/>
      <c r="Q1" s="1578"/>
      <c r="R1" s="1578"/>
      <c r="S1" s="1578"/>
      <c r="T1" s="1578"/>
      <c r="U1" s="1578"/>
      <c r="V1" s="1578"/>
      <c r="W1" s="1578"/>
      <c r="X1" s="1578"/>
      <c r="Y1" s="1578"/>
      <c r="Z1" s="1578"/>
      <c r="AA1" s="1578"/>
      <c r="AB1" s="1579"/>
    </row>
    <row r="2" spans="1:28" s="1072" customFormat="1" ht="15.5" x14ac:dyDescent="0.35">
      <c r="A2" s="1766" t="s">
        <v>696</v>
      </c>
      <c r="B2" s="1766"/>
      <c r="C2" s="1766"/>
      <c r="D2" s="1766"/>
      <c r="E2" s="1766"/>
      <c r="F2" s="1766"/>
      <c r="G2" s="1766"/>
      <c r="H2" s="1766"/>
      <c r="I2" s="1766"/>
      <c r="J2" s="1766"/>
      <c r="K2" s="1766"/>
      <c r="L2" s="1766"/>
      <c r="M2" s="1766"/>
      <c r="N2" s="1766"/>
      <c r="O2" s="1766" t="str">
        <f>+A2</f>
        <v>(Arrivals by air)</v>
      </c>
      <c r="P2" s="1766"/>
      <c r="Q2" s="1766"/>
      <c r="R2" s="1766"/>
      <c r="S2" s="1766"/>
      <c r="T2" s="1766"/>
      <c r="U2" s="1766">
        <v>2014</v>
      </c>
      <c r="V2" s="1766"/>
      <c r="W2" s="1766"/>
      <c r="X2" s="1766"/>
      <c r="Y2" s="1766"/>
      <c r="Z2" s="1766"/>
      <c r="AA2" s="1766"/>
      <c r="AB2" s="1580"/>
    </row>
    <row r="3" spans="1:28" x14ac:dyDescent="0.25">
      <c r="A3" s="1581"/>
      <c r="B3" s="1581"/>
      <c r="C3" s="1581"/>
      <c r="D3" s="1582"/>
      <c r="E3" s="1582"/>
      <c r="F3" s="1583"/>
      <c r="G3" s="1582"/>
      <c r="H3" s="1582"/>
      <c r="I3" s="1582"/>
      <c r="J3" s="1582"/>
      <c r="K3" s="1582"/>
      <c r="L3" s="1582"/>
      <c r="M3" s="1582"/>
      <c r="N3" s="1582"/>
      <c r="O3" s="1581"/>
      <c r="P3" s="1582"/>
      <c r="Q3" s="1582"/>
      <c r="R3" s="1582"/>
      <c r="S3" s="1583"/>
      <c r="T3" s="1582"/>
      <c r="U3" s="1582"/>
      <c r="V3" s="1582"/>
      <c r="W3" s="1582"/>
      <c r="X3" s="1582"/>
      <c r="Y3" s="1582"/>
      <c r="Z3" s="1582"/>
      <c r="AA3" s="1584"/>
    </row>
    <row r="4" spans="1:28" ht="24" customHeight="1" x14ac:dyDescent="0.25">
      <c r="A4" s="600" t="s">
        <v>504</v>
      </c>
      <c r="B4" s="601" t="s">
        <v>500</v>
      </c>
      <c r="C4" s="601" t="s">
        <v>501</v>
      </c>
      <c r="D4" s="602" t="s">
        <v>373</v>
      </c>
      <c r="E4" s="602" t="s">
        <v>378</v>
      </c>
      <c r="F4" s="603" t="s">
        <v>375</v>
      </c>
      <c r="G4" s="604"/>
      <c r="H4" s="604"/>
      <c r="I4" s="604"/>
      <c r="J4" s="604"/>
      <c r="K4" s="605"/>
      <c r="L4" s="603" t="s">
        <v>376</v>
      </c>
      <c r="M4" s="604"/>
      <c r="N4" s="605"/>
      <c r="O4" s="600" t="s">
        <v>504</v>
      </c>
      <c r="P4" s="402" t="s">
        <v>374</v>
      </c>
      <c r="Q4" s="606"/>
      <c r="R4" s="403"/>
      <c r="S4" s="403"/>
      <c r="T4" s="403"/>
      <c r="U4" s="404"/>
      <c r="V4" s="403" t="s">
        <v>377</v>
      </c>
      <c r="W4" s="606"/>
      <c r="X4" s="403"/>
      <c r="Y4" s="404"/>
      <c r="Z4" s="602" t="s">
        <v>379</v>
      </c>
      <c r="AA4" s="607" t="s">
        <v>271</v>
      </c>
      <c r="AB4" s="4"/>
    </row>
    <row r="5" spans="1:28" ht="12" customHeight="1" x14ac:dyDescent="0.25">
      <c r="A5" s="1701" t="s">
        <v>271</v>
      </c>
      <c r="B5" s="1711" t="s">
        <v>389</v>
      </c>
      <c r="C5" s="1704" t="s">
        <v>383</v>
      </c>
      <c r="D5" s="1704" t="s">
        <v>332</v>
      </c>
      <c r="E5" s="1704" t="s">
        <v>342</v>
      </c>
      <c r="F5" s="1715" t="s">
        <v>215</v>
      </c>
      <c r="G5" s="1706" t="s">
        <v>339</v>
      </c>
      <c r="H5" s="1706" t="s">
        <v>338</v>
      </c>
      <c r="I5" s="1706" t="s">
        <v>340</v>
      </c>
      <c r="J5" s="1709" t="s">
        <v>384</v>
      </c>
      <c r="K5" s="1711" t="s">
        <v>1157</v>
      </c>
      <c r="L5" s="1715" t="s">
        <v>646</v>
      </c>
      <c r="M5" s="1709" t="s">
        <v>216</v>
      </c>
      <c r="N5" s="1711" t="s">
        <v>1158</v>
      </c>
      <c r="O5" s="1701" t="s">
        <v>271</v>
      </c>
      <c r="P5" s="1713" t="s">
        <v>330</v>
      </c>
      <c r="Q5" s="1709" t="s">
        <v>217</v>
      </c>
      <c r="R5" s="1706" t="s">
        <v>333</v>
      </c>
      <c r="S5" s="1709" t="s">
        <v>386</v>
      </c>
      <c r="T5" s="1706" t="s">
        <v>335</v>
      </c>
      <c r="U5" s="1711" t="s">
        <v>1159</v>
      </c>
      <c r="V5" s="1715" t="s">
        <v>385</v>
      </c>
      <c r="W5" s="1709" t="s">
        <v>261</v>
      </c>
      <c r="X5" s="1709" t="s">
        <v>263</v>
      </c>
      <c r="Y5" s="1709" t="s">
        <v>1160</v>
      </c>
      <c r="Z5" s="1708" t="s">
        <v>329</v>
      </c>
      <c r="AA5" s="1704" t="s">
        <v>387</v>
      </c>
      <c r="AB5" s="4"/>
    </row>
    <row r="6" spans="1:28" ht="12" customHeight="1" x14ac:dyDescent="0.25">
      <c r="A6" s="1702"/>
      <c r="B6" s="1712" t="s">
        <v>265</v>
      </c>
      <c r="C6" s="1705" t="s">
        <v>264</v>
      </c>
      <c r="D6" s="1705"/>
      <c r="E6" s="1705"/>
      <c r="F6" s="1716" t="s">
        <v>337</v>
      </c>
      <c r="G6" s="1707"/>
      <c r="H6" s="1707"/>
      <c r="I6" s="1707"/>
      <c r="J6" s="1710" t="s">
        <v>336</v>
      </c>
      <c r="K6" s="1711"/>
      <c r="L6" s="1716"/>
      <c r="M6" s="1710" t="s">
        <v>341</v>
      </c>
      <c r="N6" s="1712" t="s">
        <v>376</v>
      </c>
      <c r="O6" s="1702"/>
      <c r="P6" s="1714" t="s">
        <v>330</v>
      </c>
      <c r="Q6" s="1710" t="s">
        <v>331</v>
      </c>
      <c r="R6" s="1707" t="s">
        <v>333</v>
      </c>
      <c r="S6" s="1710" t="s">
        <v>334</v>
      </c>
      <c r="T6" s="1707" t="s">
        <v>335</v>
      </c>
      <c r="U6" s="1712"/>
      <c r="V6" s="1716"/>
      <c r="W6" s="1710" t="s">
        <v>261</v>
      </c>
      <c r="X6" s="1710" t="s">
        <v>263</v>
      </c>
      <c r="Y6" s="1710" t="s">
        <v>382</v>
      </c>
      <c r="Z6" s="1702"/>
      <c r="AA6" s="1705" t="s">
        <v>343</v>
      </c>
      <c r="AB6" s="4"/>
    </row>
    <row r="7" spans="1:28" ht="11.5" x14ac:dyDescent="0.25">
      <c r="A7" s="1587" t="s">
        <v>580</v>
      </c>
      <c r="B7" s="1588">
        <v>3.4880006021887677E-2</v>
      </c>
      <c r="C7" s="1589">
        <v>1.5680283403194606E-2</v>
      </c>
      <c r="D7" s="1589">
        <v>7.6799100367559436E-3</v>
      </c>
      <c r="E7" s="1589">
        <v>-3.8942092693362684E-2</v>
      </c>
      <c r="F7" s="1590">
        <v>4.0011402774955851E-2</v>
      </c>
      <c r="G7" s="1591">
        <v>0.14525166466533701</v>
      </c>
      <c r="H7" s="1591">
        <v>-6.1736881032634638E-3</v>
      </c>
      <c r="I7" s="1591">
        <v>0.11772872480238994</v>
      </c>
      <c r="J7" s="1591">
        <v>3.7549723442600547E-2</v>
      </c>
      <c r="K7" s="1588">
        <v>4.8159331291955709E-2</v>
      </c>
      <c r="L7" s="1591">
        <v>1.4427375202558324E-2</v>
      </c>
      <c r="M7" s="1591">
        <v>0.2300720637723539</v>
      </c>
      <c r="N7" s="1588">
        <v>4.4338957030175985E-2</v>
      </c>
      <c r="O7" s="1587" t="s">
        <v>580</v>
      </c>
      <c r="P7" s="1590">
        <v>0.28730126900940167</v>
      </c>
      <c r="Q7" s="1591">
        <v>-6.4741367729928334E-2</v>
      </c>
      <c r="R7" s="1591">
        <v>-5.2016010273570057E-3</v>
      </c>
      <c r="S7" s="1591">
        <v>-5.6835843020576093E-2</v>
      </c>
      <c r="T7" s="1591">
        <v>-8.420043285753076E-2</v>
      </c>
      <c r="U7" s="1592">
        <v>9.6317410831779249E-2</v>
      </c>
      <c r="V7" s="1591">
        <v>-3.8275902228546155E-2</v>
      </c>
      <c r="W7" s="1591">
        <v>-3.9142445937201398E-3</v>
      </c>
      <c r="X7" s="1591">
        <v>4.0605878626752023E-2</v>
      </c>
      <c r="Y7" s="1588">
        <v>3.3694282281837573E-3</v>
      </c>
      <c r="Z7" s="1593">
        <v>9.6649963047835463E-2</v>
      </c>
      <c r="AA7" s="1588">
        <v>2.6283695160941756E-2</v>
      </c>
      <c r="AB7" s="1594"/>
    </row>
    <row r="8" spans="1:28" ht="11.5" x14ac:dyDescent="0.25">
      <c r="A8" s="1595" t="s">
        <v>518</v>
      </c>
      <c r="B8" s="1588">
        <v>3.8461631625849479E-2</v>
      </c>
      <c r="C8" s="1589">
        <v>2.5971118059588516E-2</v>
      </c>
      <c r="D8" s="1589">
        <v>-0.25822430070543767</v>
      </c>
      <c r="E8" s="1589">
        <v>2.1410232373647142E-2</v>
      </c>
      <c r="F8" s="1590">
        <v>2.2176344850439067E-2</v>
      </c>
      <c r="G8" s="1591">
        <v>-0.17891072392338958</v>
      </c>
      <c r="H8" s="1591">
        <v>6.0015082917242113E-2</v>
      </c>
      <c r="I8" s="1591">
        <v>2.3404900181374089E-2</v>
      </c>
      <c r="J8" s="1591">
        <v>5.0116503258132772E-2</v>
      </c>
      <c r="K8" s="1588">
        <v>1.6520932609284111E-2</v>
      </c>
      <c r="L8" s="1591">
        <v>8.1448288326710916E-3</v>
      </c>
      <c r="M8" s="1591">
        <v>0.15252531387659185</v>
      </c>
      <c r="N8" s="1588">
        <v>2.7291832841987995E-2</v>
      </c>
      <c r="O8" s="1595" t="s">
        <v>518</v>
      </c>
      <c r="P8" s="1590">
        <v>0.37735559856939793</v>
      </c>
      <c r="Q8" s="1591">
        <v>-2.5591617533018862E-2</v>
      </c>
      <c r="R8" s="1591">
        <v>-9.2513280946591059E-2</v>
      </c>
      <c r="S8" s="1591">
        <v>0.25655977082453929</v>
      </c>
      <c r="T8" s="1591">
        <v>-0.39553590604175448</v>
      </c>
      <c r="U8" s="1592">
        <v>9.0668188459674948E-3</v>
      </c>
      <c r="V8" s="1591">
        <v>1.1462121646465873E-2</v>
      </c>
      <c r="W8" s="1591">
        <v>0.12940127472307439</v>
      </c>
      <c r="X8" s="1591">
        <v>8.9660556141799574E-3</v>
      </c>
      <c r="Y8" s="1588">
        <v>6.0757604534032783E-2</v>
      </c>
      <c r="Z8" s="1593">
        <v>4.9762944444580182E-2</v>
      </c>
      <c r="AA8" s="1588">
        <v>2.180374495564763E-2</v>
      </c>
      <c r="AB8" s="1594"/>
    </row>
    <row r="9" spans="1:28" ht="11.5" x14ac:dyDescent="0.25">
      <c r="A9" s="1595" t="s">
        <v>581</v>
      </c>
      <c r="B9" s="1588">
        <v>6.9662297503749304E-2</v>
      </c>
      <c r="C9" s="1589">
        <v>0.11131909278841978</v>
      </c>
      <c r="D9" s="1589">
        <v>0.76724387023887108</v>
      </c>
      <c r="E9" s="1589">
        <v>0.17254860523303361</v>
      </c>
      <c r="F9" s="1590">
        <v>0.1706846636891175</v>
      </c>
      <c r="G9" s="1591">
        <v>0.60639222419909045</v>
      </c>
      <c r="H9" s="1591">
        <v>0.33050092958583255</v>
      </c>
      <c r="I9" s="1591">
        <v>0.1657649078833805</v>
      </c>
      <c r="J9" s="1591">
        <v>0.19368178272570113</v>
      </c>
      <c r="K9" s="1588">
        <v>0.2825434369980182</v>
      </c>
      <c r="L9" s="1591">
        <v>-0.11081348420463055</v>
      </c>
      <c r="M9" s="1591">
        <v>0.14598014079231669</v>
      </c>
      <c r="N9" s="1588">
        <v>-8.7753129678845188E-2</v>
      </c>
      <c r="O9" s="1595" t="s">
        <v>581</v>
      </c>
      <c r="P9" s="1590">
        <v>-0.37081894668285531</v>
      </c>
      <c r="Q9" s="1591">
        <v>3.011603452624894</v>
      </c>
      <c r="R9" s="1591">
        <v>-0.28730370185934906</v>
      </c>
      <c r="S9" s="1591">
        <v>0.99139030966734154</v>
      </c>
      <c r="T9" s="1591">
        <v>-0.59127915724283886</v>
      </c>
      <c r="U9" s="1592">
        <v>-0.27933851220705996</v>
      </c>
      <c r="V9" s="1591">
        <v>-7.9527117049484453E-2</v>
      </c>
      <c r="W9" s="1591">
        <v>0.27767391905241823</v>
      </c>
      <c r="X9" s="1591">
        <v>0.19076496184748049</v>
      </c>
      <c r="Y9" s="1588">
        <v>0.16330415346550886</v>
      </c>
      <c r="Z9" s="1593">
        <v>-8.1131654164325662E-2</v>
      </c>
      <c r="AA9" s="1588">
        <v>8.1401164993746722E-2</v>
      </c>
      <c r="AB9" s="1594"/>
    </row>
    <row r="10" spans="1:28" ht="11.5" x14ac:dyDescent="0.25">
      <c r="A10" s="1595" t="s">
        <v>596</v>
      </c>
      <c r="B10" s="1588">
        <v>-4.2120258545765066E-2</v>
      </c>
      <c r="C10" s="1589">
        <v>-7.4043474469213666E-2</v>
      </c>
      <c r="D10" s="1589">
        <v>-0.2699784257399116</v>
      </c>
      <c r="E10" s="1589">
        <v>-0.20072680253148323</v>
      </c>
      <c r="F10" s="1590">
        <v>-0.21921203742342232</v>
      </c>
      <c r="G10" s="1591">
        <v>-0.57909827856108587</v>
      </c>
      <c r="H10" s="1591">
        <v>0.30099479726965161</v>
      </c>
      <c r="I10" s="1591">
        <v>0.52014796163639532</v>
      </c>
      <c r="J10" s="1591">
        <v>3.4248209253566309E-2</v>
      </c>
      <c r="K10" s="1588">
        <v>-0.13217319302525765</v>
      </c>
      <c r="L10" s="1591">
        <v>-0.23242319805515788</v>
      </c>
      <c r="M10" s="1591">
        <v>1.6030303274796895</v>
      </c>
      <c r="N10" s="1588">
        <v>-0.13019299578672083</v>
      </c>
      <c r="O10" s="1595" t="s">
        <v>596</v>
      </c>
      <c r="P10" s="1590">
        <v>-0.23692503651962749</v>
      </c>
      <c r="Q10" s="1591">
        <v>1.5697587659480461</v>
      </c>
      <c r="R10" s="1591">
        <v>0.28611864157931199</v>
      </c>
      <c r="S10" s="1591">
        <v>1.9348309617219588</v>
      </c>
      <c r="T10" s="1591">
        <v>-0.96870158508171544</v>
      </c>
      <c r="U10" s="1592">
        <v>-0.25614315408862331</v>
      </c>
      <c r="V10" s="1591">
        <v>-0.25567267488296874</v>
      </c>
      <c r="W10" s="1591">
        <v>-8.0182487239660039E-2</v>
      </c>
      <c r="X10" s="1591">
        <v>0.4183147868960635</v>
      </c>
      <c r="Y10" s="1588">
        <v>3.3719830785298832E-2</v>
      </c>
      <c r="Z10" s="1593">
        <v>-4.2973787834658772E-2</v>
      </c>
      <c r="AA10" s="1588">
        <v>-8.5608858407369759E-2</v>
      </c>
      <c r="AB10" s="1594"/>
    </row>
    <row r="11" spans="1:28" ht="11.5" x14ac:dyDescent="0.25">
      <c r="A11" s="1595" t="s">
        <v>582</v>
      </c>
      <c r="B11" s="1588">
        <v>-6.101374420246497E-4</v>
      </c>
      <c r="C11" s="1589">
        <v>7.6471526242740673E-3</v>
      </c>
      <c r="D11" s="1589">
        <v>-0.19004840858530536</v>
      </c>
      <c r="E11" s="1589">
        <v>0.12305934392415852</v>
      </c>
      <c r="F11" s="1590">
        <v>2.4802964062257349E-2</v>
      </c>
      <c r="G11" s="1591">
        <v>-0.16777028974597497</v>
      </c>
      <c r="H11" s="1591">
        <v>7.409872671358908E-2</v>
      </c>
      <c r="I11" s="1591">
        <v>8.6135712014201449E-2</v>
      </c>
      <c r="J11" s="1591">
        <v>0.14452172434306476</v>
      </c>
      <c r="K11" s="1588">
        <v>4.259925291487221E-2</v>
      </c>
      <c r="L11" s="1591">
        <v>-1.6573380367919333E-2</v>
      </c>
      <c r="M11" s="1591">
        <v>-2.5637690430946325E-4</v>
      </c>
      <c r="N11" s="1588">
        <v>-1.4510551170771269E-2</v>
      </c>
      <c r="O11" s="1595" t="s">
        <v>582</v>
      </c>
      <c r="P11" s="1590">
        <v>0.17302435167883901</v>
      </c>
      <c r="Q11" s="1591">
        <v>0.1430655724058103</v>
      </c>
      <c r="R11" s="1591">
        <v>3.4174594796518187E-2</v>
      </c>
      <c r="S11" s="1591">
        <v>-0.51706533309868141</v>
      </c>
      <c r="T11" s="1591">
        <v>6.4249345883086839E-2</v>
      </c>
      <c r="U11" s="1592">
        <v>6.9072505416862162E-2</v>
      </c>
      <c r="V11" s="1591">
        <v>8.4070119484232819E-2</v>
      </c>
      <c r="W11" s="1591">
        <v>5.9058743219474241E-2</v>
      </c>
      <c r="X11" s="1591">
        <v>-4.4543194142402487E-2</v>
      </c>
      <c r="Y11" s="1588">
        <v>2.1221258897559991E-2</v>
      </c>
      <c r="Z11" s="1593">
        <v>-0.12253127536758446</v>
      </c>
      <c r="AA11" s="1588">
        <v>3.0054524037306241E-3</v>
      </c>
      <c r="AB11" s="1594"/>
    </row>
    <row r="12" spans="1:28" ht="11.5" x14ac:dyDescent="0.25">
      <c r="A12" s="1595" t="s">
        <v>716</v>
      </c>
      <c r="B12" s="1588">
        <v>2.594363779417308E-2</v>
      </c>
      <c r="C12" s="1589">
        <v>2.7547884445776827E-2</v>
      </c>
      <c r="D12" s="1589">
        <v>-0.1438095953865508</v>
      </c>
      <c r="E12" s="1589">
        <v>8.3120038288850395E-2</v>
      </c>
      <c r="F12" s="1590">
        <v>6.1176152328285882E-2</v>
      </c>
      <c r="G12" s="1591">
        <v>-7.4895755521120155E-2</v>
      </c>
      <c r="H12" s="1591">
        <v>6.5164034452669384E-2</v>
      </c>
      <c r="I12" s="1591">
        <v>0.19436203841180277</v>
      </c>
      <c r="J12" s="1591">
        <v>0.15088326322567958</v>
      </c>
      <c r="K12" s="1588">
        <v>5.6960475580811742E-2</v>
      </c>
      <c r="L12" s="1591">
        <v>-9.2713101006447252E-2</v>
      </c>
      <c r="M12" s="1591">
        <v>-1.3051013583950222E-2</v>
      </c>
      <c r="N12" s="1588">
        <v>-8.1650559624838026E-2</v>
      </c>
      <c r="O12" s="1595" t="s">
        <v>716</v>
      </c>
      <c r="P12" s="1590">
        <v>0.59077310496574298</v>
      </c>
      <c r="Q12" s="1591">
        <v>0.1971194422936231</v>
      </c>
      <c r="R12" s="1591">
        <v>-1.8739553045329482E-2</v>
      </c>
      <c r="S12" s="1591">
        <v>-0.4634523899244597</v>
      </c>
      <c r="T12" s="1591">
        <v>-0.27588737760729209</v>
      </c>
      <c r="U12" s="1592">
        <v>0.22309044729218352</v>
      </c>
      <c r="V12" s="1591">
        <v>0.10853374514272796</v>
      </c>
      <c r="W12" s="1591">
        <v>5.8173934487005807E-2</v>
      </c>
      <c r="X12" s="1591">
        <v>2.4091067626256235E-2</v>
      </c>
      <c r="Y12" s="1588">
        <v>4.8389887571451018E-2</v>
      </c>
      <c r="Z12" s="1593">
        <v>3.7948036516868067E-2</v>
      </c>
      <c r="AA12" s="1588">
        <v>9.6321560547074636E-3</v>
      </c>
      <c r="AB12" s="1594"/>
    </row>
    <row r="13" spans="1:28" ht="11.5" x14ac:dyDescent="0.25">
      <c r="A13" s="1595" t="s">
        <v>519</v>
      </c>
      <c r="B13" s="1588">
        <v>3.5560768434330203E-2</v>
      </c>
      <c r="C13" s="1589">
        <v>3.1512782874733691E-2</v>
      </c>
      <c r="D13" s="1589">
        <v>-0.13237681688449199</v>
      </c>
      <c r="E13" s="1589">
        <v>0.12031731951744096</v>
      </c>
      <c r="F13" s="1590">
        <v>5.3680800967864872E-2</v>
      </c>
      <c r="G13" s="1591">
        <v>-0.2748601433432194</v>
      </c>
      <c r="H13" s="1591">
        <v>0.17360360423960008</v>
      </c>
      <c r="I13" s="1591">
        <v>0.13032375702432986</v>
      </c>
      <c r="J13" s="1591">
        <v>0.32602625771396854</v>
      </c>
      <c r="K13" s="1588">
        <v>5.8324632662820175E-2</v>
      </c>
      <c r="L13" s="1591">
        <v>-0.15234884178991637</v>
      </c>
      <c r="M13" s="1591">
        <v>0.20401164399383798</v>
      </c>
      <c r="N13" s="1588">
        <v>-0.11924963919789133</v>
      </c>
      <c r="O13" s="1595" t="s">
        <v>519</v>
      </c>
      <c r="P13" s="1590">
        <v>0.78897388160246673</v>
      </c>
      <c r="Q13" s="1591">
        <v>0.15148484999579082</v>
      </c>
      <c r="R13" s="1591">
        <v>-8.1347811347869392E-2</v>
      </c>
      <c r="S13" s="1591">
        <v>-0.50012381782739612</v>
      </c>
      <c r="T13" s="1591">
        <v>-0.3373468936726417</v>
      </c>
      <c r="U13" s="1592">
        <v>0.23665427500138314</v>
      </c>
      <c r="V13" s="1591">
        <v>6.2345618512257062E-2</v>
      </c>
      <c r="W13" s="1591">
        <v>0.14082716374718052</v>
      </c>
      <c r="X13" s="1591">
        <v>0.1218564754493543</v>
      </c>
      <c r="Y13" s="1588">
        <v>0.12509085329808944</v>
      </c>
      <c r="Z13" s="1593">
        <v>2.3174435551328809E-2</v>
      </c>
      <c r="AA13" s="1588">
        <v>1.4400129301352926E-2</v>
      </c>
      <c r="AB13" s="1594"/>
    </row>
    <row r="14" spans="1:28" ht="11.5" x14ac:dyDescent="0.25">
      <c r="A14" s="1595" t="s">
        <v>520</v>
      </c>
      <c r="B14" s="1588">
        <v>2.727759451273748E-2</v>
      </c>
      <c r="C14" s="1589">
        <v>2.7368130708741667E-2</v>
      </c>
      <c r="D14" s="1589">
        <v>-0.13519022979144657</v>
      </c>
      <c r="E14" s="1589">
        <v>9.0337035236284891E-2</v>
      </c>
      <c r="F14" s="1590">
        <v>0.13640392377774124</v>
      </c>
      <c r="G14" s="1591">
        <v>2.0530561865209629E-2</v>
      </c>
      <c r="H14" s="1591">
        <v>3.3519032348279465E-2</v>
      </c>
      <c r="I14" s="1591">
        <v>0.22712094886147405</v>
      </c>
      <c r="J14" s="1591">
        <v>0.17206648952948234</v>
      </c>
      <c r="K14" s="1588">
        <v>8.6934213623394152E-2</v>
      </c>
      <c r="L14" s="1591">
        <v>-8.167143453579262E-2</v>
      </c>
      <c r="M14" s="1591">
        <v>-2.1559486183959087E-2</v>
      </c>
      <c r="N14" s="1588">
        <v>-7.2882451143750582E-2</v>
      </c>
      <c r="O14" s="1595" t="s">
        <v>520</v>
      </c>
      <c r="P14" s="1590">
        <v>0.54811777180621335</v>
      </c>
      <c r="Q14" s="1591">
        <v>0.35689709800800662</v>
      </c>
      <c r="R14" s="1591">
        <v>9.2907119017964668E-2</v>
      </c>
      <c r="S14" s="1591">
        <v>-0.41173294679199024</v>
      </c>
      <c r="T14" s="1591">
        <v>-0.28065167541254221</v>
      </c>
      <c r="U14" s="1592">
        <v>0.2512989655066431</v>
      </c>
      <c r="V14" s="1591">
        <v>7.9712812359698626E-2</v>
      </c>
      <c r="W14" s="1591">
        <v>4.7440478564571897E-2</v>
      </c>
      <c r="X14" s="1591">
        <v>-5.1019250943115213E-2</v>
      </c>
      <c r="Y14" s="1588">
        <v>6.9953886258344866E-3</v>
      </c>
      <c r="Z14" s="1596">
        <v>-3.9334303919059788E-2</v>
      </c>
      <c r="AA14" s="1588">
        <v>1.4517824425250181E-2</v>
      </c>
      <c r="AB14" s="1594"/>
    </row>
    <row r="15" spans="1:28" ht="11.5" x14ac:dyDescent="0.25">
      <c r="A15" s="1587" t="s">
        <v>221</v>
      </c>
      <c r="B15" s="1597">
        <v>2.3431234649950783E-2</v>
      </c>
      <c r="C15" s="1598">
        <v>1.9356417645642665E-2</v>
      </c>
      <c r="D15" s="1598">
        <v>-4.489751749105042E-3</v>
      </c>
      <c r="E15" s="1598">
        <v>1.4611168116330564E-2</v>
      </c>
      <c r="F15" s="1599">
        <v>4.5249502944638031E-2</v>
      </c>
      <c r="G15" s="1600">
        <v>0.11324283433243876</v>
      </c>
      <c r="H15" s="1600">
        <v>9.3930140131368578E-3</v>
      </c>
      <c r="I15" s="1600">
        <v>6.1632651168633812E-2</v>
      </c>
      <c r="J15" s="1600">
        <v>5.1199729629247681E-2</v>
      </c>
      <c r="K15" s="1597">
        <v>4.5701053184080909E-2</v>
      </c>
      <c r="L15" s="1601">
        <v>1.564531981130135E-2</v>
      </c>
      <c r="M15" s="1602">
        <v>0.21248917331004913</v>
      </c>
      <c r="N15" s="1597">
        <v>4.3604923142096519E-2</v>
      </c>
      <c r="O15" s="1587" t="s">
        <v>221</v>
      </c>
      <c r="P15" s="1603">
        <v>0.28050700398685713</v>
      </c>
      <c r="Q15" s="1604">
        <v>-2.7730728602474719E-2</v>
      </c>
      <c r="R15" s="1604">
        <v>5.5181855800385815E-3</v>
      </c>
      <c r="S15" s="1604">
        <v>-5.00409485359532E-2</v>
      </c>
      <c r="T15" s="1604">
        <v>-9.7917156736921251E-2</v>
      </c>
      <c r="U15" s="1605">
        <v>9.9771805855415563E-2</v>
      </c>
      <c r="V15" s="1603">
        <v>-2.938839078106259E-2</v>
      </c>
      <c r="W15" s="1604">
        <v>-1.1236157779732303E-2</v>
      </c>
      <c r="X15" s="1604">
        <v>1.5616275877942565E-2</v>
      </c>
      <c r="Y15" s="1605">
        <v>-5.6292801089498079E-3</v>
      </c>
      <c r="Z15" s="1606">
        <v>8.2530966938490602E-2</v>
      </c>
      <c r="AA15" s="1606">
        <v>2.2514946836712069E-2</v>
      </c>
      <c r="AB15" s="1594"/>
    </row>
    <row r="16" spans="1:28" ht="11.5" x14ac:dyDescent="0.25">
      <c r="A16" s="1607" t="s">
        <v>257</v>
      </c>
      <c r="B16" s="1608"/>
      <c r="C16" s="1609"/>
      <c r="D16" s="1609"/>
      <c r="E16" s="1609"/>
      <c r="F16" s="1610"/>
      <c r="G16" s="1611"/>
      <c r="H16" s="1611"/>
      <c r="I16" s="1611"/>
      <c r="J16" s="1611"/>
      <c r="K16" s="1608"/>
      <c r="L16" s="1610"/>
      <c r="M16" s="1611"/>
      <c r="N16" s="1608"/>
      <c r="O16" s="1607" t="s">
        <v>257</v>
      </c>
      <c r="P16" s="1611"/>
      <c r="Q16" s="1611"/>
      <c r="R16" s="1611"/>
      <c r="S16" s="1611"/>
      <c r="T16" s="1611"/>
      <c r="U16" s="1608"/>
      <c r="V16" s="1611"/>
      <c r="W16" s="1611"/>
      <c r="X16" s="1611"/>
      <c r="Y16" s="1608"/>
      <c r="Z16" s="1609"/>
      <c r="AA16" s="1608"/>
      <c r="AB16" s="1586"/>
    </row>
    <row r="17" spans="1:28" ht="11.5" x14ac:dyDescent="0.25">
      <c r="A17" s="1587" t="s">
        <v>580</v>
      </c>
      <c r="B17" s="1588">
        <v>1.2685922965279151E-2</v>
      </c>
      <c r="C17" s="1589">
        <v>1.2813034589121086E-2</v>
      </c>
      <c r="D17" s="1589">
        <v>0.2601912027127018</v>
      </c>
      <c r="E17" s="1589">
        <v>-0.11096577588502798</v>
      </c>
      <c r="F17" s="1590">
        <v>4.3491106995158901E-2</v>
      </c>
      <c r="G17" s="1591">
        <v>0.10810867921982337</v>
      </c>
      <c r="H17" s="1591">
        <v>-1.5788803127380069E-3</v>
      </c>
      <c r="I17" s="1591">
        <v>5.0859475548183486E-2</v>
      </c>
      <c r="J17" s="1591">
        <v>3.5664333644526813E-2</v>
      </c>
      <c r="K17" s="1588">
        <v>3.5098112212435861E-2</v>
      </c>
      <c r="L17" s="1591">
        <v>6.0115199537021491E-2</v>
      </c>
      <c r="M17" s="1591">
        <v>0.31994224046028519</v>
      </c>
      <c r="N17" s="1588">
        <v>9.2082212353393533E-2</v>
      </c>
      <c r="O17" s="1587" t="s">
        <v>580</v>
      </c>
      <c r="P17" s="1590">
        <v>0.1922305250467693</v>
      </c>
      <c r="Q17" s="1591">
        <v>0.11920911899330111</v>
      </c>
      <c r="R17" s="1591">
        <v>6.3620715890945867E-2</v>
      </c>
      <c r="S17" s="1591">
        <v>-5.2807888677244952E-2</v>
      </c>
      <c r="T17" s="1591">
        <v>-6.5031477773340951E-2</v>
      </c>
      <c r="U17" s="1592">
        <v>0.15060135763402371</v>
      </c>
      <c r="V17" s="1591">
        <v>-2.5947588010533762E-2</v>
      </c>
      <c r="W17" s="1591">
        <v>-2.5714456719515888E-2</v>
      </c>
      <c r="X17" s="1591">
        <v>7.5198970774152496E-2</v>
      </c>
      <c r="Y17" s="1588">
        <v>2.5188323733855711E-3</v>
      </c>
      <c r="Z17" s="1593">
        <v>-7.1926391234216625E-2</v>
      </c>
      <c r="AA17" s="1588">
        <v>1.1482646985185641E-2</v>
      </c>
      <c r="AB17" s="1594"/>
    </row>
    <row r="18" spans="1:28" ht="11.5" x14ac:dyDescent="0.25">
      <c r="A18" s="1595" t="s">
        <v>518</v>
      </c>
      <c r="B18" s="1588">
        <v>3.3369106923727188E-2</v>
      </c>
      <c r="C18" s="1589">
        <v>2.1024295440001506E-2</v>
      </c>
      <c r="D18" s="1589">
        <v>0.68438130349094806</v>
      </c>
      <c r="E18" s="1589">
        <v>-3.9612825362149051E-2</v>
      </c>
      <c r="F18" s="1590">
        <v>0.11879048030850048</v>
      </c>
      <c r="G18" s="1591">
        <v>0.16497315021376835</v>
      </c>
      <c r="H18" s="1591">
        <v>4.3354860853471733E-2</v>
      </c>
      <c r="I18" s="1591">
        <v>9.843478454666732E-2</v>
      </c>
      <c r="J18" s="1591">
        <v>7.6789281996747727E-2</v>
      </c>
      <c r="K18" s="1588">
        <v>8.4221859676533173E-2</v>
      </c>
      <c r="L18" s="1591">
        <v>-5.6737507345959726E-3</v>
      </c>
      <c r="M18" s="1591">
        <v>0.5728486058253961</v>
      </c>
      <c r="N18" s="1588">
        <v>6.8391290421722539E-2</v>
      </c>
      <c r="O18" s="1595" t="s">
        <v>518</v>
      </c>
      <c r="P18" s="1590">
        <v>6.0107698682224875E-2</v>
      </c>
      <c r="Q18" s="1591">
        <v>0.10748425924210636</v>
      </c>
      <c r="R18" s="1591">
        <v>-2.456006866763949E-3</v>
      </c>
      <c r="S18" s="1591">
        <v>-2.6398069586252348E-2</v>
      </c>
      <c r="T18" s="1591">
        <v>-0.18864885871903914</v>
      </c>
      <c r="U18" s="1592">
        <v>3.3801731254770706E-2</v>
      </c>
      <c r="V18" s="1591">
        <v>2.1349275149904923E-2</v>
      </c>
      <c r="W18" s="1591">
        <v>0.10939715297221997</v>
      </c>
      <c r="X18" s="1591">
        <v>3.8110063257327242E-2</v>
      </c>
      <c r="Y18" s="1588">
        <v>6.5029487522530349E-2</v>
      </c>
      <c r="Z18" s="1593">
        <v>-5.8301084798406233E-2</v>
      </c>
      <c r="AA18" s="1588">
        <v>2.5665701113358752E-2</v>
      </c>
      <c r="AB18" s="1594"/>
    </row>
    <row r="19" spans="1:28" ht="11.5" x14ac:dyDescent="0.25">
      <c r="A19" s="1595" t="s">
        <v>581</v>
      </c>
      <c r="B19" s="1588">
        <v>8.7264247075207413E-2</v>
      </c>
      <c r="C19" s="1589">
        <v>0.11135570037997256</v>
      </c>
      <c r="D19" s="1589">
        <v>1.6802157555803743</v>
      </c>
      <c r="E19" s="1589">
        <v>9.7679328089556705E-2</v>
      </c>
      <c r="F19" s="1590">
        <v>0.41259654283349301</v>
      </c>
      <c r="G19" s="1591">
        <v>0.60639222419909045</v>
      </c>
      <c r="H19" s="1591">
        <v>0.32734299696063918</v>
      </c>
      <c r="I19" s="1591">
        <v>0.1657649078833805</v>
      </c>
      <c r="J19" s="1591">
        <v>0.19368178272570113</v>
      </c>
      <c r="K19" s="1588">
        <v>0.3308558548843108</v>
      </c>
      <c r="L19" s="1591">
        <v>0.16157295214584844</v>
      </c>
      <c r="M19" s="1591">
        <v>0.27619762666586234</v>
      </c>
      <c r="N19" s="1588">
        <v>0.18569039374816754</v>
      </c>
      <c r="O19" s="1595" t="s">
        <v>581</v>
      </c>
      <c r="P19" s="1590">
        <v>-0.17900688785835095</v>
      </c>
      <c r="Q19" s="1591">
        <v>1.4311440307107479</v>
      </c>
      <c r="R19" s="1591">
        <v>0.60419694308758487</v>
      </c>
      <c r="S19" s="1591">
        <v>0.99139030966734154</v>
      </c>
      <c r="T19" s="1591">
        <v>1.3264562155300741</v>
      </c>
      <c r="U19" s="1592">
        <v>7.5799696804194516E-2</v>
      </c>
      <c r="V19" s="1591">
        <v>-7.9527117049484453E-2</v>
      </c>
      <c r="W19" s="1591">
        <v>0.27767391905241823</v>
      </c>
      <c r="X19" s="1591">
        <v>0.19076496184748049</v>
      </c>
      <c r="Y19" s="1588">
        <v>0.16330415346550886</v>
      </c>
      <c r="Z19" s="1593">
        <v>7.7911538605492714E-2</v>
      </c>
      <c r="AA19" s="1588">
        <v>0.1085965447668038</v>
      </c>
      <c r="AB19" s="1594"/>
    </row>
    <row r="20" spans="1:28" ht="11.5" x14ac:dyDescent="0.25">
      <c r="A20" s="1595" t="s">
        <v>596</v>
      </c>
      <c r="B20" s="1588">
        <v>-7.3091118899343166E-2</v>
      </c>
      <c r="C20" s="1589">
        <v>-8.9279274354891247E-2</v>
      </c>
      <c r="D20" s="1589">
        <v>1.9386671683122416</v>
      </c>
      <c r="E20" s="1589">
        <v>-4.8278242553912776E-2</v>
      </c>
      <c r="F20" s="1590">
        <v>0.16780172189464282</v>
      </c>
      <c r="G20" s="1591">
        <v>0.69047088232477871</v>
      </c>
      <c r="H20" s="1591">
        <v>0.38449127454546206</v>
      </c>
      <c r="I20" s="1591">
        <v>0.52014796163639532</v>
      </c>
      <c r="J20" s="1591">
        <v>0.23536790360408832</v>
      </c>
      <c r="K20" s="1588">
        <v>0.31958509737337848</v>
      </c>
      <c r="L20" s="1591">
        <v>8.554739466641359E-2</v>
      </c>
      <c r="M20" s="1591">
        <v>0.37188361707391593</v>
      </c>
      <c r="N20" s="1588">
        <v>0.13213521653708993</v>
      </c>
      <c r="O20" s="1595" t="s">
        <v>596</v>
      </c>
      <c r="P20" s="1590">
        <v>-7.210000166178876E-2</v>
      </c>
      <c r="Q20" s="1591">
        <v>0.87478532765852024</v>
      </c>
      <c r="R20" s="1591">
        <v>0.9505632380181821</v>
      </c>
      <c r="S20" s="1591">
        <v>6.872903878185288E-2</v>
      </c>
      <c r="T20" s="1591">
        <v>-0.17820749904936184</v>
      </c>
      <c r="U20" s="1592">
        <v>0.14609613685042544</v>
      </c>
      <c r="V20" s="1591">
        <v>-0.25567267488296874</v>
      </c>
      <c r="W20" s="1591">
        <v>-8.0182487239660039E-2</v>
      </c>
      <c r="X20" s="1591">
        <v>0.4183147868960635</v>
      </c>
      <c r="Y20" s="1588">
        <v>3.3719830785298832E-2</v>
      </c>
      <c r="Z20" s="1593">
        <v>-6.7267904756970975E-2</v>
      </c>
      <c r="AA20" s="1588">
        <v>-6.3808640809625006E-2</v>
      </c>
      <c r="AB20" s="1594"/>
    </row>
    <row r="21" spans="1:28" ht="11.5" x14ac:dyDescent="0.25">
      <c r="A21" s="1595" t="s">
        <v>582</v>
      </c>
      <c r="B21" s="1588">
        <v>-5.4835580637887515E-3</v>
      </c>
      <c r="C21" s="1589">
        <v>1.2781487405921776E-3</v>
      </c>
      <c r="D21" s="1589">
        <v>0.90534712308180554</v>
      </c>
      <c r="E21" s="1589">
        <v>1.2142790860918407E-3</v>
      </c>
      <c r="F21" s="1590">
        <v>8.466438094747053E-2</v>
      </c>
      <c r="G21" s="1591">
        <v>0.11614297276208374</v>
      </c>
      <c r="H21" s="1591">
        <v>3.5471435276989371E-2</v>
      </c>
      <c r="I21" s="1591">
        <v>-1.9367942593504273E-2</v>
      </c>
      <c r="J21" s="1591">
        <v>9.4917080380489072E-2</v>
      </c>
      <c r="K21" s="1588">
        <v>5.9249663682934051E-2</v>
      </c>
      <c r="L21" s="1591">
        <v>7.0948533849132689E-2</v>
      </c>
      <c r="M21" s="1591">
        <v>0.39660216364507139</v>
      </c>
      <c r="N21" s="1588">
        <v>0.12772524755653625</v>
      </c>
      <c r="O21" s="1595" t="s">
        <v>582</v>
      </c>
      <c r="P21" s="1590">
        <v>2.7523949476043308E-2</v>
      </c>
      <c r="Q21" s="1591">
        <v>0.21823950767075395</v>
      </c>
      <c r="R21" s="1591">
        <v>-0.10772395121927103</v>
      </c>
      <c r="S21" s="1591">
        <v>8.1664051502928769E-2</v>
      </c>
      <c r="T21" s="1591">
        <v>-0.37771690362544053</v>
      </c>
      <c r="U21" s="1592">
        <v>-1.0397401281196039E-2</v>
      </c>
      <c r="V21" s="1591">
        <v>8.4070119484232819E-2</v>
      </c>
      <c r="W21" s="1591">
        <v>5.9058743219474241E-2</v>
      </c>
      <c r="X21" s="1591">
        <v>-2.6039356134755054E-2</v>
      </c>
      <c r="Y21" s="1588">
        <v>3.0977120524284141E-2</v>
      </c>
      <c r="Z21" s="1593">
        <v>-6.3478000092345943E-2</v>
      </c>
      <c r="AA21" s="1588">
        <v>-1.6398423013123109E-3</v>
      </c>
      <c r="AB21" s="1594"/>
    </row>
    <row r="22" spans="1:28" ht="11.5" x14ac:dyDescent="0.25">
      <c r="A22" s="1595" t="s">
        <v>716</v>
      </c>
      <c r="B22" s="1588">
        <v>1.9916811355217279E-2</v>
      </c>
      <c r="C22" s="1589">
        <v>1.9775660551266894E-2</v>
      </c>
      <c r="D22" s="1589">
        <v>0.69731162734266028</v>
      </c>
      <c r="E22" s="1589">
        <v>5.0125447883299978E-2</v>
      </c>
      <c r="F22" s="1590">
        <v>6.03859291113229E-2</v>
      </c>
      <c r="G22" s="1591">
        <v>0.13690324979535218</v>
      </c>
      <c r="H22" s="1591">
        <v>2.7261350154279107E-2</v>
      </c>
      <c r="I22" s="1591">
        <v>8.0341439818905958E-2</v>
      </c>
      <c r="J22" s="1591">
        <v>5.254653461354386E-2</v>
      </c>
      <c r="K22" s="1588">
        <v>5.6050849737245612E-2</v>
      </c>
      <c r="L22" s="1591">
        <v>2.6731903901557885E-2</v>
      </c>
      <c r="M22" s="1591">
        <v>0.4284389086380711</v>
      </c>
      <c r="N22" s="1588">
        <v>8.2407696879315484E-2</v>
      </c>
      <c r="O22" s="1595" t="s">
        <v>716</v>
      </c>
      <c r="P22" s="1590">
        <v>0.28053193603793813</v>
      </c>
      <c r="Q22" s="1591">
        <v>0.18368200684574321</v>
      </c>
      <c r="R22" s="1591">
        <v>7.3961396531755375E-2</v>
      </c>
      <c r="S22" s="1591">
        <v>-0.12289633686037338</v>
      </c>
      <c r="T22" s="1591">
        <v>-7.926218280288222E-2</v>
      </c>
      <c r="U22" s="1592">
        <v>0.21079618109420784</v>
      </c>
      <c r="V22" s="1591">
        <v>0.10853374514272796</v>
      </c>
      <c r="W22" s="1591">
        <v>3.2085492708701979E-2</v>
      </c>
      <c r="X22" s="1591">
        <v>6.1611339645977869E-2</v>
      </c>
      <c r="Y22" s="1588">
        <v>5.270357249023494E-2</v>
      </c>
      <c r="Z22" s="1593">
        <v>-8.1738306869670541E-2</v>
      </c>
      <c r="AA22" s="1588">
        <v>2.233327221827941E-2</v>
      </c>
      <c r="AB22" s="1594"/>
    </row>
    <row r="23" spans="1:28" ht="11.5" x14ac:dyDescent="0.25">
      <c r="A23" s="1595" t="s">
        <v>519</v>
      </c>
      <c r="B23" s="1588">
        <v>2.9313385360975941E-2</v>
      </c>
      <c r="C23" s="1589">
        <v>3.1274877030067039E-2</v>
      </c>
      <c r="D23" s="1589">
        <v>1.1096198649685753</v>
      </c>
      <c r="E23" s="1589">
        <v>9.8798939012021414E-2</v>
      </c>
      <c r="F23" s="1590">
        <v>0.15449246688786711</v>
      </c>
      <c r="G23" s="1591">
        <v>0.1923281351717967</v>
      </c>
      <c r="H23" s="1591">
        <v>0.10628212967169337</v>
      </c>
      <c r="I23" s="1591">
        <v>3.5846904151593417E-2</v>
      </c>
      <c r="J23" s="1591">
        <v>0.13929181161127113</v>
      </c>
      <c r="K23" s="1588">
        <v>0.12931712971474529</v>
      </c>
      <c r="L23" s="1591">
        <v>-3.2308156949695466E-2</v>
      </c>
      <c r="M23" s="1591">
        <v>0.39013070987128295</v>
      </c>
      <c r="N23" s="1588">
        <v>2.2606738940615045E-2</v>
      </c>
      <c r="O23" s="1595" t="s">
        <v>519</v>
      </c>
      <c r="P23" s="1590">
        <v>0.36149714941108257</v>
      </c>
      <c r="Q23" s="1591">
        <v>0.32921240998074053</v>
      </c>
      <c r="R23" s="1591">
        <v>9.5760939176844806E-2</v>
      </c>
      <c r="S23" s="1591">
        <v>4.6467811851307772E-2</v>
      </c>
      <c r="T23" s="1591">
        <v>2.683736154563876E-2</v>
      </c>
      <c r="U23" s="1592">
        <v>0.30363478001840183</v>
      </c>
      <c r="V23" s="1591">
        <v>6.2345618512257062E-2</v>
      </c>
      <c r="W23" s="1591">
        <v>2.8591977811094793E-2</v>
      </c>
      <c r="X23" s="1591">
        <v>0.28899480277583867</v>
      </c>
      <c r="Y23" s="1588">
        <v>0.14154321874155174</v>
      </c>
      <c r="Z23" s="1593">
        <v>-7.6728664280705017E-2</v>
      </c>
      <c r="AA23" s="1588">
        <v>3.928676723255986E-2</v>
      </c>
      <c r="AB23" s="1594"/>
    </row>
    <row r="24" spans="1:28" ht="11.5" x14ac:dyDescent="0.25">
      <c r="A24" s="1595" t="s">
        <v>520</v>
      </c>
      <c r="B24" s="1588">
        <v>2.2386175910976469E-2</v>
      </c>
      <c r="C24" s="1589">
        <v>1.8281028979130864E-2</v>
      </c>
      <c r="D24" s="1589">
        <v>0.66928088710634714</v>
      </c>
      <c r="E24" s="1589">
        <v>5.3717796181697919E-2</v>
      </c>
      <c r="F24" s="1590">
        <v>5.6846489589566174E-2</v>
      </c>
      <c r="G24" s="1591">
        <v>0.14044595450229691</v>
      </c>
      <c r="H24" s="1591">
        <v>1.7971267918680534E-2</v>
      </c>
      <c r="I24" s="1591">
        <v>0.1235427927163868</v>
      </c>
      <c r="J24" s="1591">
        <v>8.2898303287130881E-2</v>
      </c>
      <c r="K24" s="1588">
        <v>5.8872096443069344E-2</v>
      </c>
      <c r="L24" s="1591">
        <v>7.0083190834829834E-2</v>
      </c>
      <c r="M24" s="1591">
        <v>0.4054625283714044</v>
      </c>
      <c r="N24" s="1588">
        <v>0.11741496505252669</v>
      </c>
      <c r="O24" s="1595" t="s">
        <v>520</v>
      </c>
      <c r="P24" s="1590">
        <v>0.23389015159358539</v>
      </c>
      <c r="Q24" s="1591">
        <v>0.24763931109840143</v>
      </c>
      <c r="R24" s="1591">
        <v>4.9825410771186185E-2</v>
      </c>
      <c r="S24" s="1591">
        <v>-7.585664827291716E-2</v>
      </c>
      <c r="T24" s="1591">
        <v>2.4808897796078977E-2</v>
      </c>
      <c r="U24" s="1592">
        <v>0.18305847873572212</v>
      </c>
      <c r="V24" s="1591">
        <v>7.9712812359698626E-2</v>
      </c>
      <c r="W24" s="1591">
        <v>7.3936073204438513E-2</v>
      </c>
      <c r="X24" s="1591">
        <v>-1.2398928071533311E-2</v>
      </c>
      <c r="Y24" s="1588">
        <v>3.6397867433255904E-2</v>
      </c>
      <c r="Z24" s="1596">
        <v>-7.4965271519390919E-2</v>
      </c>
      <c r="AA24" s="1588">
        <v>2.3242724466804754E-2</v>
      </c>
      <c r="AB24" s="1594"/>
    </row>
    <row r="25" spans="1:28" ht="11.5" x14ac:dyDescent="0.25">
      <c r="A25" s="1587" t="s">
        <v>221</v>
      </c>
      <c r="B25" s="1597">
        <v>1.4183976347475813E-2</v>
      </c>
      <c r="C25" s="1598">
        <v>1.494019816042047E-2</v>
      </c>
      <c r="D25" s="1598">
        <v>0.31258088001816109</v>
      </c>
      <c r="E25" s="1598">
        <v>-6.6777175265310795E-2</v>
      </c>
      <c r="F25" s="1599">
        <v>3.8234417015972744E-2</v>
      </c>
      <c r="G25" s="1600">
        <v>9.8644485864554765E-2</v>
      </c>
      <c r="H25" s="1600">
        <v>-1.5531954767400435E-4</v>
      </c>
      <c r="I25" s="1600">
        <v>5.4939368399955057E-2</v>
      </c>
      <c r="J25" s="1600">
        <v>4.0121275060407635E-2</v>
      </c>
      <c r="K25" s="1597">
        <v>3.3011438079191713E-2</v>
      </c>
      <c r="L25" s="1601">
        <v>5.6764716190304432E-2</v>
      </c>
      <c r="M25" s="1602">
        <v>0.34324115362463914</v>
      </c>
      <c r="N25" s="1597">
        <v>9.3533822056857563E-2</v>
      </c>
      <c r="O25" s="1587" t="s">
        <v>221</v>
      </c>
      <c r="P25" s="1603">
        <v>0.18475722301306696</v>
      </c>
      <c r="Q25" s="1604">
        <v>8.684342354457697E-2</v>
      </c>
      <c r="R25" s="1604">
        <v>5.9940526990515774E-2</v>
      </c>
      <c r="S25" s="1604">
        <v>-3.815777659084163E-2</v>
      </c>
      <c r="T25" s="1604">
        <v>-0.11799507467963077</v>
      </c>
      <c r="U25" s="1605">
        <v>0.13756478131835093</v>
      </c>
      <c r="V25" s="1603">
        <v>-2.0183568595866674E-2</v>
      </c>
      <c r="W25" s="1604">
        <v>-2.0002926520838793E-2</v>
      </c>
      <c r="X25" s="1604">
        <v>3.7176899891073534E-2</v>
      </c>
      <c r="Y25" s="1605">
        <v>-1.5700100094839797E-3</v>
      </c>
      <c r="Z25" s="1606">
        <v>-5.3573252877289201E-2</v>
      </c>
      <c r="AA25" s="1606">
        <v>1.2596671238937818E-2</v>
      </c>
      <c r="AB25" s="1594"/>
    </row>
    <row r="26" spans="1:28" ht="11.5" x14ac:dyDescent="0.25">
      <c r="A26" s="1607" t="s">
        <v>258</v>
      </c>
      <c r="B26" s="1608"/>
      <c r="C26" s="1609"/>
      <c r="D26" s="1609"/>
      <c r="E26" s="1609"/>
      <c r="F26" s="1610"/>
      <c r="G26" s="1611"/>
      <c r="H26" s="1611"/>
      <c r="I26" s="1611"/>
      <c r="J26" s="1611"/>
      <c r="K26" s="1608"/>
      <c r="L26" s="1610"/>
      <c r="M26" s="1611"/>
      <c r="N26" s="1608"/>
      <c r="O26" s="1607" t="s">
        <v>258</v>
      </c>
      <c r="P26" s="1611"/>
      <c r="Q26" s="1611"/>
      <c r="R26" s="1611"/>
      <c r="S26" s="1611"/>
      <c r="T26" s="1611"/>
      <c r="U26" s="1608"/>
      <c r="V26" s="1611"/>
      <c r="W26" s="1611"/>
      <c r="X26" s="1611"/>
      <c r="Y26" s="1608"/>
      <c r="Z26" s="1609"/>
      <c r="AA26" s="1608"/>
      <c r="AB26" s="1586"/>
    </row>
    <row r="27" spans="1:28" ht="11.5" x14ac:dyDescent="0.25">
      <c r="A27" s="1587" t="s">
        <v>580</v>
      </c>
      <c r="B27" s="1588">
        <v>0.56415347123368065</v>
      </c>
      <c r="C27" s="1589">
        <v>5.6584903660543473E-2</v>
      </c>
      <c r="D27" s="1589">
        <v>6.4435939912097506E-3</v>
      </c>
      <c r="E27" s="1589">
        <v>2.3655057262894408E-2</v>
      </c>
      <c r="F27" s="1590">
        <v>2.3449227477073897E-2</v>
      </c>
      <c r="G27" s="1591">
        <v>0.19014164059784555</v>
      </c>
      <c r="H27" s="1591">
        <v>-3.6849708704187689E-2</v>
      </c>
      <c r="I27" s="1591">
        <v>1.2043119354584033</v>
      </c>
      <c r="J27" s="1591">
        <v>5.2216495677768426E-2</v>
      </c>
      <c r="K27" s="1588">
        <v>0.10397236626179596</v>
      </c>
      <c r="L27" s="1591">
        <v>2.5213044469778456E-3</v>
      </c>
      <c r="M27" s="1591">
        <v>0.21033319526670002</v>
      </c>
      <c r="N27" s="1588">
        <v>3.2176300256816948E-2</v>
      </c>
      <c r="O27" s="1587" t="s">
        <v>580</v>
      </c>
      <c r="P27" s="1590">
        <v>0.33026965455704449</v>
      </c>
      <c r="Q27" s="1591">
        <v>-0.21766496838029814</v>
      </c>
      <c r="R27" s="1591">
        <v>-8.9644637565713392E-3</v>
      </c>
      <c r="S27" s="1591">
        <v>-5.8262167587270097E-2</v>
      </c>
      <c r="T27" s="1591">
        <v>-8.6458107728579314E-2</v>
      </c>
      <c r="U27" s="1592">
        <v>8.602999823951385E-2</v>
      </c>
      <c r="V27" s="1591">
        <v>-0.3486842105263156</v>
      </c>
      <c r="W27" s="1591">
        <v>0.64728682170542684</v>
      </c>
      <c r="X27" s="1591">
        <v>-0.29204892966360851</v>
      </c>
      <c r="Y27" s="1588">
        <v>1.9035116508041794E-2</v>
      </c>
      <c r="Z27" s="1593">
        <v>0.33363992191436864</v>
      </c>
      <c r="AA27" s="1588">
        <v>4.3777795356840343E-2</v>
      </c>
      <c r="AB27" s="1594"/>
    </row>
    <row r="28" spans="1:28" ht="11.5" x14ac:dyDescent="0.25">
      <c r="A28" s="1595" t="s">
        <v>518</v>
      </c>
      <c r="B28" s="1588">
        <v>0.44277860424440552</v>
      </c>
      <c r="C28" s="1589">
        <v>0.20110439190136864</v>
      </c>
      <c r="D28" s="1589">
        <v>-0.26550782506602522</v>
      </c>
      <c r="E28" s="1589">
        <v>5.4353472684202986E-2</v>
      </c>
      <c r="F28" s="1590">
        <v>-0.36368789050018557</v>
      </c>
      <c r="G28" s="1591">
        <v>-0.72797573625664602</v>
      </c>
      <c r="H28" s="1591">
        <v>0.26555931959455914</v>
      </c>
      <c r="I28" s="1591">
        <v>-0.49337144313568437</v>
      </c>
      <c r="J28" s="1591">
        <v>-0.14425099590048029</v>
      </c>
      <c r="K28" s="1588">
        <v>-0.34523018343508449</v>
      </c>
      <c r="L28" s="1591">
        <v>1.0003880628883799E-2</v>
      </c>
      <c r="M28" s="1591">
        <v>9.8511252140254468E-2</v>
      </c>
      <c r="N28" s="1588">
        <v>2.1795609350508283E-2</v>
      </c>
      <c r="O28" s="1595" t="s">
        <v>518</v>
      </c>
      <c r="P28" s="1590">
        <v>0.50828284491353815</v>
      </c>
      <c r="Q28" s="1591">
        <v>-0.19018050641740303</v>
      </c>
      <c r="R28" s="1591">
        <v>-9.5319282090770674E-2</v>
      </c>
      <c r="S28" s="1612">
        <v>0.47900896824733419</v>
      </c>
      <c r="T28" s="1612">
        <v>-0.41728353274319807</v>
      </c>
      <c r="U28" s="1613">
        <v>5.8183939207629987E-3</v>
      </c>
      <c r="V28" s="1612">
        <v>-1</v>
      </c>
      <c r="W28" s="1612">
        <v>1.8277886497064579</v>
      </c>
      <c r="X28" s="1612">
        <v>-0.59516197140616522</v>
      </c>
      <c r="Y28" s="1614">
        <v>-0.11808026722170006</v>
      </c>
      <c r="Z28" s="1615">
        <v>0.35547835465745514</v>
      </c>
      <c r="AA28" s="1614">
        <v>4.8401867482237293E-3</v>
      </c>
      <c r="AB28" s="1594"/>
    </row>
    <row r="29" spans="1:28" ht="11.5" x14ac:dyDescent="0.25">
      <c r="A29" s="1595" t="s">
        <v>581</v>
      </c>
      <c r="B29" s="1588">
        <v>-0.45101456888083014</v>
      </c>
      <c r="C29" s="1589">
        <v>0.10987744987270442</v>
      </c>
      <c r="D29" s="1589">
        <v>0.73735203677214489</v>
      </c>
      <c r="E29" s="1589">
        <v>0.21995068593211609</v>
      </c>
      <c r="F29" s="1616">
        <v>-1</v>
      </c>
      <c r="G29" s="1612" t="s">
        <v>249</v>
      </c>
      <c r="H29" s="1612">
        <v>0.33656451961259903</v>
      </c>
      <c r="I29" s="1612" t="s">
        <v>249</v>
      </c>
      <c r="J29" s="1612" t="s">
        <v>249</v>
      </c>
      <c r="K29" s="1614">
        <v>9.2826554736837874E-2</v>
      </c>
      <c r="L29" s="1591">
        <v>-0.12541999534677384</v>
      </c>
      <c r="M29" s="1591">
        <v>0.12522775347807813</v>
      </c>
      <c r="N29" s="1588">
        <v>-0.10479556024627035</v>
      </c>
      <c r="O29" s="1595" t="s">
        <v>581</v>
      </c>
      <c r="P29" s="1590">
        <v>-0.47781636202842781</v>
      </c>
      <c r="Q29" s="1612" t="s">
        <v>249</v>
      </c>
      <c r="R29" s="1591">
        <v>-0.34022606468345418</v>
      </c>
      <c r="S29" s="1612" t="s">
        <v>249</v>
      </c>
      <c r="T29" s="1612">
        <v>-1</v>
      </c>
      <c r="U29" s="1613">
        <v>-0.39670758461254407</v>
      </c>
      <c r="V29" s="1612" t="s">
        <v>249</v>
      </c>
      <c r="W29" s="1612" t="s">
        <v>249</v>
      </c>
      <c r="X29" s="1612" t="s">
        <v>249</v>
      </c>
      <c r="Y29" s="1614" t="s">
        <v>249</v>
      </c>
      <c r="Z29" s="1615">
        <v>-0.24301809980607836</v>
      </c>
      <c r="AA29" s="1614">
        <v>-1.146325005895299E-2</v>
      </c>
      <c r="AB29" s="1594"/>
    </row>
    <row r="30" spans="1:28" ht="11.5" x14ac:dyDescent="0.25">
      <c r="A30" s="1595" t="s">
        <v>596</v>
      </c>
      <c r="B30" s="1588">
        <v>0.89186455707237577</v>
      </c>
      <c r="C30" s="1589">
        <v>0.36902486598013207</v>
      </c>
      <c r="D30" s="1589">
        <v>-0.31776338950991945</v>
      </c>
      <c r="E30" s="1589">
        <v>-0.27503431691878</v>
      </c>
      <c r="F30" s="1616">
        <v>-0.8756908524238286</v>
      </c>
      <c r="G30" s="1612">
        <v>-1</v>
      </c>
      <c r="H30" s="1612">
        <v>-1</v>
      </c>
      <c r="I30" s="1612" t="s">
        <v>249</v>
      </c>
      <c r="J30" s="1612">
        <v>-1</v>
      </c>
      <c r="K30" s="1614">
        <v>-0.95053587172232124</v>
      </c>
      <c r="L30" s="1591">
        <v>-0.24752583966941977</v>
      </c>
      <c r="M30" s="1591">
        <v>1.8192432402968555</v>
      </c>
      <c r="N30" s="1588">
        <v>-0.14433096052817163</v>
      </c>
      <c r="O30" s="1595" t="s">
        <v>596</v>
      </c>
      <c r="P30" s="1590">
        <v>-0.32728508488268793</v>
      </c>
      <c r="Q30" s="1612" t="s">
        <v>249</v>
      </c>
      <c r="R30" s="1591">
        <v>0.21237256177770258</v>
      </c>
      <c r="S30" s="1612" t="s">
        <v>249</v>
      </c>
      <c r="T30" s="1612">
        <v>-1</v>
      </c>
      <c r="U30" s="1613">
        <v>-0.37895238291597866</v>
      </c>
      <c r="V30" s="1612" t="s">
        <v>249</v>
      </c>
      <c r="W30" s="1612" t="s">
        <v>249</v>
      </c>
      <c r="X30" s="1612" t="s">
        <v>249</v>
      </c>
      <c r="Y30" s="1614" t="s">
        <v>249</v>
      </c>
      <c r="Z30" s="1615">
        <v>3.7627176989902811E-3</v>
      </c>
      <c r="AA30" s="1614">
        <v>-0.16521221310964185</v>
      </c>
      <c r="AB30" s="1594"/>
    </row>
    <row r="31" spans="1:28" ht="11.5" x14ac:dyDescent="0.25">
      <c r="A31" s="1595" t="s">
        <v>582</v>
      </c>
      <c r="B31" s="1588">
        <v>0.35008163620520505</v>
      </c>
      <c r="C31" s="1589">
        <v>0.25467780567935172</v>
      </c>
      <c r="D31" s="1589">
        <v>-0.20150719705654463</v>
      </c>
      <c r="E31" s="1589">
        <v>0.25622519575531344</v>
      </c>
      <c r="F31" s="1590">
        <v>-0.37174379785371614</v>
      </c>
      <c r="G31" s="1591">
        <v>-0.59237774787780539</v>
      </c>
      <c r="H31" s="1591">
        <v>0.54607906214647817</v>
      </c>
      <c r="I31" s="1612" t="s">
        <v>249</v>
      </c>
      <c r="J31" s="1591">
        <v>0.47162305449751929</v>
      </c>
      <c r="K31" s="1588">
        <v>-6.3945330866527872E-2</v>
      </c>
      <c r="L31" s="1591">
        <v>-2.5684551036709635E-2</v>
      </c>
      <c r="M31" s="1591">
        <v>-6.3564429102634046E-2</v>
      </c>
      <c r="N31" s="1588">
        <v>-3.0272233254720726E-2</v>
      </c>
      <c r="O31" s="1595" t="s">
        <v>582</v>
      </c>
      <c r="P31" s="1590">
        <v>0.26407769676370929</v>
      </c>
      <c r="Q31" s="1591">
        <v>-6.9371530349033872E-3</v>
      </c>
      <c r="R31" s="1591">
        <v>5.0298201840040635E-2</v>
      </c>
      <c r="S31" s="1612">
        <v>-0.78131397653233381</v>
      </c>
      <c r="T31" s="1612">
        <v>0.31962017898564699</v>
      </c>
      <c r="U31" s="1613">
        <v>9.6835407746614699E-2</v>
      </c>
      <c r="V31" s="1612" t="s">
        <v>249</v>
      </c>
      <c r="W31" s="1612" t="s">
        <v>249</v>
      </c>
      <c r="X31" s="1612">
        <v>-0.2026301502081197</v>
      </c>
      <c r="Y31" s="1614">
        <v>-0.2026301502081197</v>
      </c>
      <c r="Z31" s="1615">
        <v>-0.29973669165269257</v>
      </c>
      <c r="AA31" s="1614">
        <v>3.9269278042900257E-2</v>
      </c>
      <c r="AB31" s="1594"/>
    </row>
    <row r="32" spans="1:28" ht="11.5" x14ac:dyDescent="0.25">
      <c r="A32" s="1595" t="s">
        <v>716</v>
      </c>
      <c r="B32" s="1588">
        <v>0.39748339281768708</v>
      </c>
      <c r="C32" s="1589">
        <v>0.24826810540663513</v>
      </c>
      <c r="D32" s="1589">
        <v>-0.14665523711221762</v>
      </c>
      <c r="E32" s="1589">
        <v>0.11449962012412174</v>
      </c>
      <c r="F32" s="1590">
        <v>6.4782927422914804E-2</v>
      </c>
      <c r="G32" s="1591">
        <v>-0.31100973143651933</v>
      </c>
      <c r="H32" s="1591">
        <v>0.44972594128999077</v>
      </c>
      <c r="I32" s="1591">
        <v>5.4830008887133408</v>
      </c>
      <c r="J32" s="1591">
        <v>1.7348389489193115</v>
      </c>
      <c r="K32" s="1588">
        <v>6.1227872203481137E-2</v>
      </c>
      <c r="L32" s="1591">
        <v>-0.10533993072359926</v>
      </c>
      <c r="M32" s="1591">
        <v>-5.9605427221208318E-2</v>
      </c>
      <c r="N32" s="1588">
        <v>-9.8987549938287733E-2</v>
      </c>
      <c r="O32" s="1595" t="s">
        <v>716</v>
      </c>
      <c r="P32" s="1590">
        <v>0.69967191955227248</v>
      </c>
      <c r="Q32" s="1591">
        <v>0.20900556722112706</v>
      </c>
      <c r="R32" s="1591">
        <v>-2.4101047312646617E-2</v>
      </c>
      <c r="S32" s="1612">
        <v>-0.64641147525853426</v>
      </c>
      <c r="T32" s="1612">
        <v>-0.29103708096200609</v>
      </c>
      <c r="U32" s="1613">
        <v>0.22557212809484861</v>
      </c>
      <c r="V32" s="1612" t="s">
        <v>249</v>
      </c>
      <c r="W32" s="1612">
        <v>0.45007526342197712</v>
      </c>
      <c r="X32" s="1612">
        <v>-0.59516197140616522</v>
      </c>
      <c r="Y32" s="1614">
        <v>-2.7148511197349179E-2</v>
      </c>
      <c r="Z32" s="1615">
        <v>0.3000988270786531</v>
      </c>
      <c r="AA32" s="1614">
        <v>-2.5655719617153294E-2</v>
      </c>
      <c r="AB32" s="1594"/>
    </row>
    <row r="33" spans="1:28" ht="11.5" x14ac:dyDescent="0.25">
      <c r="A33" s="1595" t="s">
        <v>519</v>
      </c>
      <c r="B33" s="1588">
        <v>0.21649806554509277</v>
      </c>
      <c r="C33" s="1589">
        <v>3.6271223893857174E-2</v>
      </c>
      <c r="D33" s="1589">
        <v>-0.13624911712926391</v>
      </c>
      <c r="E33" s="1589">
        <v>0.1417264979939159</v>
      </c>
      <c r="F33" s="1590">
        <v>-0.30190758595505829</v>
      </c>
      <c r="G33" s="1591">
        <v>-0.5996232336047369</v>
      </c>
      <c r="H33" s="1591">
        <v>0.60758192782597642</v>
      </c>
      <c r="I33" s="1591">
        <v>2.2415004443566704</v>
      </c>
      <c r="J33" s="1591">
        <v>3.043064677537795</v>
      </c>
      <c r="K33" s="1588">
        <v>-0.1570621393915882</v>
      </c>
      <c r="L33" s="1591">
        <v>-0.16117534813701062</v>
      </c>
      <c r="M33" s="1591">
        <v>0.18334300689243888</v>
      </c>
      <c r="N33" s="1588">
        <v>-0.13015941887505011</v>
      </c>
      <c r="O33" s="1595" t="s">
        <v>519</v>
      </c>
      <c r="P33" s="1590">
        <v>0.95195800532217212</v>
      </c>
      <c r="Q33" s="1591">
        <v>3.3336909194993325E-2</v>
      </c>
      <c r="R33" s="1591">
        <v>-8.7384221919274752E-2</v>
      </c>
      <c r="S33" s="1612">
        <v>-0.84462302132682265</v>
      </c>
      <c r="T33" s="1612">
        <v>-0.36211603281302485</v>
      </c>
      <c r="U33" s="1613">
        <v>0.22489167372115193</v>
      </c>
      <c r="V33" s="1612" t="s">
        <v>249</v>
      </c>
      <c r="W33" s="1612" t="s">
        <v>249</v>
      </c>
      <c r="X33" s="1612">
        <v>-1</v>
      </c>
      <c r="Y33" s="1614">
        <v>-0.1370272063702721</v>
      </c>
      <c r="Z33" s="1615">
        <v>0.17859038480627487</v>
      </c>
      <c r="AA33" s="1614">
        <v>-3.8708147502193424E-2</v>
      </c>
      <c r="AB33" s="1594"/>
    </row>
    <row r="34" spans="1:28" ht="11.5" x14ac:dyDescent="0.25">
      <c r="A34" s="1595" t="s">
        <v>520</v>
      </c>
      <c r="B34" s="1588">
        <v>0.32298164312437083</v>
      </c>
      <c r="C34" s="1589">
        <v>0.30241951137090517</v>
      </c>
      <c r="D34" s="1589">
        <v>-0.13827193085952372</v>
      </c>
      <c r="E34" s="1589">
        <v>0.12483275525804927</v>
      </c>
      <c r="F34" s="1590">
        <v>0.67643045416147918</v>
      </c>
      <c r="G34" s="1591">
        <v>-0.11517453110788434</v>
      </c>
      <c r="H34" s="1591">
        <v>0.16700640423913593</v>
      </c>
      <c r="I34" s="1591">
        <v>3.9986718672854744</v>
      </c>
      <c r="J34" s="1591">
        <v>1.3094157132623119</v>
      </c>
      <c r="K34" s="1588">
        <v>0.22625467136558064</v>
      </c>
      <c r="L34" s="1591">
        <v>-9.708437021618499E-2</v>
      </c>
      <c r="M34" s="1591">
        <v>-6.3004685662530591E-2</v>
      </c>
      <c r="N34" s="1588">
        <v>-9.2084097843314838E-2</v>
      </c>
      <c r="O34" s="1595" t="s">
        <v>520</v>
      </c>
      <c r="P34" s="1590">
        <v>0.65561183306601523</v>
      </c>
      <c r="Q34" s="1591">
        <v>0.46312106620322058</v>
      </c>
      <c r="R34" s="1591">
        <v>9.6605314118958452E-2</v>
      </c>
      <c r="S34" s="1612">
        <v>-0.58343612039017834</v>
      </c>
      <c r="T34" s="1612">
        <v>-0.30188977604415701</v>
      </c>
      <c r="U34" s="1613">
        <v>0.26636333030510762</v>
      </c>
      <c r="V34" s="1612" t="s">
        <v>249</v>
      </c>
      <c r="W34" s="1612">
        <v>-0.27496236828901144</v>
      </c>
      <c r="X34" s="1612">
        <v>-0.59516197140616522</v>
      </c>
      <c r="Y34" s="1614">
        <v>-0.42115584297545694</v>
      </c>
      <c r="Z34" s="1617">
        <v>3.9434850366865115E-2</v>
      </c>
      <c r="AA34" s="1614">
        <v>-1.3225095182082591E-2</v>
      </c>
      <c r="AB34" s="1594"/>
    </row>
    <row r="35" spans="1:28" ht="11.5" x14ac:dyDescent="0.25">
      <c r="A35" s="1618" t="s">
        <v>221</v>
      </c>
      <c r="B35" s="1597">
        <v>0.44929086327140544</v>
      </c>
      <c r="C35" s="1598">
        <v>0.11764947044755525</v>
      </c>
      <c r="D35" s="1598">
        <v>-6.1113721961897349E-3</v>
      </c>
      <c r="E35" s="1598">
        <v>7.3994526853740084E-2</v>
      </c>
      <c r="F35" s="1599">
        <v>8.3868266815516401E-2</v>
      </c>
      <c r="G35" s="1600">
        <v>0.13485113835376583</v>
      </c>
      <c r="H35" s="1600">
        <v>9.9401197604789715E-2</v>
      </c>
      <c r="I35" s="1600">
        <v>0.1371237458193979</v>
      </c>
      <c r="J35" s="1600">
        <v>0.14704087858450254</v>
      </c>
      <c r="K35" s="1597">
        <v>0.11238626491701198</v>
      </c>
      <c r="L35" s="1601">
        <v>4.6642798401363983E-3</v>
      </c>
      <c r="M35" s="1602">
        <v>0.18232326924482689</v>
      </c>
      <c r="N35" s="1597">
        <v>3.0535515945532055E-2</v>
      </c>
      <c r="O35" s="1618" t="s">
        <v>221</v>
      </c>
      <c r="P35" s="1599">
        <v>0.3251762608073403</v>
      </c>
      <c r="Q35" s="1600">
        <v>-0.14768883878241323</v>
      </c>
      <c r="R35" s="1600">
        <v>2.2446487574556695E-3</v>
      </c>
      <c r="S35" s="1600">
        <v>-5.5016181229773253E-2</v>
      </c>
      <c r="T35" s="1600">
        <v>-9.5135297956727594E-2</v>
      </c>
      <c r="U35" s="1597">
        <v>9.2059967084320293E-2</v>
      </c>
      <c r="V35" s="1599">
        <v>-0.3486842105263156</v>
      </c>
      <c r="W35" s="1600">
        <v>0.21212121212121238</v>
      </c>
      <c r="X35" s="1600">
        <v>-0.29204892966360851</v>
      </c>
      <c r="Y35" s="1597">
        <v>-9.1441111923920237E-2</v>
      </c>
      <c r="Z35" s="1598">
        <v>0.36714483018393973</v>
      </c>
      <c r="AA35" s="1598">
        <v>4.3149150133991121E-2</v>
      </c>
      <c r="AB35" s="1594"/>
    </row>
    <row r="36" spans="1:28" ht="11.5" x14ac:dyDescent="0.25">
      <c r="A36" s="1619"/>
      <c r="B36" s="1591"/>
      <c r="C36" s="1591"/>
      <c r="D36" s="1591"/>
      <c r="E36" s="1591"/>
      <c r="F36" s="1591"/>
      <c r="G36" s="1591"/>
      <c r="H36" s="1591"/>
      <c r="I36" s="1591"/>
      <c r="J36" s="1591"/>
      <c r="K36" s="1591"/>
      <c r="L36" s="1591"/>
      <c r="M36" s="1591"/>
      <c r="N36" s="1591"/>
      <c r="O36" s="1619"/>
      <c r="P36" s="1591"/>
      <c r="Q36" s="1591"/>
      <c r="R36" s="1591"/>
      <c r="S36" s="1591"/>
      <c r="T36" s="1591"/>
      <c r="U36" s="1620"/>
      <c r="V36" s="1591"/>
      <c r="W36" s="1591"/>
      <c r="X36" s="1591"/>
      <c r="Y36" s="1591"/>
      <c r="Z36" s="1620"/>
      <c r="AA36" s="1591"/>
      <c r="AB36" s="1620"/>
    </row>
    <row r="37" spans="1:28" ht="11.5" x14ac:dyDescent="0.25">
      <c r="A37" s="1619" t="s">
        <v>1156</v>
      </c>
      <c r="B37" s="1591"/>
      <c r="C37" s="1591"/>
      <c r="D37" s="1591"/>
      <c r="E37" s="1591"/>
      <c r="F37" s="1591"/>
      <c r="G37" s="1591"/>
      <c r="H37" s="1591"/>
      <c r="I37" s="1591"/>
      <c r="J37" s="1591"/>
      <c r="K37" s="1591"/>
      <c r="L37" s="1591"/>
      <c r="M37" s="1591"/>
      <c r="N37" s="1591"/>
      <c r="O37" s="1619" t="s">
        <v>1156</v>
      </c>
      <c r="P37" s="1591"/>
      <c r="Q37" s="1591"/>
      <c r="R37" s="1591"/>
      <c r="S37" s="1591"/>
      <c r="T37" s="1591"/>
      <c r="U37" s="1620"/>
      <c r="V37" s="1591"/>
      <c r="W37" s="1591"/>
      <c r="X37" s="1591"/>
      <c r="Y37" s="1591"/>
      <c r="Z37" s="1620"/>
      <c r="AA37" s="1591"/>
      <c r="AB37" s="1620"/>
    </row>
    <row r="38" spans="1:28" ht="11.5" x14ac:dyDescent="0.25">
      <c r="A38" s="1619" t="s">
        <v>724</v>
      </c>
      <c r="B38" s="1591"/>
      <c r="C38" s="1591"/>
      <c r="D38" s="1591"/>
      <c r="E38" s="1591"/>
      <c r="F38" s="1591"/>
      <c r="G38" s="1591"/>
      <c r="H38" s="1591"/>
      <c r="I38" s="1591"/>
      <c r="J38" s="1591"/>
      <c r="K38" s="1591"/>
      <c r="L38" s="1591"/>
      <c r="M38" s="1591"/>
      <c r="N38" s="1591"/>
      <c r="O38" s="1619" t="s">
        <v>724</v>
      </c>
      <c r="P38" s="1591"/>
      <c r="Q38" s="1591"/>
      <c r="R38" s="1591"/>
      <c r="S38" s="1591"/>
      <c r="T38" s="1591"/>
      <c r="U38" s="1620"/>
      <c r="V38" s="1591"/>
      <c r="W38" s="1591"/>
      <c r="X38" s="1591"/>
      <c r="Y38" s="1591"/>
      <c r="Z38" s="1620"/>
      <c r="AA38" s="1591"/>
      <c r="AB38" s="1620"/>
    </row>
    <row r="39" spans="1:28" ht="11.5" x14ac:dyDescent="0.25">
      <c r="A39" s="1619"/>
      <c r="B39" s="1591"/>
      <c r="C39" s="1591"/>
      <c r="D39" s="1591"/>
      <c r="E39" s="1591"/>
      <c r="F39" s="1591"/>
      <c r="G39" s="1591"/>
      <c r="H39" s="1591"/>
      <c r="I39" s="1591"/>
      <c r="J39" s="1591"/>
      <c r="K39" s="1591"/>
      <c r="L39" s="1591"/>
      <c r="M39" s="1591"/>
      <c r="N39" s="1591"/>
      <c r="O39" s="1619"/>
      <c r="P39" s="1591"/>
      <c r="Q39" s="1591"/>
      <c r="R39" s="1591"/>
      <c r="S39" s="1591"/>
      <c r="T39" s="1591"/>
      <c r="U39" s="1620"/>
      <c r="V39" s="1591"/>
      <c r="W39" s="1591"/>
      <c r="X39" s="1591"/>
      <c r="Y39" s="1591"/>
      <c r="Z39" s="1620"/>
      <c r="AA39" s="1591"/>
      <c r="AB39" s="1620"/>
    </row>
    <row r="40" spans="1:28" ht="11.5" x14ac:dyDescent="0.25">
      <c r="A40" s="1619"/>
      <c r="B40" s="1591"/>
      <c r="C40" s="1591"/>
      <c r="D40" s="1591"/>
      <c r="E40" s="1591"/>
      <c r="F40" s="1591"/>
      <c r="G40" s="1591"/>
      <c r="H40" s="1591"/>
      <c r="I40" s="1591"/>
      <c r="J40" s="1591"/>
      <c r="K40" s="1591"/>
      <c r="L40" s="1591"/>
      <c r="M40" s="1591"/>
      <c r="N40" s="1591"/>
      <c r="O40" s="1619"/>
      <c r="P40" s="1591"/>
      <c r="Q40" s="1591"/>
      <c r="R40" s="1591"/>
      <c r="S40" s="1591"/>
      <c r="T40" s="1591"/>
      <c r="U40" s="1620"/>
      <c r="V40" s="1591"/>
      <c r="W40" s="1591"/>
      <c r="X40" s="1591"/>
      <c r="Y40" s="1591"/>
      <c r="Z40" s="1620"/>
      <c r="AA40" s="1591"/>
      <c r="AB40" s="1620"/>
    </row>
    <row r="41" spans="1:28" ht="11.5" x14ac:dyDescent="0.25">
      <c r="A41" s="1619"/>
      <c r="B41" s="1591"/>
      <c r="C41" s="1591"/>
      <c r="D41" s="1591"/>
      <c r="E41" s="1591"/>
      <c r="F41" s="1591"/>
      <c r="G41" s="1591"/>
      <c r="H41" s="1591"/>
      <c r="I41" s="1591"/>
      <c r="J41" s="1591"/>
      <c r="K41" s="1591"/>
      <c r="L41" s="1591"/>
      <c r="M41" s="1591"/>
      <c r="N41" s="1591"/>
      <c r="O41" s="1621"/>
      <c r="P41" s="1591"/>
      <c r="Q41" s="1591"/>
      <c r="R41" s="1591"/>
      <c r="S41" s="1591"/>
      <c r="T41" s="1591"/>
      <c r="U41" s="1620"/>
      <c r="V41" s="1591"/>
      <c r="W41" s="1591"/>
      <c r="X41" s="1591"/>
      <c r="Y41" s="1591"/>
      <c r="Z41" s="1620"/>
      <c r="AA41" s="1591"/>
      <c r="AB41" s="1620"/>
    </row>
    <row r="42" spans="1:28" ht="11.5" x14ac:dyDescent="0.25">
      <c r="A42" s="1619"/>
      <c r="B42" s="1591"/>
      <c r="C42" s="1591"/>
      <c r="D42" s="1591"/>
      <c r="E42" s="1591"/>
      <c r="F42" s="1591"/>
      <c r="G42" s="1591"/>
      <c r="H42" s="1591"/>
      <c r="I42" s="1591"/>
      <c r="J42" s="1591"/>
      <c r="K42" s="1591"/>
      <c r="L42" s="1591"/>
      <c r="M42" s="1591"/>
      <c r="N42" s="1591"/>
      <c r="O42" s="1621"/>
      <c r="P42" s="1591"/>
      <c r="Q42" s="1591"/>
      <c r="R42" s="1591"/>
      <c r="S42" s="1591"/>
      <c r="T42" s="1591"/>
      <c r="U42" s="1620"/>
      <c r="V42" s="1591"/>
      <c r="W42" s="1591"/>
      <c r="X42" s="1591"/>
      <c r="Y42" s="1591"/>
      <c r="Z42" s="1620"/>
      <c r="AA42" s="1591"/>
      <c r="AB42" s="1620"/>
    </row>
    <row r="43" spans="1:28" ht="11.5" x14ac:dyDescent="0.25">
      <c r="A43" s="1621"/>
      <c r="B43" s="1591"/>
      <c r="C43" s="1591"/>
      <c r="D43" s="1591"/>
      <c r="E43" s="1591"/>
      <c r="F43" s="1591"/>
      <c r="G43" s="1591"/>
      <c r="H43" s="1591"/>
      <c r="I43" s="1591"/>
      <c r="J43" s="1591"/>
      <c r="K43" s="1591"/>
      <c r="L43" s="1591"/>
      <c r="M43" s="1591"/>
      <c r="N43" s="1591"/>
      <c r="O43" s="1621"/>
      <c r="P43" s="1591"/>
      <c r="Q43" s="1591"/>
      <c r="R43" s="1591"/>
      <c r="S43" s="1591"/>
      <c r="T43" s="1591"/>
      <c r="U43" s="1620"/>
      <c r="V43" s="1591"/>
      <c r="W43" s="1591"/>
      <c r="X43" s="1591"/>
      <c r="Y43" s="1591"/>
      <c r="Z43" s="1620"/>
      <c r="AA43" s="1591"/>
      <c r="AB43" s="1620"/>
    </row>
    <row r="44" spans="1:28" ht="11.5" x14ac:dyDescent="0.25">
      <c r="A44" s="1621"/>
      <c r="B44" s="1591"/>
      <c r="C44" s="1591"/>
      <c r="D44" s="1591"/>
      <c r="E44" s="1591"/>
      <c r="F44" s="1591"/>
      <c r="G44" s="1591"/>
      <c r="H44" s="1591"/>
      <c r="I44" s="1591"/>
      <c r="J44" s="1591"/>
      <c r="K44" s="1591"/>
      <c r="L44" s="1591"/>
      <c r="M44" s="1591"/>
      <c r="N44" s="1591"/>
      <c r="O44" s="1621"/>
      <c r="P44" s="1591"/>
      <c r="Q44" s="1591"/>
      <c r="R44" s="1591"/>
      <c r="S44" s="1591"/>
      <c r="T44" s="1591"/>
      <c r="U44" s="1620"/>
      <c r="V44" s="1591"/>
      <c r="W44" s="1591"/>
      <c r="X44" s="1591"/>
      <c r="Y44" s="1591"/>
      <c r="Z44" s="1620"/>
      <c r="AA44" s="1591"/>
      <c r="AB44" s="1620"/>
    </row>
    <row r="45" spans="1:28" ht="11.5" x14ac:dyDescent="0.25">
      <c r="A45" s="1621"/>
      <c r="B45" s="1591"/>
      <c r="C45" s="1591"/>
      <c r="D45" s="1591"/>
      <c r="E45" s="1591"/>
      <c r="F45" s="1591"/>
      <c r="G45" s="1591"/>
      <c r="H45" s="1591"/>
      <c r="I45" s="1591"/>
      <c r="J45" s="1591"/>
      <c r="K45" s="1591"/>
      <c r="L45" s="1591"/>
      <c r="M45" s="1591"/>
      <c r="N45" s="1591"/>
      <c r="O45" s="1621"/>
      <c r="P45" s="1591"/>
      <c r="Q45" s="1591"/>
      <c r="R45" s="1591"/>
      <c r="S45" s="1591"/>
      <c r="T45" s="1591"/>
      <c r="U45" s="1620"/>
      <c r="V45" s="1591"/>
      <c r="W45" s="1591"/>
      <c r="X45" s="1591"/>
      <c r="Y45" s="1591"/>
      <c r="Z45" s="1620"/>
      <c r="AA45" s="1591"/>
      <c r="AB45" s="1620"/>
    </row>
    <row r="46" spans="1:28" ht="11.5" x14ac:dyDescent="0.25">
      <c r="A46" s="1621"/>
      <c r="B46" s="1591"/>
      <c r="C46" s="1591"/>
      <c r="D46" s="1591"/>
      <c r="E46" s="1591"/>
      <c r="F46" s="1591"/>
      <c r="G46" s="1591"/>
      <c r="H46" s="1591"/>
      <c r="I46" s="1591"/>
      <c r="J46" s="1591"/>
      <c r="K46" s="1591"/>
      <c r="L46" s="1591"/>
      <c r="M46" s="1591"/>
      <c r="N46" s="1591"/>
      <c r="O46" s="1621"/>
      <c r="P46" s="1591"/>
      <c r="Q46" s="1591"/>
      <c r="R46" s="1591"/>
      <c r="S46" s="1591"/>
      <c r="T46" s="1591"/>
      <c r="U46" s="1620"/>
      <c r="V46" s="1591"/>
      <c r="W46" s="1591"/>
      <c r="X46" s="1591"/>
      <c r="Y46" s="1591"/>
      <c r="Z46" s="1620"/>
      <c r="AA46" s="1591"/>
      <c r="AB46" s="1620"/>
    </row>
    <row r="47" spans="1:28" ht="11.5" x14ac:dyDescent="0.25">
      <c r="A47" s="1621"/>
      <c r="B47" s="1591"/>
      <c r="C47" s="1591"/>
      <c r="D47" s="1591"/>
      <c r="E47" s="1591"/>
      <c r="F47" s="1591"/>
      <c r="G47" s="1591"/>
      <c r="H47" s="1591"/>
      <c r="I47" s="1591"/>
      <c r="J47" s="1591"/>
      <c r="K47" s="1591"/>
      <c r="L47" s="1591"/>
      <c r="M47" s="1591"/>
      <c r="N47" s="1591"/>
      <c r="O47" s="1621"/>
      <c r="P47" s="1591"/>
      <c r="Q47" s="1591"/>
      <c r="R47" s="1591"/>
      <c r="S47" s="1591"/>
      <c r="T47" s="1591"/>
      <c r="U47" s="1620"/>
      <c r="V47" s="1591"/>
      <c r="W47" s="1591"/>
      <c r="X47" s="1591"/>
      <c r="Y47" s="1591"/>
      <c r="Z47" s="1620"/>
      <c r="AA47" s="1591"/>
      <c r="AB47" s="1620"/>
    </row>
    <row r="48" spans="1:28" ht="11.5" x14ac:dyDescent="0.25">
      <c r="A48" s="1622"/>
      <c r="B48" s="1591"/>
      <c r="C48" s="1591"/>
      <c r="D48" s="1591"/>
      <c r="E48" s="1591"/>
      <c r="F48" s="1591"/>
      <c r="G48" s="1591"/>
      <c r="H48" s="1591"/>
      <c r="I48" s="1591"/>
      <c r="J48" s="1591"/>
      <c r="K48" s="1591"/>
      <c r="L48" s="1623"/>
      <c r="M48" s="1623"/>
      <c r="N48" s="1591"/>
      <c r="O48" s="1622"/>
      <c r="P48" s="1591"/>
      <c r="Q48" s="1591"/>
      <c r="R48" s="1591"/>
      <c r="S48" s="1591"/>
      <c r="T48" s="1591"/>
      <c r="U48" s="1591"/>
      <c r="V48" s="1591"/>
      <c r="W48" s="1591"/>
      <c r="X48" s="1591"/>
      <c r="Y48" s="1591"/>
      <c r="Z48" s="1591"/>
      <c r="AA48" s="1591"/>
      <c r="AB48" s="1620"/>
    </row>
    <row r="49" spans="1:28" ht="11.5" x14ac:dyDescent="0.25">
      <c r="A49" s="1620"/>
      <c r="B49" s="1620"/>
      <c r="C49" s="1620"/>
      <c r="D49" s="1620"/>
      <c r="E49" s="1620"/>
      <c r="F49" s="1620"/>
      <c r="G49" s="1620"/>
      <c r="H49" s="1620"/>
      <c r="I49" s="1620"/>
      <c r="J49" s="1620"/>
      <c r="K49" s="1620"/>
      <c r="L49" s="1620"/>
      <c r="M49" s="1620"/>
      <c r="N49" s="1620"/>
      <c r="O49" s="1620"/>
      <c r="P49" s="1620"/>
      <c r="Q49" s="1620"/>
      <c r="R49" s="1620"/>
      <c r="S49" s="1620"/>
      <c r="T49" s="1620"/>
      <c r="U49" s="1620"/>
      <c r="V49" s="1620"/>
      <c r="W49" s="1620"/>
      <c r="X49" s="1620"/>
      <c r="Y49" s="1620"/>
      <c r="Z49" s="1620"/>
      <c r="AA49" s="1620"/>
      <c r="AB49" s="1620"/>
    </row>
    <row r="50" spans="1:28" ht="11.5" x14ac:dyDescent="0.25">
      <c r="A50" s="1620"/>
      <c r="B50" s="1620"/>
      <c r="C50" s="1620"/>
      <c r="D50" s="1620"/>
      <c r="E50" s="1620"/>
      <c r="F50" s="1620"/>
      <c r="G50" s="1620"/>
      <c r="H50" s="1620"/>
      <c r="I50" s="1620"/>
      <c r="J50" s="1620"/>
      <c r="K50" s="1620"/>
      <c r="L50" s="1620"/>
      <c r="M50" s="1620"/>
      <c r="N50" s="1620"/>
      <c r="O50" s="1620"/>
      <c r="P50" s="1620"/>
      <c r="Q50" s="1620"/>
      <c r="R50" s="1620"/>
      <c r="S50" s="1620"/>
      <c r="T50" s="1620"/>
      <c r="U50" s="1620"/>
      <c r="V50" s="1620"/>
      <c r="W50" s="1620"/>
      <c r="X50" s="1620"/>
      <c r="Y50" s="1620"/>
      <c r="Z50" s="1620"/>
      <c r="AA50" s="1620"/>
      <c r="AB50" s="1620"/>
    </row>
    <row r="51" spans="1:28" ht="11.5" x14ac:dyDescent="0.25">
      <c r="A51" s="1620"/>
      <c r="B51" s="1620"/>
      <c r="C51" s="1620"/>
      <c r="D51" s="1620"/>
      <c r="E51" s="1620"/>
      <c r="F51" s="1620"/>
      <c r="G51" s="1620"/>
      <c r="H51" s="1620"/>
      <c r="I51" s="1620"/>
      <c r="J51" s="1620"/>
      <c r="K51" s="1620"/>
      <c r="L51" s="1620"/>
      <c r="M51" s="1620"/>
      <c r="N51" s="1620"/>
      <c r="O51" s="1620"/>
      <c r="P51" s="1620"/>
      <c r="Q51" s="1620"/>
      <c r="R51" s="1620"/>
      <c r="S51" s="1620"/>
      <c r="T51" s="1620"/>
      <c r="U51" s="1620"/>
      <c r="V51" s="1620"/>
      <c r="W51" s="1620"/>
      <c r="X51" s="1620"/>
      <c r="Y51" s="1620"/>
      <c r="Z51" s="1620"/>
      <c r="AA51" s="1620"/>
      <c r="AB51" s="1620"/>
    </row>
    <row r="52" spans="1:28" x14ac:dyDescent="0.25">
      <c r="A52" s="560"/>
      <c r="B52" s="560"/>
      <c r="C52" s="560"/>
      <c r="D52" s="560"/>
      <c r="E52" s="560"/>
      <c r="F52" s="560"/>
      <c r="G52" s="560"/>
      <c r="H52" s="560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0"/>
      <c r="Z52" s="560"/>
      <c r="AA52" s="560"/>
      <c r="AB52" s="560"/>
    </row>
    <row r="53" spans="1:28" x14ac:dyDescent="0.25">
      <c r="A53" s="560"/>
      <c r="B53" s="560"/>
      <c r="C53" s="560"/>
      <c r="D53" s="560"/>
      <c r="E53" s="560"/>
      <c r="F53" s="560"/>
      <c r="G53" s="560"/>
      <c r="H53" s="560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0"/>
      <c r="Z53" s="560"/>
      <c r="AA53" s="560"/>
      <c r="AB53" s="560"/>
    </row>
    <row r="54" spans="1:28" x14ac:dyDescent="0.25">
      <c r="A54" s="560"/>
      <c r="B54" s="560"/>
      <c r="C54" s="560"/>
      <c r="D54" s="560"/>
      <c r="E54" s="560"/>
      <c r="F54" s="560"/>
      <c r="G54" s="560"/>
      <c r="H54" s="560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0"/>
      <c r="Z54" s="560"/>
      <c r="AA54" s="560"/>
      <c r="AB54" s="560"/>
    </row>
    <row r="55" spans="1:28" x14ac:dyDescent="0.25">
      <c r="A55" s="560"/>
      <c r="B55" s="560"/>
      <c r="C55" s="560"/>
      <c r="D55" s="560"/>
      <c r="E55" s="560"/>
      <c r="F55" s="560"/>
      <c r="G55" s="560"/>
      <c r="H55" s="560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0"/>
      <c r="Z55" s="560"/>
      <c r="AA55" s="560"/>
      <c r="AB55" s="560"/>
    </row>
    <row r="56" spans="1:28" x14ac:dyDescent="0.25">
      <c r="A56" s="560"/>
      <c r="B56" s="560"/>
      <c r="C56" s="560"/>
      <c r="D56" s="560"/>
      <c r="E56" s="560"/>
      <c r="F56" s="560"/>
      <c r="G56" s="560"/>
      <c r="H56" s="560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0"/>
      <c r="Z56" s="560"/>
      <c r="AA56" s="560"/>
      <c r="AB56" s="560"/>
    </row>
    <row r="57" spans="1:28" x14ac:dyDescent="0.25">
      <c r="A57" s="560"/>
      <c r="B57" s="560"/>
      <c r="C57" s="560"/>
      <c r="D57" s="560"/>
      <c r="E57" s="560"/>
      <c r="F57" s="560"/>
      <c r="G57" s="560"/>
      <c r="H57" s="560"/>
      <c r="I57" s="560"/>
      <c r="J57" s="560"/>
      <c r="K57" s="560"/>
      <c r="L57" s="560"/>
      <c r="M57" s="560"/>
      <c r="N57" s="560"/>
      <c r="O57" s="560"/>
      <c r="P57" s="560"/>
      <c r="Q57" s="560"/>
      <c r="R57" s="560"/>
      <c r="S57" s="560"/>
      <c r="T57" s="560"/>
      <c r="U57" s="560"/>
      <c r="V57" s="560"/>
      <c r="W57" s="560"/>
      <c r="X57" s="560"/>
      <c r="Y57" s="560"/>
      <c r="Z57" s="560"/>
      <c r="AA57" s="560"/>
      <c r="AB57" s="560"/>
    </row>
    <row r="58" spans="1:28" x14ac:dyDescent="0.25">
      <c r="A58" s="560"/>
      <c r="B58" s="560"/>
      <c r="C58" s="560"/>
      <c r="D58" s="560"/>
      <c r="E58" s="560"/>
      <c r="F58" s="560"/>
      <c r="G58" s="560"/>
      <c r="H58" s="560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0"/>
      <c r="Z58" s="560"/>
      <c r="AA58" s="560"/>
      <c r="AB58" s="560"/>
    </row>
  </sheetData>
  <sheetProtection formatCells="0" formatColumns="0" formatRows="0" insertColumns="0" insertRows="0" insertHyperlinks="0" deleteColumns="0" deleteRows="0" sort="0" autoFilter="0" pivotTables="0"/>
  <mergeCells count="30">
    <mergeCell ref="S5:S6"/>
    <mergeCell ref="T5:T6"/>
    <mergeCell ref="Z5:Z6"/>
    <mergeCell ref="AA5:AA6"/>
    <mergeCell ref="U5:U6"/>
    <mergeCell ref="V5:V6"/>
    <mergeCell ref="W5:W6"/>
    <mergeCell ref="X5:X6"/>
    <mergeCell ref="Y5:Y6"/>
    <mergeCell ref="N5:N6"/>
    <mergeCell ref="O5:O6"/>
    <mergeCell ref="P5:P6"/>
    <mergeCell ref="Q5:Q6"/>
    <mergeCell ref="R5:R6"/>
    <mergeCell ref="A1:N1"/>
    <mergeCell ref="A2:N2"/>
    <mergeCell ref="O2:AA2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honeticPr fontId="0" type="noConversion"/>
  <printOptions horizontalCentered="1"/>
  <pageMargins left="0.25" right="0.25" top="0.25" bottom="0.5" header="0.3" footer="0.3"/>
  <pageSetup scale="80" fitToWidth="2" orientation="landscape" r:id="rId1"/>
  <headerFooter alignWithMargins="0">
    <oddFooter>&amp;L&amp;"Garamond,Italic"&amp;12Hawai‘i Tourism Authority&amp;R&amp;"Garamond,Italic"&amp;12 2014 Annual Visitor Research Report</oddFooter>
  </headerFooter>
  <colBreaks count="1" manualBreakCount="1">
    <brk id="14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>
    <pageSetUpPr fitToPage="1"/>
  </sheetPr>
  <dimension ref="A1:H35"/>
  <sheetViews>
    <sheetView showGridLines="0" zoomScaleNormal="100" workbookViewId="0">
      <selection activeCell="T37" sqref="T37"/>
    </sheetView>
  </sheetViews>
  <sheetFormatPr defaultRowHeight="12.5" x14ac:dyDescent="0.25"/>
  <cols>
    <col min="1" max="1" width="27.7265625" style="892" customWidth="1"/>
    <col min="2" max="4" width="12.7265625" style="892" customWidth="1"/>
    <col min="5" max="5" width="9.1796875" style="892"/>
    <col min="6" max="6" width="6.7265625" style="64" customWidth="1"/>
  </cols>
  <sheetData>
    <row r="1" spans="1:8" s="1072" customFormat="1" ht="15.75" customHeight="1" x14ac:dyDescent="0.35">
      <c r="A1" s="1768" t="str">
        <f>CONCATENATE('List of Tables'!A84,":  ",'List of Tables'!C84)</f>
        <v>TABLE 69:  Total Visitor Expenditures by Category 2014 vs. 2013</v>
      </c>
      <c r="B1" s="1768"/>
      <c r="C1" s="1768"/>
      <c r="D1" s="1768"/>
    </row>
    <row r="2" spans="1:8" s="1072" customFormat="1" ht="15.5" x14ac:dyDescent="0.35">
      <c r="A2" s="1768" t="s">
        <v>1122</v>
      </c>
      <c r="B2" s="1768"/>
      <c r="C2" s="1768"/>
      <c r="D2" s="1768"/>
    </row>
    <row r="3" spans="1:8" s="1165" customFormat="1" ht="11.5" x14ac:dyDescent="0.25">
      <c r="A3" s="892"/>
      <c r="B3" s="892"/>
      <c r="C3" s="1142"/>
      <c r="D3" s="892"/>
      <c r="E3" s="892"/>
      <c r="F3" s="1258"/>
    </row>
    <row r="4" spans="1:8" s="1165" customFormat="1" ht="11.5" x14ac:dyDescent="0.25">
      <c r="A4" s="1233" t="s">
        <v>505</v>
      </c>
      <c r="B4" s="1234">
        <v>2014</v>
      </c>
      <c r="C4" s="1234">
        <v>2013</v>
      </c>
      <c r="D4" s="1234" t="s">
        <v>504</v>
      </c>
      <c r="E4" s="892"/>
      <c r="F4" s="418"/>
    </row>
    <row r="5" spans="1:8" s="1165" customFormat="1" ht="11.5" x14ac:dyDescent="0.25">
      <c r="A5" s="1235" t="s">
        <v>502</v>
      </c>
      <c r="B5" s="1236">
        <v>14943.146781512123</v>
      </c>
      <c r="C5" s="1236">
        <v>14520.530901603572</v>
      </c>
      <c r="D5" s="1237">
        <v>2.9104712683878597</v>
      </c>
      <c r="E5" s="1041"/>
      <c r="F5" s="418"/>
      <c r="H5" s="1259"/>
    </row>
    <row r="6" spans="1:8" s="1165" customFormat="1" ht="11.5" x14ac:dyDescent="0.25">
      <c r="A6" s="1238" t="s">
        <v>671</v>
      </c>
      <c r="B6" s="1239">
        <v>3001.5178758539041</v>
      </c>
      <c r="C6" s="1240">
        <v>2914.8113162648551</v>
      </c>
      <c r="D6" s="1241">
        <v>2.974688588081853</v>
      </c>
      <c r="E6" s="1041"/>
      <c r="F6" s="1258"/>
      <c r="H6" s="1259"/>
    </row>
    <row r="7" spans="1:8" s="1165" customFormat="1" ht="11.5" x14ac:dyDescent="0.25">
      <c r="A7" s="1243" t="s">
        <v>673</v>
      </c>
      <c r="B7" s="1244">
        <v>2054.31477300389</v>
      </c>
      <c r="C7" s="1244">
        <v>2009.0279130212875</v>
      </c>
      <c r="D7" s="1245">
        <v>2.2541677837864205</v>
      </c>
      <c r="E7" s="1041"/>
      <c r="F7" s="1258"/>
      <c r="H7" s="1259"/>
    </row>
    <row r="8" spans="1:8" s="1165" customFormat="1" ht="11.5" x14ac:dyDescent="0.25">
      <c r="A8" s="1243" t="s">
        <v>674</v>
      </c>
      <c r="B8" s="1244">
        <v>290.25950783344268</v>
      </c>
      <c r="C8" s="1244">
        <v>271.04249140149864</v>
      </c>
      <c r="D8" s="1245">
        <v>7.0900382934709905</v>
      </c>
      <c r="E8" s="1041"/>
      <c r="F8" s="1258"/>
      <c r="H8" s="1259"/>
    </row>
    <row r="9" spans="1:8" s="1165" customFormat="1" ht="11.5" x14ac:dyDescent="0.25">
      <c r="A9" s="1243" t="s">
        <v>675</v>
      </c>
      <c r="B9" s="1244">
        <v>656.94359501657209</v>
      </c>
      <c r="C9" s="1244">
        <v>634.74091184206861</v>
      </c>
      <c r="D9" s="1245">
        <v>3.4979127326249637</v>
      </c>
      <c r="E9" s="1041"/>
      <c r="F9" s="1258"/>
      <c r="H9" s="1259"/>
    </row>
    <row r="10" spans="1:8" s="1165" customFormat="1" ht="11.5" x14ac:dyDescent="0.25">
      <c r="A10" s="1243"/>
      <c r="B10" s="1240"/>
      <c r="C10" s="1240"/>
      <c r="D10" s="1241"/>
      <c r="E10" s="1041"/>
      <c r="F10" s="1258"/>
      <c r="H10" s="1259"/>
    </row>
    <row r="11" spans="1:8" s="1165" customFormat="1" ht="11.5" x14ac:dyDescent="0.25">
      <c r="A11" s="1238" t="s">
        <v>195</v>
      </c>
      <c r="B11" s="1240">
        <v>1304.7265846361315</v>
      </c>
      <c r="C11" s="1240">
        <v>1228.1218735176831</v>
      </c>
      <c r="D11" s="1241">
        <v>6.237549608902504</v>
      </c>
      <c r="E11" s="1041"/>
      <c r="F11" s="1258"/>
      <c r="H11" s="1259"/>
    </row>
    <row r="12" spans="1:8" s="1165" customFormat="1" ht="11.5" x14ac:dyDescent="0.25">
      <c r="A12" s="1243"/>
      <c r="B12" s="1240"/>
      <c r="C12" s="1240"/>
      <c r="D12" s="1245"/>
      <c r="E12" s="1041"/>
      <c r="F12" s="1258"/>
      <c r="H12" s="1259"/>
    </row>
    <row r="13" spans="1:8" s="1165" customFormat="1" ht="11.5" x14ac:dyDescent="0.25">
      <c r="A13" s="1238" t="s">
        <v>503</v>
      </c>
      <c r="B13" s="1240">
        <v>1335.6563155479623</v>
      </c>
      <c r="C13" s="1240">
        <v>1329.9680568095855</v>
      </c>
      <c r="D13" s="1241">
        <v>0.42769889917673165</v>
      </c>
      <c r="E13" s="1041"/>
      <c r="F13" s="1258"/>
      <c r="H13" s="1259"/>
    </row>
    <row r="14" spans="1:8" s="1165" customFormat="1" ht="11.5" x14ac:dyDescent="0.25">
      <c r="A14" s="1243" t="s">
        <v>676</v>
      </c>
      <c r="B14" s="1244">
        <v>220.35199918720409</v>
      </c>
      <c r="C14" s="1244">
        <v>207.30368758730759</v>
      </c>
      <c r="D14" s="1245">
        <v>6.2942978736936883</v>
      </c>
      <c r="E14" s="1041"/>
      <c r="F14" s="1258"/>
      <c r="H14" s="1259"/>
    </row>
    <row r="15" spans="1:8" s="1165" customFormat="1" ht="11.5" x14ac:dyDescent="0.25">
      <c r="A15" s="1243" t="s">
        <v>677</v>
      </c>
      <c r="B15" s="1244">
        <v>134.20471226366857</v>
      </c>
      <c r="C15" s="1244">
        <v>136.92406837424292</v>
      </c>
      <c r="D15" s="1245">
        <v>-1.9860322168793298</v>
      </c>
      <c r="E15" s="1041"/>
      <c r="F15" s="1258"/>
      <c r="H15" s="1259"/>
    </row>
    <row r="16" spans="1:8" s="1165" customFormat="1" ht="11.5" x14ac:dyDescent="0.25">
      <c r="A16" s="1243" t="s">
        <v>684</v>
      </c>
      <c r="B16" s="1244">
        <v>878.2949529195547</v>
      </c>
      <c r="C16" s="1244">
        <v>880.61460693615948</v>
      </c>
      <c r="D16" s="1245">
        <v>-0.26341307517886436</v>
      </c>
      <c r="E16" s="1041"/>
      <c r="F16" s="1258"/>
      <c r="H16" s="1259"/>
    </row>
    <row r="17" spans="1:8" s="1165" customFormat="1" ht="11.5" x14ac:dyDescent="0.25">
      <c r="A17" s="1243" t="s">
        <v>678</v>
      </c>
      <c r="B17" s="1244">
        <v>102.80465117753518</v>
      </c>
      <c r="C17" s="1244">
        <v>105.1256939118757</v>
      </c>
      <c r="D17" s="1245">
        <v>-2.2078738774235274</v>
      </c>
      <c r="E17" s="1041"/>
      <c r="F17" s="1258"/>
      <c r="H17" s="1259"/>
    </row>
    <row r="18" spans="1:8" s="1165" customFormat="1" ht="11.5" x14ac:dyDescent="0.25">
      <c r="A18" s="1243"/>
      <c r="B18" s="1240"/>
      <c r="C18" s="1240"/>
      <c r="D18" s="1241"/>
      <c r="E18" s="1041"/>
      <c r="F18" s="1258"/>
      <c r="H18" s="1259"/>
    </row>
    <row r="19" spans="1:8" s="1165" customFormat="1" ht="11.5" x14ac:dyDescent="0.25">
      <c r="A19" s="1238" t="s">
        <v>672</v>
      </c>
      <c r="B19" s="1240">
        <v>2305.5129744473311</v>
      </c>
      <c r="C19" s="1240">
        <v>2291.3655013987168</v>
      </c>
      <c r="D19" s="1241">
        <v>0.61742541903411219</v>
      </c>
      <c r="E19" s="1041"/>
      <c r="F19" s="1258"/>
      <c r="H19" s="1259"/>
    </row>
    <row r="20" spans="1:8" s="1165" customFormat="1" ht="11.5" x14ac:dyDescent="0.25">
      <c r="A20" s="1243" t="s">
        <v>679</v>
      </c>
      <c r="B20" s="1244">
        <v>869.86475377732529</v>
      </c>
      <c r="C20" s="1244">
        <v>847.17516730911473</v>
      </c>
      <c r="D20" s="1245">
        <v>2.6782638754957233</v>
      </c>
      <c r="E20" s="1041"/>
      <c r="F20" s="1258"/>
      <c r="H20" s="1259"/>
    </row>
    <row r="21" spans="1:8" s="1165" customFormat="1" ht="11.5" x14ac:dyDescent="0.25">
      <c r="A21" s="1243" t="s">
        <v>680</v>
      </c>
      <c r="B21" s="1244">
        <v>318.58946158574724</v>
      </c>
      <c r="C21" s="1244">
        <v>327.5736216399784</v>
      </c>
      <c r="D21" s="1245">
        <v>-2.7426384362857048</v>
      </c>
      <c r="E21" s="1041"/>
      <c r="F21" s="1258"/>
      <c r="H21" s="1259"/>
    </row>
    <row r="22" spans="1:8" s="1165" customFormat="1" ht="11.5" x14ac:dyDescent="0.25">
      <c r="A22" s="1243" t="s">
        <v>681</v>
      </c>
      <c r="B22" s="1244">
        <v>120.46521228073971</v>
      </c>
      <c r="C22" s="1244">
        <v>109.63177245208449</v>
      </c>
      <c r="D22" s="1245">
        <v>9.8816607506642775</v>
      </c>
      <c r="E22" s="1041"/>
      <c r="F22" s="1258"/>
      <c r="H22" s="1259"/>
    </row>
    <row r="23" spans="1:8" s="1165" customFormat="1" ht="11.5" x14ac:dyDescent="0.25">
      <c r="A23" s="1243" t="s">
        <v>682</v>
      </c>
      <c r="B23" s="1244">
        <v>363.84511807466657</v>
      </c>
      <c r="C23" s="1244">
        <v>384.16316671087912</v>
      </c>
      <c r="D23" s="1245">
        <v>-5.2889111702642433</v>
      </c>
      <c r="E23" s="1041"/>
      <c r="F23" s="1258"/>
      <c r="H23" s="1259"/>
    </row>
    <row r="24" spans="1:8" s="1165" customFormat="1" ht="11.5" x14ac:dyDescent="0.25">
      <c r="A24" s="1243" t="s">
        <v>208</v>
      </c>
      <c r="B24" s="1244">
        <v>297.32216970211869</v>
      </c>
      <c r="C24" s="1244">
        <v>286.2980122948747</v>
      </c>
      <c r="D24" s="1245">
        <v>3.8505881751947246</v>
      </c>
      <c r="E24" s="1041"/>
      <c r="F24" s="1258"/>
      <c r="H24" s="1259"/>
    </row>
    <row r="25" spans="1:8" s="1165" customFormat="1" ht="11.5" x14ac:dyDescent="0.25">
      <c r="A25" s="1243" t="s">
        <v>683</v>
      </c>
      <c r="B25" s="1244">
        <v>335.42625902673353</v>
      </c>
      <c r="C25" s="1244">
        <v>336.52376099178508</v>
      </c>
      <c r="D25" s="1245">
        <v>-0.32612911546484602</v>
      </c>
      <c r="E25" s="1041"/>
      <c r="F25" s="1258"/>
      <c r="H25" s="1259"/>
    </row>
    <row r="26" spans="1:8" s="1165" customFormat="1" ht="11.5" x14ac:dyDescent="0.25">
      <c r="A26" s="1243"/>
      <c r="B26" s="1240"/>
      <c r="C26" s="1240"/>
      <c r="D26" s="1241"/>
      <c r="E26" s="1041"/>
      <c r="F26" s="1258"/>
      <c r="H26" s="1259"/>
    </row>
    <row r="27" spans="1:8" s="1165" customFormat="1" ht="11.5" x14ac:dyDescent="0.25">
      <c r="A27" s="1238" t="s">
        <v>664</v>
      </c>
      <c r="B27" s="1240">
        <v>6277.6606282945295</v>
      </c>
      <c r="C27" s="1240">
        <v>6046.5933538420086</v>
      </c>
      <c r="D27" s="1241">
        <v>3.8214455798602831</v>
      </c>
      <c r="E27" s="1041"/>
      <c r="F27" s="1258"/>
      <c r="H27" s="1259"/>
    </row>
    <row r="28" spans="1:8" s="1165" customFormat="1" ht="11.5" x14ac:dyDescent="0.25">
      <c r="A28" s="1238"/>
      <c r="B28" s="1240"/>
      <c r="C28" s="1240"/>
      <c r="D28" s="1241"/>
      <c r="E28" s="1041"/>
      <c r="F28" s="1258"/>
      <c r="H28" s="1259"/>
    </row>
    <row r="29" spans="1:8" s="1165" customFormat="1" ht="11.5" x14ac:dyDescent="0.25">
      <c r="A29" s="1238" t="s">
        <v>628</v>
      </c>
      <c r="B29" s="1240">
        <v>595.92650473226263</v>
      </c>
      <c r="C29" s="1240">
        <v>601.71205677072453</v>
      </c>
      <c r="D29" s="1241">
        <v>-0.96151505913174562</v>
      </c>
      <c r="E29" s="1041"/>
      <c r="F29" s="1258"/>
      <c r="H29" s="1259"/>
    </row>
    <row r="30" spans="1:8" s="1165" customFormat="1" ht="11.5" x14ac:dyDescent="0.25">
      <c r="A30" s="1243"/>
      <c r="B30" s="1246"/>
      <c r="C30" s="1246"/>
      <c r="D30" s="1242"/>
      <c r="E30" s="1041"/>
      <c r="F30" s="1258"/>
      <c r="H30" s="1259"/>
    </row>
    <row r="31" spans="1:8" s="1165" customFormat="1" ht="11.5" x14ac:dyDescent="0.25">
      <c r="A31" s="1235" t="s">
        <v>685</v>
      </c>
      <c r="B31" s="1236">
        <v>122.145898</v>
      </c>
      <c r="C31" s="1236">
        <v>107.958743</v>
      </c>
      <c r="D31" s="1237">
        <v>13.141274718250484</v>
      </c>
      <c r="E31" s="1041"/>
      <c r="F31" s="1258"/>
      <c r="H31" s="1259"/>
    </row>
    <row r="32" spans="1:8" s="1165" customFormat="1" ht="11.5" x14ac:dyDescent="0.25">
      <c r="A32" s="1041"/>
      <c r="B32" s="1041"/>
      <c r="C32" s="1041"/>
      <c r="D32" s="1041"/>
      <c r="E32" s="1041"/>
      <c r="F32" s="1258"/>
    </row>
    <row r="33" spans="1:6" s="1165" customFormat="1" ht="26.15" customHeight="1" x14ac:dyDescent="0.25">
      <c r="A33" s="1769" t="s">
        <v>1123</v>
      </c>
      <c r="B33" s="1769"/>
      <c r="C33" s="1769"/>
      <c r="D33" s="1769"/>
      <c r="E33" s="1041"/>
      <c r="F33" s="1258"/>
    </row>
    <row r="34" spans="1:6" s="1165" customFormat="1" ht="11.5" x14ac:dyDescent="0.25">
      <c r="A34" s="1041" t="s">
        <v>722</v>
      </c>
      <c r="B34" s="1041"/>
      <c r="C34" s="1041"/>
      <c r="D34" s="1041"/>
      <c r="E34" s="1041"/>
      <c r="F34" s="1260"/>
    </row>
    <row r="35" spans="1:6" x14ac:dyDescent="0.25">
      <c r="A35" s="1041" t="s">
        <v>724</v>
      </c>
      <c r="B35" s="1041"/>
      <c r="C35" s="1041"/>
      <c r="D35" s="1041"/>
      <c r="E35" s="1041"/>
    </row>
  </sheetData>
  <sheetProtection formatCells="0" formatColumns="0" formatRows="0" insertColumns="0" insertRows="0" insertHyperlinks="0" deleteColumns="0" deleteRows="0" sort="0" autoFilter="0" pivotTables="0"/>
  <mergeCells count="3">
    <mergeCell ref="A1:D1"/>
    <mergeCell ref="A33:D33"/>
    <mergeCell ref="A2:D2"/>
  </mergeCells>
  <phoneticPr fontId="43" type="noConversion"/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I35"/>
  <sheetViews>
    <sheetView showGridLines="0" zoomScaleNormal="100" workbookViewId="0">
      <selection activeCell="D34" sqref="A4:D34"/>
    </sheetView>
  </sheetViews>
  <sheetFormatPr defaultColWidth="8.7265625" defaultRowHeight="12.5" x14ac:dyDescent="0.25"/>
  <cols>
    <col min="1" max="1" width="27.7265625" style="892" customWidth="1"/>
    <col min="2" max="4" width="12.7265625" style="892" customWidth="1"/>
    <col min="5" max="5" width="9.1796875" style="892"/>
    <col min="6" max="6" width="9.26953125" style="428" bestFit="1" customWidth="1"/>
    <col min="7" max="16384" width="8.7265625" style="428"/>
  </cols>
  <sheetData>
    <row r="1" spans="1:9" ht="30" customHeight="1" x14ac:dyDescent="0.35">
      <c r="A1" s="1685" t="str">
        <f>CONCATENATE('List of Tables'!A85,":  ",'List of Tables'!C85)</f>
        <v>TABLE 70:  Total Air Visitor Personal Daily Spending 2014 vs. 2013</v>
      </c>
      <c r="B1" s="1685"/>
      <c r="C1" s="1685"/>
      <c r="D1" s="1685"/>
      <c r="E1" s="963"/>
      <c r="F1" s="429"/>
      <c r="G1" s="430"/>
      <c r="H1" s="430"/>
      <c r="I1" s="430"/>
    </row>
    <row r="2" spans="1:9" ht="15.5" x14ac:dyDescent="0.35">
      <c r="A2" s="1768" t="s">
        <v>1124</v>
      </c>
      <c r="B2" s="1768"/>
      <c r="C2" s="1768"/>
      <c r="D2" s="1768"/>
      <c r="F2" s="431"/>
      <c r="G2" s="430"/>
      <c r="H2" s="430"/>
      <c r="I2" s="430"/>
    </row>
    <row r="3" spans="1:9" s="1253" customFormat="1" ht="11.5" x14ac:dyDescent="0.25">
      <c r="A3" s="892"/>
      <c r="B3" s="892"/>
      <c r="C3" s="1142"/>
      <c r="D3" s="892"/>
      <c r="E3" s="892"/>
      <c r="F3" s="1251"/>
      <c r="G3" s="1252"/>
      <c r="H3" s="1252"/>
      <c r="I3" s="1252"/>
    </row>
    <row r="4" spans="1:9" s="1253" customFormat="1" ht="11.5" x14ac:dyDescent="0.25">
      <c r="A4" s="1233" t="s">
        <v>505</v>
      </c>
      <c r="B4" s="1234">
        <v>2014</v>
      </c>
      <c r="C4" s="1234">
        <v>2013</v>
      </c>
      <c r="D4" s="1234" t="s">
        <v>504</v>
      </c>
      <c r="E4" s="892"/>
      <c r="G4" s="1252"/>
      <c r="H4" s="1252"/>
      <c r="I4" s="1252"/>
    </row>
    <row r="5" spans="1:9" s="1253" customFormat="1" ht="11.5" x14ac:dyDescent="0.25">
      <c r="A5" s="1235" t="s">
        <v>502</v>
      </c>
      <c r="B5" s="1236">
        <v>197.09120042924229</v>
      </c>
      <c r="C5" s="1236">
        <v>193.82153653393553</v>
      </c>
      <c r="D5" s="1237">
        <v>1.6869456066531008</v>
      </c>
      <c r="E5" s="892"/>
      <c r="F5" s="1254"/>
    </row>
    <row r="6" spans="1:9" s="1253" customFormat="1" ht="11.5" x14ac:dyDescent="0.25">
      <c r="A6" s="1238" t="s">
        <v>671</v>
      </c>
      <c r="B6" s="1239">
        <v>39.948617139606448</v>
      </c>
      <c r="C6" s="1240">
        <v>39.255229052486371</v>
      </c>
      <c r="D6" s="1241">
        <v>1.766358530714407</v>
      </c>
      <c r="E6" s="892"/>
      <c r="F6" s="1254"/>
    </row>
    <row r="7" spans="1:9" s="1253" customFormat="1" ht="11.5" x14ac:dyDescent="0.25">
      <c r="A7" s="1243" t="s">
        <v>673</v>
      </c>
      <c r="B7" s="1244">
        <v>27.339714366094139</v>
      </c>
      <c r="C7" s="1244">
        <v>27.056735170392521</v>
      </c>
      <c r="D7" s="1245">
        <v>1.0458733986917768</v>
      </c>
      <c r="E7" s="892"/>
      <c r="F7" s="1254"/>
    </row>
    <row r="8" spans="1:9" s="1253" customFormat="1" ht="11.5" x14ac:dyDescent="0.25">
      <c r="A8" s="1243" t="s">
        <v>674</v>
      </c>
      <c r="B8" s="1244">
        <v>3.8616520090385822</v>
      </c>
      <c r="C8" s="1244">
        <v>3.6474625433411574</v>
      </c>
      <c r="D8" s="1245">
        <v>5.8722869159671287</v>
      </c>
      <c r="E8" s="892"/>
    </row>
    <row r="9" spans="1:9" s="1253" customFormat="1" ht="11.5" x14ac:dyDescent="0.25">
      <c r="A9" s="1243" t="s">
        <v>675</v>
      </c>
      <c r="B9" s="1244">
        <v>8.7472507644737316</v>
      </c>
      <c r="C9" s="1244">
        <v>8.5510313387526899</v>
      </c>
      <c r="D9" s="1245">
        <v>2.2946872482128455</v>
      </c>
      <c r="E9" s="892"/>
    </row>
    <row r="10" spans="1:9" s="1253" customFormat="1" ht="11.5" x14ac:dyDescent="0.25">
      <c r="A10" s="1243"/>
      <c r="B10" s="1240"/>
      <c r="C10" s="1240"/>
      <c r="D10" s="1241"/>
      <c r="E10" s="892"/>
    </row>
    <row r="11" spans="1:9" s="1253" customFormat="1" ht="11.5" x14ac:dyDescent="0.25">
      <c r="A11" s="1238" t="s">
        <v>195</v>
      </c>
      <c r="B11" s="1240">
        <v>17.224253863090592</v>
      </c>
      <c r="C11" s="1240">
        <v>16.319810082192362</v>
      </c>
      <c r="D11" s="1241">
        <v>5.5419994248899318</v>
      </c>
      <c r="E11" s="892"/>
    </row>
    <row r="12" spans="1:9" s="1253" customFormat="1" ht="11.5" x14ac:dyDescent="0.25">
      <c r="A12" s="1243"/>
      <c r="B12" s="1240"/>
      <c r="C12" s="1240"/>
      <c r="D12" s="1245"/>
      <c r="E12" s="892"/>
      <c r="F12" s="1255"/>
    </row>
    <row r="13" spans="1:9" s="1253" customFormat="1" ht="11.5" x14ac:dyDescent="0.25">
      <c r="A13" s="1238" t="s">
        <v>503</v>
      </c>
      <c r="B13" s="1240">
        <v>17.75817185844943</v>
      </c>
      <c r="C13" s="1240">
        <v>17.882826171586789</v>
      </c>
      <c r="D13" s="1241">
        <v>-0.69706159385152233</v>
      </c>
      <c r="E13" s="892"/>
    </row>
    <row r="14" spans="1:9" s="1253" customFormat="1" ht="11.5" x14ac:dyDescent="0.25">
      <c r="A14" s="1243" t="s">
        <v>676</v>
      </c>
      <c r="B14" s="1244">
        <v>2.925265159094478</v>
      </c>
      <c r="C14" s="1244">
        <v>2.7825947943179954</v>
      </c>
      <c r="D14" s="1245">
        <v>5.1272418487884996</v>
      </c>
      <c r="E14" s="892"/>
    </row>
    <row r="15" spans="1:9" s="1253" customFormat="1" ht="11.5" x14ac:dyDescent="0.25">
      <c r="A15" s="1243" t="s">
        <v>677</v>
      </c>
      <c r="B15" s="1244">
        <v>1.7726728281075605</v>
      </c>
      <c r="C15" s="1244">
        <v>1.825143090719707</v>
      </c>
      <c r="D15" s="1245">
        <v>-2.8748574771447655</v>
      </c>
      <c r="E15" s="892"/>
    </row>
    <row r="16" spans="1:9" s="1253" customFormat="1" ht="11.5" x14ac:dyDescent="0.25">
      <c r="A16" s="1243" t="s">
        <v>684</v>
      </c>
      <c r="B16" s="1244">
        <v>11.692395933198243</v>
      </c>
      <c r="C16" s="1244">
        <v>11.861047819443847</v>
      </c>
      <c r="D16" s="1245">
        <v>-1.4218970264088471</v>
      </c>
      <c r="E16" s="892"/>
    </row>
    <row r="17" spans="1:6" s="1253" customFormat="1" ht="11.5" x14ac:dyDescent="0.25">
      <c r="A17" s="1243" t="s">
        <v>678</v>
      </c>
      <c r="B17" s="1244">
        <v>1.3678379380491474</v>
      </c>
      <c r="C17" s="1244">
        <v>1.4140404671052438</v>
      </c>
      <c r="D17" s="1245">
        <v>-3.2674120812595908</v>
      </c>
      <c r="E17" s="892"/>
    </row>
    <row r="18" spans="1:6" s="1253" customFormat="1" ht="11.5" x14ac:dyDescent="0.25">
      <c r="A18" s="1243"/>
      <c r="B18" s="1240"/>
      <c r="C18" s="1240"/>
      <c r="D18" s="1241"/>
      <c r="E18" s="892"/>
    </row>
    <row r="19" spans="1:6" s="1253" customFormat="1" ht="11.5" x14ac:dyDescent="0.25">
      <c r="A19" s="1238" t="s">
        <v>672</v>
      </c>
      <c r="B19" s="1240">
        <v>30.572817543004444</v>
      </c>
      <c r="C19" s="1240">
        <v>30.678985830513664</v>
      </c>
      <c r="D19" s="1241">
        <v>-0.34606192035078198</v>
      </c>
      <c r="E19" s="892"/>
    </row>
    <row r="20" spans="1:6" s="1253" customFormat="1" ht="11.5" x14ac:dyDescent="0.25">
      <c r="A20" s="1243" t="s">
        <v>679</v>
      </c>
      <c r="B20" s="1244">
        <v>11.541176038176944</v>
      </c>
      <c r="C20" s="1244">
        <v>11.348407614391174</v>
      </c>
      <c r="D20" s="1245">
        <v>1.6986385256493319</v>
      </c>
      <c r="E20" s="892"/>
    </row>
    <row r="21" spans="1:6" s="1253" customFormat="1" ht="11.5" x14ac:dyDescent="0.25">
      <c r="A21" s="1243" t="s">
        <v>680</v>
      </c>
      <c r="B21" s="1244">
        <v>4.2125396864638267</v>
      </c>
      <c r="C21" s="1244">
        <v>4.3679550617493579</v>
      </c>
      <c r="D21" s="1245">
        <v>-3.5580809117410572</v>
      </c>
      <c r="E21" s="892"/>
    </row>
    <row r="22" spans="1:6" s="1253" customFormat="1" ht="11.5" x14ac:dyDescent="0.25">
      <c r="A22" s="1243" t="s">
        <v>681</v>
      </c>
      <c r="B22" s="1244">
        <v>1.6015953214831444</v>
      </c>
      <c r="C22" s="1244">
        <v>1.4754198444814735</v>
      </c>
      <c r="D22" s="1245">
        <v>8.5518354300036172</v>
      </c>
      <c r="E22" s="892"/>
      <c r="F22" s="1256"/>
    </row>
    <row r="23" spans="1:6" s="1253" customFormat="1" ht="11.5" x14ac:dyDescent="0.25">
      <c r="A23" s="1243" t="s">
        <v>682</v>
      </c>
      <c r="B23" s="1244">
        <v>4.8492650299079409</v>
      </c>
      <c r="C23" s="1244">
        <v>5.1830887851908214</v>
      </c>
      <c r="D23" s="1245">
        <v>-6.4406335511111745</v>
      </c>
      <c r="E23" s="892"/>
    </row>
    <row r="24" spans="1:6" s="1253" customFormat="1" ht="11.5" x14ac:dyDescent="0.25">
      <c r="A24" s="1243" t="s">
        <v>208</v>
      </c>
      <c r="B24" s="1244">
        <v>3.9409177146096539</v>
      </c>
      <c r="C24" s="1244">
        <v>3.831611562824413</v>
      </c>
      <c r="D24" s="1245">
        <v>2.8527461615829308</v>
      </c>
      <c r="E24" s="892"/>
    </row>
    <row r="25" spans="1:6" s="1253" customFormat="1" ht="11.5" x14ac:dyDescent="0.25">
      <c r="A25" s="1243" t="s">
        <v>683</v>
      </c>
      <c r="B25" s="1244">
        <v>4.4273237523629341</v>
      </c>
      <c r="C25" s="1244">
        <v>4.4725029618764189</v>
      </c>
      <c r="D25" s="1245">
        <v>-1.0101549378187635</v>
      </c>
      <c r="E25" s="892"/>
    </row>
    <row r="26" spans="1:6" s="1253" customFormat="1" ht="11.5" x14ac:dyDescent="0.25">
      <c r="A26" s="1243"/>
      <c r="B26" s="1240"/>
      <c r="C26" s="1240"/>
      <c r="D26" s="1241"/>
      <c r="E26" s="892"/>
    </row>
    <row r="27" spans="1:6" s="1253" customFormat="1" ht="11.5" x14ac:dyDescent="0.25">
      <c r="A27" s="1238" t="s">
        <v>664</v>
      </c>
      <c r="B27" s="1240">
        <v>83.68867780152199</v>
      </c>
      <c r="C27" s="1240">
        <v>81.619101820792537</v>
      </c>
      <c r="D27" s="1241">
        <v>2.5356515013771341</v>
      </c>
      <c r="E27" s="892"/>
    </row>
    <row r="28" spans="1:6" s="1253" customFormat="1" ht="11.5" x14ac:dyDescent="0.25">
      <c r="A28" s="1238"/>
      <c r="B28" s="1240"/>
      <c r="C28" s="1240"/>
      <c r="D28" s="1241"/>
      <c r="E28" s="892"/>
    </row>
    <row r="29" spans="1:6" s="1253" customFormat="1" ht="11.5" x14ac:dyDescent="0.25">
      <c r="A29" s="1235" t="s">
        <v>628</v>
      </c>
      <c r="B29" s="1236">
        <v>7.8986622235693869</v>
      </c>
      <c r="C29" s="1236">
        <v>8.0655835763637924</v>
      </c>
      <c r="D29" s="1237">
        <v>-2.0695508417217234</v>
      </c>
      <c r="E29" s="892"/>
    </row>
    <row r="30" spans="1:6" s="1253" customFormat="1" ht="11.5" x14ac:dyDescent="0.25">
      <c r="A30" s="915"/>
      <c r="B30" s="915"/>
      <c r="C30" s="915"/>
      <c r="D30" s="1247"/>
      <c r="E30" s="914"/>
    </row>
    <row r="31" spans="1:6" s="1253" customFormat="1" ht="11.5" x14ac:dyDescent="0.25">
      <c r="A31" s="1248"/>
      <c r="B31" s="1249"/>
      <c r="C31" s="1249"/>
      <c r="D31" s="1250"/>
      <c r="E31" s="914"/>
    </row>
    <row r="32" spans="1:6" s="1253" customFormat="1" ht="11.5" x14ac:dyDescent="0.25">
      <c r="A32" s="1770" t="s">
        <v>815</v>
      </c>
      <c r="B32" s="1770"/>
      <c r="C32" s="1770"/>
      <c r="D32" s="1770"/>
      <c r="E32" s="914"/>
    </row>
    <row r="33" spans="1:6" s="1257" customFormat="1" ht="11.5" x14ac:dyDescent="0.25">
      <c r="A33" s="1769" t="s">
        <v>816</v>
      </c>
      <c r="B33" s="1769"/>
      <c r="C33" s="1769"/>
      <c r="D33" s="1769"/>
      <c r="E33" s="892"/>
      <c r="F33" s="1253"/>
    </row>
    <row r="34" spans="1:6" s="1257" customFormat="1" ht="11.5" x14ac:dyDescent="0.25">
      <c r="A34" s="1041" t="s">
        <v>722</v>
      </c>
      <c r="B34" s="1041"/>
      <c r="C34" s="1041"/>
      <c r="D34" s="1041"/>
      <c r="E34" s="892"/>
      <c r="F34" s="1253"/>
    </row>
    <row r="35" spans="1:6" x14ac:dyDescent="0.25">
      <c r="A35" s="1041" t="s">
        <v>724</v>
      </c>
      <c r="B35" s="1041"/>
      <c r="C35" s="1041"/>
      <c r="D35" s="1041"/>
    </row>
  </sheetData>
  <mergeCells count="4">
    <mergeCell ref="A1:D1"/>
    <mergeCell ref="A2:D2"/>
    <mergeCell ref="A32:D32"/>
    <mergeCell ref="A33:D33"/>
  </mergeCells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>
    <pageSetUpPr fitToPage="1"/>
  </sheetPr>
  <dimension ref="A1:E35"/>
  <sheetViews>
    <sheetView showGridLines="0" zoomScaleNormal="100" workbookViewId="0">
      <selection activeCell="A33" sqref="A4:D33"/>
    </sheetView>
  </sheetViews>
  <sheetFormatPr defaultRowHeight="12.5" x14ac:dyDescent="0.25"/>
  <cols>
    <col min="1" max="1" width="27.7265625" style="892" customWidth="1"/>
    <col min="2" max="4" width="12.7265625" style="892" customWidth="1"/>
    <col min="5" max="5" width="9.1796875" style="892"/>
  </cols>
  <sheetData>
    <row r="1" spans="1:5" ht="30" customHeight="1" x14ac:dyDescent="0.35">
      <c r="A1" s="1685" t="str">
        <f>CONCATENATE('List of Tables'!A86,":  ",'List of Tables'!C86)</f>
        <v>TABLE 71:  U.S. West MMA Air Visitor Personal Daily Spending 2014 vs. 2013</v>
      </c>
      <c r="B1" s="1685"/>
      <c r="C1" s="1685"/>
      <c r="D1" s="1685"/>
      <c r="E1" s="963"/>
    </row>
    <row r="2" spans="1:5" ht="15.5" x14ac:dyDescent="0.35">
      <c r="A2" s="1768" t="s">
        <v>696</v>
      </c>
      <c r="B2" s="1768"/>
      <c r="C2" s="1768"/>
      <c r="D2" s="1768"/>
    </row>
    <row r="3" spans="1:5" s="1165" customFormat="1" ht="11.5" x14ac:dyDescent="0.25">
      <c r="A3" s="892"/>
      <c r="B3" s="892"/>
      <c r="C3" s="1142"/>
      <c r="D3" s="892"/>
      <c r="E3" s="892"/>
    </row>
    <row r="4" spans="1:5" s="1165" customFormat="1" ht="11.5" x14ac:dyDescent="0.25">
      <c r="A4" s="1233" t="s">
        <v>505</v>
      </c>
      <c r="B4" s="1234">
        <v>2014</v>
      </c>
      <c r="C4" s="1234">
        <v>2013</v>
      </c>
      <c r="D4" s="1234" t="s">
        <v>504</v>
      </c>
      <c r="E4" s="892"/>
    </row>
    <row r="5" spans="1:5" s="1165" customFormat="1" ht="11.5" x14ac:dyDescent="0.25">
      <c r="A5" s="1235" t="s">
        <v>502</v>
      </c>
      <c r="B5" s="1236">
        <v>160.65925704006116</v>
      </c>
      <c r="C5" s="1236">
        <v>156.49428238879298</v>
      </c>
      <c r="D5" s="1237">
        <v>2.6614228888699909</v>
      </c>
      <c r="E5" s="892"/>
    </row>
    <row r="6" spans="1:5" s="1165" customFormat="1" ht="11.5" x14ac:dyDescent="0.25">
      <c r="A6" s="1238" t="s">
        <v>671</v>
      </c>
      <c r="B6" s="1239">
        <v>35.206109795705835</v>
      </c>
      <c r="C6" s="1240">
        <v>34.028655850361098</v>
      </c>
      <c r="D6" s="1241">
        <v>3.4601835303825101</v>
      </c>
      <c r="E6" s="892"/>
    </row>
    <row r="7" spans="1:5" s="1165" customFormat="1" ht="11.5" x14ac:dyDescent="0.25">
      <c r="A7" s="1243" t="s">
        <v>673</v>
      </c>
      <c r="B7" s="1244">
        <v>22.816835976874142</v>
      </c>
      <c r="C7" s="1244">
        <v>22.355486980842038</v>
      </c>
      <c r="D7" s="1245">
        <v>2.0636946823277214</v>
      </c>
      <c r="E7" s="892"/>
    </row>
    <row r="8" spans="1:5" s="1165" customFormat="1" ht="11.5" x14ac:dyDescent="0.25">
      <c r="A8" s="1243" t="s">
        <v>674</v>
      </c>
      <c r="B8" s="1244">
        <v>3.309982894473134</v>
      </c>
      <c r="C8" s="1244">
        <v>2.9167152982210061</v>
      </c>
      <c r="D8" s="1245">
        <v>13.483235627830869</v>
      </c>
      <c r="E8" s="892"/>
    </row>
    <row r="9" spans="1:5" s="1165" customFormat="1" ht="11.5" x14ac:dyDescent="0.25">
      <c r="A9" s="1243" t="s">
        <v>675</v>
      </c>
      <c r="B9" s="1244">
        <v>9.0792909243585598</v>
      </c>
      <c r="C9" s="1244">
        <v>8.7564535712980547</v>
      </c>
      <c r="D9" s="1245">
        <v>3.6868505089629355</v>
      </c>
      <c r="E9" s="892"/>
    </row>
    <row r="10" spans="1:5" s="1165" customFormat="1" ht="11.5" x14ac:dyDescent="0.25">
      <c r="A10" s="1243"/>
      <c r="B10" s="1240"/>
      <c r="C10" s="1240"/>
      <c r="D10" s="1241"/>
      <c r="E10" s="892"/>
    </row>
    <row r="11" spans="1:5" s="1165" customFormat="1" ht="11.5" x14ac:dyDescent="0.25">
      <c r="A11" s="1238" t="s">
        <v>195</v>
      </c>
      <c r="B11" s="1240">
        <v>14.188699891889248</v>
      </c>
      <c r="C11" s="1240">
        <v>12.963139655045369</v>
      </c>
      <c r="D11" s="1241">
        <v>9.4541929614009756</v>
      </c>
      <c r="E11" s="892"/>
    </row>
    <row r="12" spans="1:5" s="1165" customFormat="1" ht="11.5" x14ac:dyDescent="0.25">
      <c r="A12" s="1243"/>
      <c r="B12" s="1240"/>
      <c r="C12" s="1240"/>
      <c r="D12" s="1245"/>
      <c r="E12" s="892"/>
    </row>
    <row r="13" spans="1:5" s="1165" customFormat="1" ht="11.5" x14ac:dyDescent="0.25">
      <c r="A13" s="1238" t="s">
        <v>503</v>
      </c>
      <c r="B13" s="1240">
        <v>16.723969387019977</v>
      </c>
      <c r="C13" s="1240">
        <v>17.015813402518692</v>
      </c>
      <c r="D13" s="1241">
        <v>-1.7151340849536845</v>
      </c>
      <c r="E13" s="892"/>
    </row>
    <row r="14" spans="1:5" s="1165" customFormat="1" ht="11.5" x14ac:dyDescent="0.25">
      <c r="A14" s="1243" t="s">
        <v>676</v>
      </c>
      <c r="B14" s="1244">
        <v>1.760207856427741</v>
      </c>
      <c r="C14" s="1244">
        <v>1.600720303797494</v>
      </c>
      <c r="D14" s="1245">
        <v>9.9634865786286433</v>
      </c>
      <c r="E14" s="892"/>
    </row>
    <row r="15" spans="1:5" s="1165" customFormat="1" ht="11.5" x14ac:dyDescent="0.25">
      <c r="A15" s="1243" t="s">
        <v>677</v>
      </c>
      <c r="B15" s="1244">
        <v>0.7094672836291912</v>
      </c>
      <c r="C15" s="1244">
        <v>0.73518934360882948</v>
      </c>
      <c r="D15" s="1245">
        <v>-3.4986986962264988</v>
      </c>
      <c r="E15" s="892"/>
    </row>
    <row r="16" spans="1:5" s="1165" customFormat="1" ht="11.5" x14ac:dyDescent="0.25">
      <c r="A16" s="1243" t="s">
        <v>684</v>
      </c>
      <c r="B16" s="1244">
        <v>12.826698615110898</v>
      </c>
      <c r="C16" s="1244">
        <v>13.154259191465821</v>
      </c>
      <c r="D16" s="1245">
        <v>-2.490148411910853</v>
      </c>
      <c r="E16" s="892"/>
    </row>
    <row r="17" spans="1:5" s="1165" customFormat="1" ht="11.5" x14ac:dyDescent="0.25">
      <c r="A17" s="1243" t="s">
        <v>678</v>
      </c>
      <c r="B17" s="1244">
        <v>1.4275956318521461</v>
      </c>
      <c r="C17" s="1244">
        <v>1.5256445636465474</v>
      </c>
      <c r="D17" s="1245">
        <v>-6.4267218020983785</v>
      </c>
      <c r="E17" s="892"/>
    </row>
    <row r="18" spans="1:5" s="1165" customFormat="1" ht="11.5" x14ac:dyDescent="0.25">
      <c r="A18" s="1243"/>
      <c r="B18" s="1240"/>
      <c r="C18" s="1240"/>
      <c r="D18" s="1241"/>
      <c r="E18" s="892"/>
    </row>
    <row r="19" spans="1:5" s="1165" customFormat="1" ht="11.5" x14ac:dyDescent="0.25">
      <c r="A19" s="1238" t="s">
        <v>672</v>
      </c>
      <c r="B19" s="1240">
        <v>16.102505205265224</v>
      </c>
      <c r="C19" s="1240">
        <v>15.632050612523246</v>
      </c>
      <c r="D19" s="1241">
        <v>3.0095513659934348</v>
      </c>
      <c r="E19" s="892"/>
    </row>
    <row r="20" spans="1:5" s="1165" customFormat="1" ht="11.5" x14ac:dyDescent="0.25">
      <c r="A20" s="1243" t="s">
        <v>679</v>
      </c>
      <c r="B20" s="1244">
        <v>6.3628255983117388</v>
      </c>
      <c r="C20" s="1244">
        <v>6.1018468249991349</v>
      </c>
      <c r="D20" s="1245">
        <v>4.2770456354849662</v>
      </c>
      <c r="E20" s="892"/>
    </row>
    <row r="21" spans="1:5" s="1165" customFormat="1" ht="11.5" x14ac:dyDescent="0.25">
      <c r="A21" s="1243" t="s">
        <v>680</v>
      </c>
      <c r="B21" s="1244">
        <v>2.6629972877639516</v>
      </c>
      <c r="C21" s="1244">
        <v>2.7736642905024209</v>
      </c>
      <c r="D21" s="1245">
        <v>-3.98992059411859</v>
      </c>
      <c r="E21" s="892"/>
    </row>
    <row r="22" spans="1:5" s="1165" customFormat="1" ht="11.5" x14ac:dyDescent="0.25">
      <c r="A22" s="1243" t="s">
        <v>681</v>
      </c>
      <c r="B22" s="1244">
        <v>0.3691102925893498</v>
      </c>
      <c r="C22" s="1244">
        <v>0.26200775004951077</v>
      </c>
      <c r="D22" s="1245">
        <v>40.87762385639364</v>
      </c>
      <c r="E22" s="892"/>
    </row>
    <row r="23" spans="1:5" s="1165" customFormat="1" ht="11.5" x14ac:dyDescent="0.25">
      <c r="A23" s="1243" t="s">
        <v>682</v>
      </c>
      <c r="B23" s="1244">
        <v>0.60049379113317503</v>
      </c>
      <c r="C23" s="1244">
        <v>0.54114322787195279</v>
      </c>
      <c r="D23" s="1245">
        <v>10.967625612653142</v>
      </c>
      <c r="E23" s="892"/>
    </row>
    <row r="24" spans="1:5" s="1165" customFormat="1" ht="11.5" x14ac:dyDescent="0.25">
      <c r="A24" s="1243" t="s">
        <v>208</v>
      </c>
      <c r="B24" s="1244">
        <v>2.5202272884375461</v>
      </c>
      <c r="C24" s="1244">
        <v>2.3902737929572431</v>
      </c>
      <c r="D24" s="1245">
        <v>5.4367619250648591</v>
      </c>
      <c r="E24" s="892"/>
    </row>
    <row r="25" spans="1:5" s="1165" customFormat="1" ht="11.5" x14ac:dyDescent="0.25">
      <c r="A25" s="1243" t="s">
        <v>683</v>
      </c>
      <c r="B25" s="1244">
        <v>3.5868509470294647</v>
      </c>
      <c r="C25" s="1244">
        <v>3.5631147261429823</v>
      </c>
      <c r="D25" s="1245">
        <v>0.66616493463786952</v>
      </c>
      <c r="E25" s="892"/>
    </row>
    <row r="26" spans="1:5" s="1165" customFormat="1" ht="11.5" x14ac:dyDescent="0.25">
      <c r="A26" s="1243"/>
      <c r="B26" s="1240"/>
      <c r="C26" s="1240"/>
      <c r="D26" s="1241"/>
      <c r="E26" s="892"/>
    </row>
    <row r="27" spans="1:5" s="1165" customFormat="1" ht="11.5" x14ac:dyDescent="0.25">
      <c r="A27" s="1238" t="s">
        <v>664</v>
      </c>
      <c r="B27" s="1240">
        <v>74.137259261948344</v>
      </c>
      <c r="C27" s="1240">
        <v>72.605591994199003</v>
      </c>
      <c r="D27" s="1241">
        <v>2.1095720393984552</v>
      </c>
      <c r="E27" s="892"/>
    </row>
    <row r="28" spans="1:5" s="1165" customFormat="1" ht="11.5" x14ac:dyDescent="0.25">
      <c r="A28" s="1238"/>
      <c r="B28" s="1240"/>
      <c r="C28" s="1240"/>
      <c r="D28" s="1241"/>
      <c r="E28" s="892"/>
    </row>
    <row r="29" spans="1:5" s="1165" customFormat="1" ht="11.5" x14ac:dyDescent="0.25">
      <c r="A29" s="1235" t="s">
        <v>628</v>
      </c>
      <c r="B29" s="1236">
        <v>4.3007134982325441</v>
      </c>
      <c r="C29" s="1236">
        <v>4.249030874145574</v>
      </c>
      <c r="D29" s="1237">
        <v>1.2163391045578731</v>
      </c>
      <c r="E29" s="892"/>
    </row>
    <row r="30" spans="1:5" s="1165" customFormat="1" ht="11.5" x14ac:dyDescent="0.25">
      <c r="A30" s="915"/>
      <c r="B30" s="915"/>
      <c r="C30" s="915"/>
      <c r="D30" s="1247"/>
      <c r="E30" s="892"/>
    </row>
    <row r="31" spans="1:5" s="1165" customFormat="1" ht="11.5" x14ac:dyDescent="0.25">
      <c r="A31" s="1248"/>
      <c r="B31" s="1249"/>
      <c r="C31" s="1249"/>
      <c r="D31" s="1250"/>
      <c r="E31" s="892"/>
    </row>
    <row r="32" spans="1:5" s="1165" customFormat="1" ht="26.15" customHeight="1" x14ac:dyDescent="0.25">
      <c r="A32" s="1770" t="s">
        <v>1123</v>
      </c>
      <c r="B32" s="1770"/>
      <c r="C32" s="1770"/>
      <c r="D32" s="1770"/>
      <c r="E32" s="892"/>
    </row>
    <row r="33" spans="1:5" s="1165" customFormat="1" ht="11.5" x14ac:dyDescent="0.25">
      <c r="A33" s="1769" t="s">
        <v>27</v>
      </c>
      <c r="B33" s="1769"/>
      <c r="C33" s="1769"/>
      <c r="D33" s="1769"/>
      <c r="E33" s="892"/>
    </row>
    <row r="34" spans="1:5" s="1165" customFormat="1" ht="11.5" x14ac:dyDescent="0.25">
      <c r="A34" s="1041" t="s">
        <v>724</v>
      </c>
      <c r="B34" s="1041"/>
      <c r="C34" s="1041"/>
      <c r="D34" s="1041"/>
      <c r="E34" s="892"/>
    </row>
    <row r="35" spans="1:5" x14ac:dyDescent="0.25">
      <c r="A35" s="1041"/>
      <c r="B35" s="1041"/>
      <c r="C35" s="1041"/>
      <c r="D35" s="1041"/>
    </row>
  </sheetData>
  <sheetProtection formatCells="0" formatColumns="0" formatRows="0" insertColumns="0" insertRows="0" insertHyperlinks="0" deleteColumns="0" deleteRows="0" sort="0" autoFilter="0" pivotTables="0"/>
  <mergeCells count="4">
    <mergeCell ref="A2:D2"/>
    <mergeCell ref="A1:D1"/>
    <mergeCell ref="A32:D32"/>
    <mergeCell ref="A33:D33"/>
  </mergeCells>
  <phoneticPr fontId="43" type="noConversion"/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>
    <pageSetUpPr fitToPage="1"/>
  </sheetPr>
  <dimension ref="A1:E35"/>
  <sheetViews>
    <sheetView showGridLines="0" zoomScaleNormal="100" workbookViewId="0">
      <selection activeCell="A33" sqref="A4:D33"/>
    </sheetView>
  </sheetViews>
  <sheetFormatPr defaultRowHeight="12.5" x14ac:dyDescent="0.25"/>
  <cols>
    <col min="1" max="1" width="27.7265625" style="892" customWidth="1"/>
    <col min="2" max="4" width="12.7265625" style="892" customWidth="1"/>
    <col min="5" max="5" width="9.1796875" style="892"/>
  </cols>
  <sheetData>
    <row r="1" spans="1:5" ht="30" customHeight="1" x14ac:dyDescent="0.35">
      <c r="A1" s="1685" t="str">
        <f>CONCATENATE('List of Tables'!A87,":  ",'List of Tables'!C87)</f>
        <v>TABLE 72:  U.S. East MMA Air Visitor Personal Daily Spending 2014 vs. 2013</v>
      </c>
      <c r="B1" s="1685"/>
      <c r="C1" s="1685"/>
      <c r="D1" s="1685"/>
      <c r="E1" s="963"/>
    </row>
    <row r="2" spans="1:5" ht="15.5" x14ac:dyDescent="0.35">
      <c r="A2" s="1768" t="s">
        <v>696</v>
      </c>
      <c r="B2" s="1768"/>
      <c r="C2" s="1768"/>
      <c r="D2" s="1768"/>
    </row>
    <row r="3" spans="1:5" s="1165" customFormat="1" ht="11.5" x14ac:dyDescent="0.25">
      <c r="A3" s="892"/>
      <c r="B3" s="892"/>
      <c r="C3" s="1142"/>
      <c r="D3" s="892"/>
      <c r="E3" s="892"/>
    </row>
    <row r="4" spans="1:5" s="1165" customFormat="1" ht="11.5" x14ac:dyDescent="0.25">
      <c r="A4" s="1233" t="s">
        <v>505</v>
      </c>
      <c r="B4" s="1234">
        <v>2014</v>
      </c>
      <c r="C4" s="1234">
        <v>2013</v>
      </c>
      <c r="D4" s="1234" t="s">
        <v>504</v>
      </c>
      <c r="E4" s="892"/>
    </row>
    <row r="5" spans="1:5" s="1165" customFormat="1" ht="11.5" x14ac:dyDescent="0.25">
      <c r="A5" s="1235" t="s">
        <v>502</v>
      </c>
      <c r="B5" s="1236">
        <v>206.65205181574439</v>
      </c>
      <c r="C5" s="1236">
        <v>198.91560731698323</v>
      </c>
      <c r="D5" s="1237">
        <v>3.8893099456156266</v>
      </c>
      <c r="E5" s="892"/>
    </row>
    <row r="6" spans="1:5" s="1165" customFormat="1" ht="11.5" x14ac:dyDescent="0.25">
      <c r="A6" s="1238" t="s">
        <v>671</v>
      </c>
      <c r="B6" s="1239">
        <v>42.139788705781868</v>
      </c>
      <c r="C6" s="1240">
        <v>41.500647726870532</v>
      </c>
      <c r="D6" s="1241">
        <v>1.5400747070689835</v>
      </c>
      <c r="E6" s="892"/>
    </row>
    <row r="7" spans="1:5" s="1165" customFormat="1" ht="11.5" x14ac:dyDescent="0.25">
      <c r="A7" s="1243" t="s">
        <v>673</v>
      </c>
      <c r="B7" s="1244">
        <v>29.49966678609087</v>
      </c>
      <c r="C7" s="1244">
        <v>29.691292898298862</v>
      </c>
      <c r="D7" s="1245">
        <v>-0.64539497442689386</v>
      </c>
      <c r="E7" s="892"/>
    </row>
    <row r="8" spans="1:5" s="1165" customFormat="1" ht="11.5" x14ac:dyDescent="0.25">
      <c r="A8" s="1243" t="s">
        <v>674</v>
      </c>
      <c r="B8" s="1244">
        <v>4.7109997785097137</v>
      </c>
      <c r="C8" s="1244">
        <v>4.2659430568278154</v>
      </c>
      <c r="D8" s="1245">
        <v>10.432786273824423</v>
      </c>
      <c r="E8" s="892"/>
    </row>
    <row r="9" spans="1:5" s="1165" customFormat="1" ht="11.5" x14ac:dyDescent="0.25">
      <c r="A9" s="1243" t="s">
        <v>675</v>
      </c>
      <c r="B9" s="1244">
        <v>7.929122141181284</v>
      </c>
      <c r="C9" s="1244">
        <v>7.5434117717438554</v>
      </c>
      <c r="D9" s="1245">
        <v>5.1132084673174649</v>
      </c>
      <c r="E9" s="892"/>
    </row>
    <row r="10" spans="1:5" s="1165" customFormat="1" ht="11.5" x14ac:dyDescent="0.25">
      <c r="A10" s="1243"/>
      <c r="B10" s="1240"/>
      <c r="C10" s="1240"/>
      <c r="D10" s="1241"/>
      <c r="E10" s="892"/>
    </row>
    <row r="11" spans="1:5" s="1165" customFormat="1" ht="11.5" x14ac:dyDescent="0.25">
      <c r="A11" s="1238" t="s">
        <v>195</v>
      </c>
      <c r="B11" s="1240">
        <v>20.710638242188107</v>
      </c>
      <c r="C11" s="1240">
        <v>19.287347349772432</v>
      </c>
      <c r="D11" s="1241">
        <v>7.3794019810218714</v>
      </c>
      <c r="E11" s="892"/>
    </row>
    <row r="12" spans="1:5" s="1165" customFormat="1" ht="11.5" x14ac:dyDescent="0.25">
      <c r="A12" s="1243"/>
      <c r="B12" s="1240"/>
      <c r="C12" s="1240"/>
      <c r="D12" s="1245"/>
      <c r="E12" s="892"/>
    </row>
    <row r="13" spans="1:5" s="1165" customFormat="1" ht="11.5" x14ac:dyDescent="0.25">
      <c r="A13" s="1238" t="s">
        <v>503</v>
      </c>
      <c r="B13" s="1240">
        <v>20.929409753558645</v>
      </c>
      <c r="C13" s="1240">
        <v>20.790933464327896</v>
      </c>
      <c r="D13" s="1241">
        <v>0.66604171221238406</v>
      </c>
      <c r="E13" s="892"/>
    </row>
    <row r="14" spans="1:5" s="1165" customFormat="1" ht="11.5" x14ac:dyDescent="0.25">
      <c r="A14" s="1243" t="s">
        <v>676</v>
      </c>
      <c r="B14" s="1244">
        <v>4.1577354235003181</v>
      </c>
      <c r="C14" s="1244">
        <v>3.8852585603021246</v>
      </c>
      <c r="D14" s="1245">
        <v>7.0130947263650212</v>
      </c>
      <c r="E14" s="892"/>
    </row>
    <row r="15" spans="1:5" s="1165" customFormat="1" ht="11.5" x14ac:dyDescent="0.25">
      <c r="A15" s="1243" t="s">
        <v>677</v>
      </c>
      <c r="B15" s="1244">
        <v>0.96004809353305087</v>
      </c>
      <c r="C15" s="1244">
        <v>1.0774811272407305</v>
      </c>
      <c r="D15" s="1245">
        <v>-10.898848317502164</v>
      </c>
      <c r="E15" s="892"/>
    </row>
    <row r="16" spans="1:5" s="1165" customFormat="1" ht="11.5" x14ac:dyDescent="0.25">
      <c r="A16" s="1243" t="s">
        <v>684</v>
      </c>
      <c r="B16" s="1244">
        <v>14.146705413676671</v>
      </c>
      <c r="C16" s="1244">
        <v>14.124179080049778</v>
      </c>
      <c r="D16" s="1245">
        <v>0.15948773729943522</v>
      </c>
      <c r="E16" s="892"/>
    </row>
    <row r="17" spans="1:5" s="1165" customFormat="1" ht="11.5" x14ac:dyDescent="0.25">
      <c r="A17" s="1243" t="s">
        <v>678</v>
      </c>
      <c r="B17" s="1244">
        <v>1.6649208228486034</v>
      </c>
      <c r="C17" s="1244">
        <v>1.7040146967352621</v>
      </c>
      <c r="D17" s="1245">
        <v>-2.2942216379682079</v>
      </c>
      <c r="E17" s="892"/>
    </row>
    <row r="18" spans="1:5" s="1165" customFormat="1" ht="11.5" x14ac:dyDescent="0.25">
      <c r="A18" s="1243"/>
      <c r="B18" s="1240"/>
      <c r="C18" s="1240"/>
      <c r="D18" s="1241"/>
      <c r="E18" s="892"/>
    </row>
    <row r="19" spans="1:5" s="1165" customFormat="1" ht="11.5" x14ac:dyDescent="0.25">
      <c r="A19" s="1238" t="s">
        <v>672</v>
      </c>
      <c r="B19" s="1240">
        <v>19.511773677859352</v>
      </c>
      <c r="C19" s="1240">
        <v>19.325270341008309</v>
      </c>
      <c r="D19" s="1241">
        <v>0.96507491776340881</v>
      </c>
      <c r="E19" s="892"/>
    </row>
    <row r="20" spans="1:5" s="1165" customFormat="1" ht="11.5" x14ac:dyDescent="0.25">
      <c r="A20" s="1243" t="s">
        <v>679</v>
      </c>
      <c r="B20" s="1244">
        <v>6.959212059612744</v>
      </c>
      <c r="C20" s="1244">
        <v>7.0141420326946609</v>
      </c>
      <c r="D20" s="1245">
        <v>-0.78313174763035009</v>
      </c>
      <c r="E20" s="892"/>
    </row>
    <row r="21" spans="1:5" s="1165" customFormat="1" ht="11.5" x14ac:dyDescent="0.25">
      <c r="A21" s="1243" t="s">
        <v>680</v>
      </c>
      <c r="B21" s="1244">
        <v>3.8616197264482901</v>
      </c>
      <c r="C21" s="1244">
        <v>4.0133235563844565</v>
      </c>
      <c r="D21" s="1245">
        <v>-3.7800049710627892</v>
      </c>
      <c r="E21" s="892"/>
    </row>
    <row r="22" spans="1:5" s="1165" customFormat="1" ht="11.5" x14ac:dyDescent="0.25">
      <c r="A22" s="1243" t="s">
        <v>681</v>
      </c>
      <c r="B22" s="1244">
        <v>0.39726703459794777</v>
      </c>
      <c r="C22" s="1244">
        <v>0.27817076640096494</v>
      </c>
      <c r="D22" s="1245">
        <v>42.814084937061047</v>
      </c>
      <c r="E22" s="892"/>
    </row>
    <row r="23" spans="1:5" s="1165" customFormat="1" ht="11.5" x14ac:dyDescent="0.25">
      <c r="A23" s="1243" t="s">
        <v>682</v>
      </c>
      <c r="B23" s="1244">
        <v>0.67246012499265539</v>
      </c>
      <c r="C23" s="1244">
        <v>0.55995597589641133</v>
      </c>
      <c r="D23" s="1245">
        <v>20.091606115309446</v>
      </c>
      <c r="E23" s="892"/>
    </row>
    <row r="24" spans="1:5" s="1165" customFormat="1" ht="11.5" x14ac:dyDescent="0.25">
      <c r="A24" s="1243" t="s">
        <v>208</v>
      </c>
      <c r="B24" s="1244">
        <v>2.5924056819578625</v>
      </c>
      <c r="C24" s="1244">
        <v>2.4505216716311486</v>
      </c>
      <c r="D24" s="1245">
        <v>5.7899512568795553</v>
      </c>
      <c r="E24" s="892"/>
    </row>
    <row r="25" spans="1:5" s="1165" customFormat="1" ht="11.5" x14ac:dyDescent="0.25">
      <c r="A25" s="1243" t="s">
        <v>683</v>
      </c>
      <c r="B25" s="1244">
        <v>5.0288090502498539</v>
      </c>
      <c r="C25" s="1244">
        <v>5.0091563380006656</v>
      </c>
      <c r="D25" s="1245">
        <v>0.39233577319395252</v>
      </c>
      <c r="E25" s="892"/>
    </row>
    <row r="26" spans="1:5" s="1165" customFormat="1" ht="11.5" x14ac:dyDescent="0.25">
      <c r="A26" s="1243"/>
      <c r="B26" s="1240"/>
      <c r="C26" s="1240"/>
      <c r="D26" s="1241"/>
      <c r="E26" s="892"/>
    </row>
    <row r="27" spans="1:5" s="1165" customFormat="1" ht="11.5" x14ac:dyDescent="0.25">
      <c r="A27" s="1238" t="s">
        <v>664</v>
      </c>
      <c r="B27" s="1240">
        <v>92.779899834361672</v>
      </c>
      <c r="C27" s="1240">
        <v>87.010212426032965</v>
      </c>
      <c r="D27" s="1241">
        <v>6.6310462271695902</v>
      </c>
      <c r="E27" s="892"/>
    </row>
    <row r="28" spans="1:5" s="1165" customFormat="1" ht="11.5" x14ac:dyDescent="0.25">
      <c r="A28" s="1238"/>
      <c r="B28" s="1240"/>
      <c r="C28" s="1240"/>
      <c r="D28" s="1241"/>
      <c r="E28" s="892"/>
    </row>
    <row r="29" spans="1:5" s="1165" customFormat="1" ht="11.5" x14ac:dyDescent="0.25">
      <c r="A29" s="1235" t="s">
        <v>628</v>
      </c>
      <c r="B29" s="1236">
        <v>10.580541601994735</v>
      </c>
      <c r="C29" s="1236">
        <v>11.001196008971094</v>
      </c>
      <c r="D29" s="1237">
        <v>-3.8237152272655672</v>
      </c>
      <c r="E29" s="892"/>
    </row>
    <row r="30" spans="1:5" s="1165" customFormat="1" ht="11.5" x14ac:dyDescent="0.25">
      <c r="A30" s="915"/>
      <c r="B30" s="915"/>
      <c r="C30" s="915"/>
      <c r="D30" s="1247"/>
      <c r="E30" s="892"/>
    </row>
    <row r="31" spans="1:5" s="1165" customFormat="1" ht="11.5" x14ac:dyDescent="0.25">
      <c r="A31" s="1248"/>
      <c r="B31" s="1249"/>
      <c r="C31" s="1249"/>
      <c r="D31" s="1250"/>
      <c r="E31" s="892"/>
    </row>
    <row r="32" spans="1:5" s="1165" customFormat="1" ht="26.15" customHeight="1" x14ac:dyDescent="0.25">
      <c r="A32" s="1770" t="s">
        <v>1125</v>
      </c>
      <c r="B32" s="1770"/>
      <c r="C32" s="1770"/>
      <c r="D32" s="1770"/>
      <c r="E32" s="892"/>
    </row>
    <row r="33" spans="1:5" s="1165" customFormat="1" ht="11.5" x14ac:dyDescent="0.25">
      <c r="A33" s="1769" t="s">
        <v>27</v>
      </c>
      <c r="B33" s="1769"/>
      <c r="C33" s="1769"/>
      <c r="D33" s="1769"/>
      <c r="E33" s="892"/>
    </row>
    <row r="34" spans="1:5" s="1165" customFormat="1" ht="11.5" x14ac:dyDescent="0.25">
      <c r="A34" s="1041" t="s">
        <v>724</v>
      </c>
      <c r="B34" s="1041"/>
      <c r="C34" s="1041"/>
      <c r="D34" s="1041"/>
      <c r="E34" s="892"/>
    </row>
    <row r="35" spans="1:5" x14ac:dyDescent="0.25">
      <c r="A35" s="1041"/>
      <c r="B35" s="1041"/>
      <c r="C35" s="1041"/>
      <c r="D35" s="1041"/>
    </row>
  </sheetData>
  <sheetProtection formatCells="0" formatColumns="0" formatRows="0" insertColumns="0" insertRows="0" insertHyperlinks="0" deleteColumns="0" deleteRows="0" sort="0" autoFilter="0" pivotTables="0"/>
  <mergeCells count="4">
    <mergeCell ref="A2:D2"/>
    <mergeCell ref="A1:D1"/>
    <mergeCell ref="A32:D32"/>
    <mergeCell ref="A33:D33"/>
  </mergeCells>
  <phoneticPr fontId="43" type="noConversion"/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>
    <pageSetUpPr fitToPage="1"/>
  </sheetPr>
  <dimension ref="A1:E35"/>
  <sheetViews>
    <sheetView showGridLines="0" zoomScaleNormal="100" workbookViewId="0">
      <selection activeCell="A33" sqref="A4:D33"/>
    </sheetView>
  </sheetViews>
  <sheetFormatPr defaultRowHeight="12.5" x14ac:dyDescent="0.25"/>
  <cols>
    <col min="1" max="1" width="27.7265625" style="892" customWidth="1"/>
    <col min="2" max="4" width="12.7265625" style="892" customWidth="1"/>
    <col min="5" max="5" width="9.1796875" style="892"/>
  </cols>
  <sheetData>
    <row r="1" spans="1:5" s="1073" customFormat="1" ht="30" customHeight="1" x14ac:dyDescent="0.35">
      <c r="A1" s="1685" t="str">
        <f>CONCATENATE('List of Tables'!A88,":  ",'List of Tables'!C88)</f>
        <v>TABLE 73:  Japan MMA Air Visitor Personal Daily Spending 2014 vs. 2013</v>
      </c>
      <c r="B1" s="1685"/>
      <c r="C1" s="1685"/>
      <c r="D1" s="1685"/>
      <c r="E1" s="963"/>
    </row>
    <row r="2" spans="1:5" s="1073" customFormat="1" ht="15.5" x14ac:dyDescent="0.35">
      <c r="A2" s="1685" t="s">
        <v>696</v>
      </c>
      <c r="B2" s="1685"/>
      <c r="C2" s="1685"/>
      <c r="D2" s="1685"/>
      <c r="E2" s="892"/>
    </row>
    <row r="3" spans="1:5" s="1165" customFormat="1" ht="11.5" x14ac:dyDescent="0.25">
      <c r="A3" s="892"/>
      <c r="B3" s="892"/>
      <c r="C3" s="1142"/>
      <c r="D3" s="892"/>
      <c r="E3" s="892"/>
    </row>
    <row r="4" spans="1:5" s="1165" customFormat="1" ht="11.5" x14ac:dyDescent="0.25">
      <c r="A4" s="1233" t="s">
        <v>505</v>
      </c>
      <c r="B4" s="1234">
        <v>2014</v>
      </c>
      <c r="C4" s="1234">
        <v>2013</v>
      </c>
      <c r="D4" s="1234" t="s">
        <v>504</v>
      </c>
      <c r="E4" s="892"/>
    </row>
    <row r="5" spans="1:5" s="1165" customFormat="1" ht="11.5" x14ac:dyDescent="0.25">
      <c r="A5" s="1235" t="s">
        <v>502</v>
      </c>
      <c r="B5" s="1236">
        <v>273.38676274087254</v>
      </c>
      <c r="C5" s="1236">
        <v>275.74272083378685</v>
      </c>
      <c r="D5" s="1237">
        <v>-0.85440445564270995</v>
      </c>
      <c r="E5" s="892"/>
    </row>
    <row r="6" spans="1:5" s="1165" customFormat="1" ht="11.5" x14ac:dyDescent="0.25">
      <c r="A6" s="1238" t="s">
        <v>671</v>
      </c>
      <c r="B6" s="1239">
        <v>50.665426295386894</v>
      </c>
      <c r="C6" s="1240">
        <v>49.556366524157312</v>
      </c>
      <c r="D6" s="1241">
        <v>2.2379763671514175</v>
      </c>
      <c r="E6" s="892"/>
    </row>
    <row r="7" spans="1:5" s="1165" customFormat="1" ht="11.5" x14ac:dyDescent="0.25">
      <c r="A7" s="1243" t="s">
        <v>673</v>
      </c>
      <c r="B7" s="1244">
        <v>37.716083020161221</v>
      </c>
      <c r="C7" s="1244">
        <v>36.719204877381216</v>
      </c>
      <c r="D7" s="1245">
        <v>2.7148685438830755</v>
      </c>
      <c r="E7" s="892"/>
    </row>
    <row r="8" spans="1:5" s="1165" customFormat="1" ht="11.5" x14ac:dyDescent="0.25">
      <c r="A8" s="1243" t="s">
        <v>674</v>
      </c>
      <c r="B8" s="1244">
        <v>4.3670494670128308</v>
      </c>
      <c r="C8" s="1244">
        <v>4.3697113410752362</v>
      </c>
      <c r="D8" s="1245">
        <v>-6.0916473758432232E-2</v>
      </c>
      <c r="E8" s="892"/>
    </row>
    <row r="9" spans="1:5" s="1165" customFormat="1" ht="11.5" x14ac:dyDescent="0.25">
      <c r="A9" s="1243" t="s">
        <v>675</v>
      </c>
      <c r="B9" s="1244">
        <v>8.5822938082128388</v>
      </c>
      <c r="C9" s="1244">
        <v>8.4674503057008597</v>
      </c>
      <c r="D9" s="1245">
        <v>1.3562937881626436</v>
      </c>
      <c r="E9" s="892"/>
    </row>
    <row r="10" spans="1:5" s="1165" customFormat="1" ht="11.5" x14ac:dyDescent="0.25">
      <c r="A10" s="1243"/>
      <c r="B10" s="1240"/>
      <c r="C10" s="1240"/>
      <c r="D10" s="1241"/>
      <c r="E10" s="892"/>
    </row>
    <row r="11" spans="1:5" s="1165" customFormat="1" ht="11.5" x14ac:dyDescent="0.25">
      <c r="A11" s="1238" t="s">
        <v>195</v>
      </c>
      <c r="B11" s="1240">
        <v>19.109233561199982</v>
      </c>
      <c r="C11" s="1240">
        <v>18.960818547793576</v>
      </c>
      <c r="D11" s="1241">
        <v>0.78274581359609741</v>
      </c>
      <c r="E11" s="892"/>
    </row>
    <row r="12" spans="1:5" s="1165" customFormat="1" ht="11.5" x14ac:dyDescent="0.25">
      <c r="A12" s="1243"/>
      <c r="B12" s="1240"/>
      <c r="C12" s="1240"/>
      <c r="D12" s="1245"/>
      <c r="E12" s="892"/>
    </row>
    <row r="13" spans="1:5" s="1165" customFormat="1" ht="11.5" x14ac:dyDescent="0.25">
      <c r="A13" s="1238" t="s">
        <v>503</v>
      </c>
      <c r="B13" s="1240">
        <v>12.199159907827401</v>
      </c>
      <c r="C13" s="1240">
        <v>12.47878972738277</v>
      </c>
      <c r="D13" s="1241">
        <v>-2.2408408640924971</v>
      </c>
      <c r="E13" s="892"/>
    </row>
    <row r="14" spans="1:5" s="1165" customFormat="1" ht="11.5" x14ac:dyDescent="0.25">
      <c r="A14" s="1243" t="s">
        <v>676</v>
      </c>
      <c r="B14" s="1244">
        <v>2.087890695836768</v>
      </c>
      <c r="C14" s="1244">
        <v>2.3930884789523739</v>
      </c>
      <c r="D14" s="1245">
        <v>-12.753301259016247</v>
      </c>
      <c r="E14" s="892"/>
    </row>
    <row r="15" spans="1:5" s="1165" customFormat="1" ht="11.5" x14ac:dyDescent="0.25">
      <c r="A15" s="1243" t="s">
        <v>677</v>
      </c>
      <c r="B15" s="1244">
        <v>6.2502810776574087</v>
      </c>
      <c r="C15" s="1244">
        <v>6.1218244525062593</v>
      </c>
      <c r="D15" s="1245">
        <v>2.0983389208189429</v>
      </c>
      <c r="E15" s="892"/>
    </row>
    <row r="16" spans="1:5" s="1165" customFormat="1" ht="11.5" x14ac:dyDescent="0.25">
      <c r="A16" s="1243" t="s">
        <v>684</v>
      </c>
      <c r="B16" s="1244">
        <v>3.4579883888151377</v>
      </c>
      <c r="C16" s="1244">
        <v>3.5511679763319757</v>
      </c>
      <c r="D16" s="1245">
        <v>-2.6239138260388262</v>
      </c>
      <c r="E16" s="892"/>
    </row>
    <row r="17" spans="1:5" s="1165" customFormat="1" ht="11.5" x14ac:dyDescent="0.25">
      <c r="A17" s="1243" t="s">
        <v>678</v>
      </c>
      <c r="B17" s="1244">
        <v>0.40299974551808698</v>
      </c>
      <c r="C17" s="1244">
        <v>0.41270881959215899</v>
      </c>
      <c r="D17" s="1245">
        <v>-2.352524010431023</v>
      </c>
      <c r="E17" s="892"/>
    </row>
    <row r="18" spans="1:5" s="1165" customFormat="1" ht="11.5" x14ac:dyDescent="0.25">
      <c r="A18" s="1243"/>
      <c r="B18" s="1240"/>
      <c r="C18" s="1240"/>
      <c r="D18" s="1241"/>
      <c r="E18" s="892"/>
    </row>
    <row r="19" spans="1:5" s="1165" customFormat="1" ht="11.5" x14ac:dyDescent="0.25">
      <c r="A19" s="1238" t="s">
        <v>672</v>
      </c>
      <c r="B19" s="1240">
        <v>77.761018068500832</v>
      </c>
      <c r="C19" s="1240">
        <v>78.968814135507273</v>
      </c>
      <c r="D19" s="1241">
        <v>-1.5294595470737526</v>
      </c>
      <c r="E19" s="892"/>
    </row>
    <row r="20" spans="1:5" s="1165" customFormat="1" ht="11.5" x14ac:dyDescent="0.25">
      <c r="A20" s="1243" t="s">
        <v>679</v>
      </c>
      <c r="B20" s="1244">
        <v>20.54592990850125</v>
      </c>
      <c r="C20" s="1244">
        <v>21.471703712927319</v>
      </c>
      <c r="D20" s="1245">
        <v>-4.3115991949380987</v>
      </c>
      <c r="E20" s="892"/>
    </row>
    <row r="21" spans="1:5" s="1165" customFormat="1" ht="11.5" x14ac:dyDescent="0.25">
      <c r="A21" s="1243" t="s">
        <v>680</v>
      </c>
      <c r="B21" s="1244">
        <v>7.5187254201868505</v>
      </c>
      <c r="C21" s="1244">
        <v>7.8108309026139304</v>
      </c>
      <c r="D21" s="1245">
        <v>-3.7397491517749515</v>
      </c>
      <c r="E21" s="892"/>
    </row>
    <row r="22" spans="1:5" s="1165" customFormat="1" ht="11.5" x14ac:dyDescent="0.25">
      <c r="A22" s="1243" t="s">
        <v>681</v>
      </c>
      <c r="B22" s="1244">
        <v>4.5082553189757935</v>
      </c>
      <c r="C22" s="1244">
        <v>4.4120203364704285</v>
      </c>
      <c r="D22" s="1245">
        <v>2.1811998850021608</v>
      </c>
      <c r="E22" s="892"/>
    </row>
    <row r="23" spans="1:5" s="1165" customFormat="1" ht="11.5" x14ac:dyDescent="0.25">
      <c r="A23" s="1243" t="s">
        <v>682</v>
      </c>
      <c r="B23" s="1244">
        <v>24.8398841478894</v>
      </c>
      <c r="C23" s="1244">
        <v>25.859849373680156</v>
      </c>
      <c r="D23" s="1245">
        <v>-3.9442040479511276</v>
      </c>
      <c r="E23" s="892"/>
    </row>
    <row r="24" spans="1:5" s="1165" customFormat="1" ht="11.5" x14ac:dyDescent="0.25">
      <c r="A24" s="1243" t="s">
        <v>208</v>
      </c>
      <c r="B24" s="1244">
        <v>13.322163744097011</v>
      </c>
      <c r="C24" s="1244">
        <v>12.242380483870557</v>
      </c>
      <c r="D24" s="1245">
        <v>8.820043304887303</v>
      </c>
      <c r="E24" s="892"/>
    </row>
    <row r="25" spans="1:5" s="1165" customFormat="1" ht="11.5" x14ac:dyDescent="0.25">
      <c r="A25" s="1243" t="s">
        <v>683</v>
      </c>
      <c r="B25" s="1244">
        <v>7.0260595288505279</v>
      </c>
      <c r="C25" s="1244">
        <v>7.1720293259448695</v>
      </c>
      <c r="D25" s="1245">
        <v>-2.0352649223880692</v>
      </c>
      <c r="E25" s="892"/>
    </row>
    <row r="26" spans="1:5" s="1165" customFormat="1" ht="11.5" x14ac:dyDescent="0.25">
      <c r="A26" s="1243"/>
      <c r="B26" s="1240"/>
      <c r="C26" s="1240"/>
      <c r="D26" s="1241"/>
      <c r="E26" s="892"/>
    </row>
    <row r="27" spans="1:5" s="1165" customFormat="1" ht="11.5" x14ac:dyDescent="0.25">
      <c r="A27" s="1238" t="s">
        <v>664</v>
      </c>
      <c r="B27" s="1240">
        <v>99.672835658418194</v>
      </c>
      <c r="C27" s="1240">
        <v>101.59135044350185</v>
      </c>
      <c r="D27" s="1241">
        <v>-1.8884627251319008</v>
      </c>
      <c r="E27" s="892"/>
    </row>
    <row r="28" spans="1:5" s="1165" customFormat="1" ht="11.5" x14ac:dyDescent="0.25">
      <c r="A28" s="1238"/>
      <c r="B28" s="1240"/>
      <c r="C28" s="1240"/>
      <c r="D28" s="1241"/>
      <c r="E28" s="892"/>
    </row>
    <row r="29" spans="1:5" s="1165" customFormat="1" ht="11.5" x14ac:dyDescent="0.25">
      <c r="A29" s="1235" t="s">
        <v>628</v>
      </c>
      <c r="B29" s="1236">
        <v>13.979089249539223</v>
      </c>
      <c r="C29" s="1236">
        <v>14.186581455444042</v>
      </c>
      <c r="D29" s="1237">
        <v>-1.4625948228365826</v>
      </c>
      <c r="E29" s="892"/>
    </row>
    <row r="30" spans="1:5" s="1165" customFormat="1" ht="11.5" x14ac:dyDescent="0.25">
      <c r="A30" s="915"/>
      <c r="B30" s="915"/>
      <c r="C30" s="915"/>
      <c r="D30" s="1247"/>
      <c r="E30" s="892"/>
    </row>
    <row r="31" spans="1:5" s="1165" customFormat="1" ht="11.5" x14ac:dyDescent="0.25">
      <c r="A31" s="1248"/>
      <c r="B31" s="1249"/>
      <c r="C31" s="1249"/>
      <c r="D31" s="1250"/>
      <c r="E31" s="892"/>
    </row>
    <row r="32" spans="1:5" s="1165" customFormat="1" ht="26.15" customHeight="1" x14ac:dyDescent="0.25">
      <c r="A32" s="1770" t="s">
        <v>1125</v>
      </c>
      <c r="B32" s="1770"/>
      <c r="C32" s="1770"/>
      <c r="D32" s="1770"/>
      <c r="E32" s="892"/>
    </row>
    <row r="33" spans="1:5" s="1165" customFormat="1" ht="12" customHeight="1" x14ac:dyDescent="0.25">
      <c r="A33" s="1769" t="s">
        <v>27</v>
      </c>
      <c r="B33" s="1769"/>
      <c r="C33" s="1769"/>
      <c r="D33" s="1769"/>
      <c r="E33" s="892"/>
    </row>
    <row r="34" spans="1:5" s="1165" customFormat="1" ht="11.5" x14ac:dyDescent="0.25">
      <c r="A34" s="1041" t="s">
        <v>724</v>
      </c>
      <c r="B34" s="1041"/>
      <c r="C34" s="1041"/>
      <c r="D34" s="1041"/>
      <c r="E34" s="892"/>
    </row>
    <row r="35" spans="1:5" x14ac:dyDescent="0.25">
      <c r="A35" s="1041"/>
      <c r="B35" s="1041"/>
      <c r="C35" s="1041"/>
      <c r="D35" s="1041"/>
    </row>
  </sheetData>
  <sheetProtection formatCells="0" formatColumns="0" formatRows="0" insertColumns="0" insertRows="0" insertHyperlinks="0" deleteColumns="0" deleteRows="0" sort="0" autoFilter="0" pivotTables="0"/>
  <mergeCells count="4">
    <mergeCell ref="A2:D2"/>
    <mergeCell ref="A1:D1"/>
    <mergeCell ref="A32:D32"/>
    <mergeCell ref="A33:D33"/>
  </mergeCells>
  <phoneticPr fontId="43" type="noConversion"/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>
    <pageSetUpPr fitToPage="1"/>
  </sheetPr>
  <dimension ref="A1:E35"/>
  <sheetViews>
    <sheetView showGridLines="0" zoomScaleNormal="100" workbookViewId="0">
      <selection activeCell="A33" sqref="A4:D33"/>
    </sheetView>
  </sheetViews>
  <sheetFormatPr defaultColWidth="9.1796875" defaultRowHeight="12.5" x14ac:dyDescent="0.25"/>
  <cols>
    <col min="1" max="1" width="27.7265625" style="892" customWidth="1"/>
    <col min="2" max="4" width="12.7265625" style="892" customWidth="1"/>
    <col min="5" max="5" width="9.1796875" style="892"/>
    <col min="6" max="16384" width="9.1796875" style="1073"/>
  </cols>
  <sheetData>
    <row r="1" spans="1:5" ht="30" customHeight="1" x14ac:dyDescent="0.35">
      <c r="A1" s="1685" t="str">
        <f>CONCATENATE('List of Tables'!A89,":  ",'List of Tables'!C89)</f>
        <v>TABLE 74:  Canada MMA Air Visitor Personal Daily Spending 2014 vs. 2013</v>
      </c>
      <c r="B1" s="1685"/>
      <c r="C1" s="1685"/>
      <c r="D1" s="1685"/>
      <c r="E1" s="963"/>
    </row>
    <row r="2" spans="1:5" ht="15.5" x14ac:dyDescent="0.35">
      <c r="A2" s="1685" t="s">
        <v>696</v>
      </c>
      <c r="B2" s="1685"/>
      <c r="C2" s="1685"/>
      <c r="D2" s="1685"/>
    </row>
    <row r="3" spans="1:5" s="1165" customFormat="1" ht="11.5" x14ac:dyDescent="0.25">
      <c r="A3" s="892"/>
      <c r="B3" s="892"/>
      <c r="C3" s="1142"/>
      <c r="D3" s="892"/>
      <c r="E3" s="892"/>
    </row>
    <row r="4" spans="1:5" s="1165" customFormat="1" ht="11.5" x14ac:dyDescent="0.25">
      <c r="A4" s="1233" t="s">
        <v>505</v>
      </c>
      <c r="B4" s="1234">
        <v>2014</v>
      </c>
      <c r="C4" s="1234">
        <v>2013</v>
      </c>
      <c r="D4" s="1234" t="s">
        <v>504</v>
      </c>
      <c r="E4" s="892"/>
    </row>
    <row r="5" spans="1:5" s="1165" customFormat="1" ht="11.5" x14ac:dyDescent="0.25">
      <c r="A5" s="1235" t="s">
        <v>502</v>
      </c>
      <c r="B5" s="1236">
        <v>158.92818534956086</v>
      </c>
      <c r="C5" s="1236">
        <v>164.06218236865769</v>
      </c>
      <c r="D5" s="1237">
        <v>-3.1292994796085383</v>
      </c>
      <c r="E5" s="892"/>
    </row>
    <row r="6" spans="1:5" s="1165" customFormat="1" ht="11.5" x14ac:dyDescent="0.25">
      <c r="A6" s="1238" t="s">
        <v>671</v>
      </c>
      <c r="B6" s="1239">
        <v>32.802365794183615</v>
      </c>
      <c r="C6" s="1240">
        <v>32.704458703288438</v>
      </c>
      <c r="D6" s="1241">
        <v>0.2993692443695295</v>
      </c>
      <c r="E6" s="892"/>
    </row>
    <row r="7" spans="1:5" s="1165" customFormat="1" ht="11.5" x14ac:dyDescent="0.25">
      <c r="A7" s="1243" t="s">
        <v>673</v>
      </c>
      <c r="B7" s="1244">
        <v>19.373693362046904</v>
      </c>
      <c r="C7" s="1244">
        <v>18.87685132457996</v>
      </c>
      <c r="D7" s="1245">
        <v>2.6320175379036526</v>
      </c>
      <c r="E7" s="892"/>
    </row>
    <row r="8" spans="1:5" s="1165" customFormat="1" ht="11.5" x14ac:dyDescent="0.25">
      <c r="A8" s="1243" t="s">
        <v>674</v>
      </c>
      <c r="B8" s="1244">
        <v>2.7683066268473686</v>
      </c>
      <c r="C8" s="1244">
        <v>2.9788037684174551</v>
      </c>
      <c r="D8" s="1245">
        <v>-7.0664991028233093</v>
      </c>
      <c r="E8" s="892"/>
    </row>
    <row r="9" spans="1:5" s="1165" customFormat="1" ht="11.5" x14ac:dyDescent="0.25">
      <c r="A9" s="1243" t="s">
        <v>675</v>
      </c>
      <c r="B9" s="1244">
        <v>10.660365805289342</v>
      </c>
      <c r="C9" s="1244">
        <v>10.848803610291025</v>
      </c>
      <c r="D9" s="1245">
        <v>-1.7369454897582792</v>
      </c>
      <c r="E9" s="892"/>
    </row>
    <row r="10" spans="1:5" s="1165" customFormat="1" ht="11.5" x14ac:dyDescent="0.25">
      <c r="A10" s="1243"/>
      <c r="B10" s="1240"/>
      <c r="C10" s="1240"/>
      <c r="D10" s="1241"/>
      <c r="E10" s="892"/>
    </row>
    <row r="11" spans="1:5" s="1165" customFormat="1" ht="11.5" x14ac:dyDescent="0.25">
      <c r="A11" s="1238" t="s">
        <v>195</v>
      </c>
      <c r="B11" s="1240">
        <v>12.427295669463359</v>
      </c>
      <c r="C11" s="1240">
        <v>13.297531761391934</v>
      </c>
      <c r="D11" s="1241">
        <v>-6.5443430220277428</v>
      </c>
      <c r="E11" s="892"/>
    </row>
    <row r="12" spans="1:5" s="1165" customFormat="1" ht="11.5" x14ac:dyDescent="0.25">
      <c r="A12" s="1243"/>
      <c r="B12" s="1240"/>
      <c r="C12" s="1240"/>
      <c r="D12" s="1245"/>
      <c r="E12" s="892"/>
    </row>
    <row r="13" spans="1:5" s="1165" customFormat="1" ht="11.5" x14ac:dyDescent="0.25">
      <c r="A13" s="1238" t="s">
        <v>503</v>
      </c>
      <c r="B13" s="1240">
        <v>16.029960637755615</v>
      </c>
      <c r="C13" s="1240">
        <v>17.861352662938014</v>
      </c>
      <c r="D13" s="1241">
        <v>-10.253378116107104</v>
      </c>
      <c r="E13" s="892"/>
    </row>
    <row r="14" spans="1:5" s="1165" customFormat="1" ht="11.5" x14ac:dyDescent="0.25">
      <c r="A14" s="1243" t="s">
        <v>676</v>
      </c>
      <c r="B14" s="1244">
        <v>1.1666502925774054</v>
      </c>
      <c r="C14" s="1244">
        <v>1.1982627151487408</v>
      </c>
      <c r="D14" s="1245">
        <v>-2.6381879509128625</v>
      </c>
      <c r="E14" s="892"/>
    </row>
    <row r="15" spans="1:5" s="1165" customFormat="1" ht="11.5" x14ac:dyDescent="0.25">
      <c r="A15" s="1243" t="s">
        <v>677</v>
      </c>
      <c r="B15" s="1244">
        <v>0.88201471995985581</v>
      </c>
      <c r="C15" s="1244">
        <v>0.93748516493593193</v>
      </c>
      <c r="D15" s="1245">
        <v>-5.9169410941950158</v>
      </c>
      <c r="E15" s="892"/>
    </row>
    <row r="16" spans="1:5" s="1165" customFormat="1" ht="11.5" x14ac:dyDescent="0.25">
      <c r="A16" s="1243" t="s">
        <v>684</v>
      </c>
      <c r="B16" s="1244">
        <v>12.335524110566432</v>
      </c>
      <c r="C16" s="1244">
        <v>14.260111699236806</v>
      </c>
      <c r="D16" s="1245">
        <v>-13.496300935520555</v>
      </c>
      <c r="E16" s="892"/>
    </row>
    <row r="17" spans="1:5" s="1165" customFormat="1" ht="11.5" x14ac:dyDescent="0.25">
      <c r="A17" s="1243" t="s">
        <v>678</v>
      </c>
      <c r="B17" s="1244">
        <v>1.6457715146519201</v>
      </c>
      <c r="C17" s="1244">
        <v>1.4654930836165367</v>
      </c>
      <c r="D17" s="1245">
        <v>12.301554545074556</v>
      </c>
      <c r="E17" s="892"/>
    </row>
    <row r="18" spans="1:5" s="1165" customFormat="1" ht="11.5" x14ac:dyDescent="0.25">
      <c r="A18" s="1243"/>
      <c r="B18" s="1240"/>
      <c r="C18" s="1240"/>
      <c r="D18" s="1241"/>
      <c r="E18" s="892"/>
    </row>
    <row r="19" spans="1:5" s="1165" customFormat="1" ht="11.5" x14ac:dyDescent="0.25">
      <c r="A19" s="1238" t="s">
        <v>672</v>
      </c>
      <c r="B19" s="1240">
        <v>16.485688764971226</v>
      </c>
      <c r="C19" s="1240">
        <v>16.628540869683157</v>
      </c>
      <c r="D19" s="1241">
        <v>-0.85907780984184612</v>
      </c>
      <c r="E19" s="892"/>
    </row>
    <row r="20" spans="1:5" s="1165" customFormat="1" ht="11.5" x14ac:dyDescent="0.25">
      <c r="A20" s="1243" t="s">
        <v>679</v>
      </c>
      <c r="B20" s="1244">
        <v>8.3893327824895074</v>
      </c>
      <c r="C20" s="1244">
        <v>8.8355478643842904</v>
      </c>
      <c r="D20" s="1245">
        <v>-5.0502253934185166</v>
      </c>
      <c r="E20" s="892"/>
    </row>
    <row r="21" spans="1:5" s="1165" customFormat="1" ht="11.5" x14ac:dyDescent="0.25">
      <c r="A21" s="1243" t="s">
        <v>680</v>
      </c>
      <c r="B21" s="1244">
        <v>2.3161896630291037</v>
      </c>
      <c r="C21" s="1244">
        <v>2.3239747284722152</v>
      </c>
      <c r="D21" s="1245">
        <v>-0.33498924698847077</v>
      </c>
      <c r="E21" s="892"/>
    </row>
    <row r="22" spans="1:5" s="1165" customFormat="1" ht="11.5" x14ac:dyDescent="0.25">
      <c r="A22" s="1243" t="s">
        <v>681</v>
      </c>
      <c r="B22" s="1244">
        <v>0.32487600027235175</v>
      </c>
      <c r="C22" s="1244">
        <v>0.37513743901344643</v>
      </c>
      <c r="D22" s="1245">
        <v>-13.398139858627411</v>
      </c>
      <c r="E22" s="892"/>
    </row>
    <row r="23" spans="1:5" s="1165" customFormat="1" ht="11.5" x14ac:dyDescent="0.25">
      <c r="A23" s="1243" t="s">
        <v>682</v>
      </c>
      <c r="B23" s="1244">
        <v>0.62557182038838044</v>
      </c>
      <c r="C23" s="1244">
        <v>0.47101596657528488</v>
      </c>
      <c r="D23" s="1245">
        <v>32.813293981700319</v>
      </c>
      <c r="E23" s="892"/>
    </row>
    <row r="24" spans="1:5" s="1165" customFormat="1" ht="11.5" x14ac:dyDescent="0.25">
      <c r="A24" s="1243" t="s">
        <v>208</v>
      </c>
      <c r="B24" s="1244">
        <v>1.8953183106000653</v>
      </c>
      <c r="C24" s="1244">
        <v>1.6127494920400856</v>
      </c>
      <c r="D24" s="1245">
        <v>17.520936757669524</v>
      </c>
      <c r="E24" s="892"/>
    </row>
    <row r="25" spans="1:5" s="1165" customFormat="1" ht="11.5" x14ac:dyDescent="0.25">
      <c r="A25" s="1243" t="s">
        <v>683</v>
      </c>
      <c r="B25" s="1244">
        <v>2.9344001881918156</v>
      </c>
      <c r="C25" s="1244">
        <v>3.010115379197833</v>
      </c>
      <c r="D25" s="1245">
        <v>-2.5153584320809275</v>
      </c>
      <c r="E25" s="892"/>
    </row>
    <row r="26" spans="1:5" s="1165" customFormat="1" ht="11.5" x14ac:dyDescent="0.25">
      <c r="A26" s="1243"/>
      <c r="B26" s="1240"/>
      <c r="C26" s="1240"/>
      <c r="D26" s="1241"/>
      <c r="E26" s="892"/>
    </row>
    <row r="27" spans="1:5" s="1165" customFormat="1" ht="11.5" x14ac:dyDescent="0.25">
      <c r="A27" s="1238" t="s">
        <v>664</v>
      </c>
      <c r="B27" s="1240">
        <v>75.092822250560928</v>
      </c>
      <c r="C27" s="1240">
        <v>77.743719227124885</v>
      </c>
      <c r="D27" s="1241">
        <v>-3.4097892446069866</v>
      </c>
      <c r="E27" s="892"/>
    </row>
    <row r="28" spans="1:5" s="1165" customFormat="1" ht="11.5" x14ac:dyDescent="0.25">
      <c r="A28" s="1238"/>
      <c r="B28" s="1240"/>
      <c r="C28" s="1240"/>
      <c r="D28" s="1241"/>
      <c r="E28" s="892"/>
    </row>
    <row r="29" spans="1:5" s="1165" customFormat="1" ht="11.5" x14ac:dyDescent="0.25">
      <c r="A29" s="1235" t="s">
        <v>628</v>
      </c>
      <c r="B29" s="1236">
        <v>6.0900522326261211</v>
      </c>
      <c r="C29" s="1236">
        <v>5.8265791442312693</v>
      </c>
      <c r="D29" s="1237">
        <v>4.5219172669388463</v>
      </c>
      <c r="E29" s="892"/>
    </row>
    <row r="30" spans="1:5" s="1165" customFormat="1" ht="11.5" x14ac:dyDescent="0.25">
      <c r="A30" s="915"/>
      <c r="B30" s="915"/>
      <c r="C30" s="915"/>
      <c r="D30" s="1247"/>
      <c r="E30" s="892"/>
    </row>
    <row r="31" spans="1:5" s="1165" customFormat="1" ht="11.5" x14ac:dyDescent="0.25">
      <c r="A31" s="1248"/>
      <c r="B31" s="1249"/>
      <c r="C31" s="1249"/>
      <c r="D31" s="1250"/>
      <c r="E31" s="892"/>
    </row>
    <row r="32" spans="1:5" s="1165" customFormat="1" ht="26.15" customHeight="1" x14ac:dyDescent="0.25">
      <c r="A32" s="1770" t="s">
        <v>1125</v>
      </c>
      <c r="B32" s="1770"/>
      <c r="C32" s="1770"/>
      <c r="D32" s="1770"/>
      <c r="E32" s="892"/>
    </row>
    <row r="33" spans="1:5" s="1165" customFormat="1" ht="12" customHeight="1" x14ac:dyDescent="0.25">
      <c r="A33" s="1769" t="s">
        <v>27</v>
      </c>
      <c r="B33" s="1769"/>
      <c r="C33" s="1769"/>
      <c r="D33" s="1769"/>
      <c r="E33" s="892"/>
    </row>
    <row r="34" spans="1:5" s="1165" customFormat="1" ht="11.5" x14ac:dyDescent="0.25">
      <c r="A34" s="1041" t="s">
        <v>724</v>
      </c>
      <c r="B34" s="1041"/>
      <c r="C34" s="1041"/>
      <c r="D34" s="1041"/>
      <c r="E34" s="892"/>
    </row>
    <row r="35" spans="1:5" x14ac:dyDescent="0.25">
      <c r="A35" s="1041"/>
      <c r="B35" s="1041"/>
      <c r="C35" s="1041"/>
      <c r="D35" s="1041"/>
    </row>
  </sheetData>
  <sheetProtection formatCells="0" formatColumns="0" formatRows="0" insertColumns="0" insertRows="0" insertHyperlinks="0" deleteColumns="0" deleteRows="0" sort="0" autoFilter="0" pivotTables="0"/>
  <mergeCells count="4">
    <mergeCell ref="A2:D2"/>
    <mergeCell ref="A1:D1"/>
    <mergeCell ref="A32:D32"/>
    <mergeCell ref="A33:D33"/>
  </mergeCells>
  <phoneticPr fontId="43" type="noConversion"/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>
    <pageSetUpPr fitToPage="1"/>
  </sheetPr>
  <dimension ref="A1:E35"/>
  <sheetViews>
    <sheetView showGridLines="0" zoomScaleNormal="100" workbookViewId="0">
      <selection activeCell="A33" sqref="A4:D33"/>
    </sheetView>
  </sheetViews>
  <sheetFormatPr defaultColWidth="9.1796875" defaultRowHeight="12.5" x14ac:dyDescent="0.25"/>
  <cols>
    <col min="1" max="1" width="27.7265625" style="892" customWidth="1"/>
    <col min="2" max="4" width="12.7265625" style="892" customWidth="1"/>
    <col min="5" max="5" width="9.1796875" style="892"/>
    <col min="6" max="16384" width="9.1796875" style="1073"/>
  </cols>
  <sheetData>
    <row r="1" spans="1:5" ht="30" customHeight="1" x14ac:dyDescent="0.35">
      <c r="A1" s="1685" t="str">
        <f>CONCATENATE('List of Tables'!A90,":  ",'List of Tables'!C90)</f>
        <v>TABLE 75:  Europe MMA Air Visitor Personal Daily Spending 2014 vs. 2013</v>
      </c>
      <c r="B1" s="1685"/>
      <c r="C1" s="1685"/>
      <c r="D1" s="1685"/>
      <c r="E1" s="963"/>
    </row>
    <row r="2" spans="1:5" ht="15.5" x14ac:dyDescent="0.35">
      <c r="A2" s="1685" t="s">
        <v>696</v>
      </c>
      <c r="B2" s="1685"/>
      <c r="C2" s="1685"/>
      <c r="D2" s="1685"/>
    </row>
    <row r="3" spans="1:5" s="1165" customFormat="1" ht="11.5" x14ac:dyDescent="0.25">
      <c r="A3" s="892"/>
      <c r="B3" s="892"/>
      <c r="C3" s="1142"/>
      <c r="D3" s="892"/>
      <c r="E3" s="892"/>
    </row>
    <row r="4" spans="1:5" s="1165" customFormat="1" ht="11.5" x14ac:dyDescent="0.25">
      <c r="A4" s="1233" t="s">
        <v>505</v>
      </c>
      <c r="B4" s="1234">
        <v>2014</v>
      </c>
      <c r="C4" s="1234">
        <v>2013</v>
      </c>
      <c r="D4" s="1234" t="s">
        <v>504</v>
      </c>
      <c r="E4" s="892"/>
    </row>
    <row r="5" spans="1:5" s="1165" customFormat="1" ht="11.5" x14ac:dyDescent="0.25">
      <c r="A5" s="1235" t="s">
        <v>502</v>
      </c>
      <c r="B5" s="1236">
        <v>181.92029980686019</v>
      </c>
      <c r="C5" s="1236">
        <v>176.9126082645241</v>
      </c>
      <c r="D5" s="1237">
        <v>2.8306018386481835</v>
      </c>
      <c r="E5" s="892"/>
    </row>
    <row r="6" spans="1:5" s="1165" customFormat="1" ht="11.5" x14ac:dyDescent="0.25">
      <c r="A6" s="1238" t="s">
        <v>671</v>
      </c>
      <c r="B6" s="1239">
        <v>37.73114879449637</v>
      </c>
      <c r="C6" s="1240">
        <v>33.448137545563391</v>
      </c>
      <c r="D6" s="1241">
        <v>12.804931943067444</v>
      </c>
      <c r="E6" s="892"/>
    </row>
    <row r="7" spans="1:5" s="1165" customFormat="1" ht="11.5" x14ac:dyDescent="0.25">
      <c r="A7" s="1243" t="s">
        <v>673</v>
      </c>
      <c r="B7" s="1244">
        <v>26.638840860779531</v>
      </c>
      <c r="C7" s="1244">
        <v>23.678850214777921</v>
      </c>
      <c r="D7" s="1245">
        <v>12.500567464860634</v>
      </c>
      <c r="E7" s="892"/>
    </row>
    <row r="8" spans="1:5" s="1165" customFormat="1" ht="11.5" x14ac:dyDescent="0.25">
      <c r="A8" s="1243" t="s">
        <v>674</v>
      </c>
      <c r="B8" s="1244">
        <v>3.7516897867242673</v>
      </c>
      <c r="C8" s="1244">
        <v>2.1396737262794594</v>
      </c>
      <c r="D8" s="1245">
        <v>75.339339855700274</v>
      </c>
      <c r="E8" s="892"/>
    </row>
    <row r="9" spans="1:5" s="1165" customFormat="1" ht="11.5" x14ac:dyDescent="0.25">
      <c r="A9" s="1243" t="s">
        <v>675</v>
      </c>
      <c r="B9" s="1244">
        <v>7.3406181469925738</v>
      </c>
      <c r="C9" s="1244">
        <v>7.6296136045060123</v>
      </c>
      <c r="D9" s="1245">
        <v>-3.7878124960713522</v>
      </c>
      <c r="E9" s="892"/>
    </row>
    <row r="10" spans="1:5" s="1165" customFormat="1" ht="11.5" x14ac:dyDescent="0.25">
      <c r="A10" s="1243"/>
      <c r="B10" s="1240"/>
      <c r="C10" s="1240"/>
      <c r="D10" s="1241"/>
      <c r="E10" s="892"/>
    </row>
    <row r="11" spans="1:5" s="1165" customFormat="1" ht="11.5" x14ac:dyDescent="0.25">
      <c r="A11" s="1238" t="s">
        <v>195</v>
      </c>
      <c r="B11" s="1240">
        <v>19.709143429208765</v>
      </c>
      <c r="C11" s="1240">
        <v>13.037094465284657</v>
      </c>
      <c r="D11" s="1241">
        <v>51.177422865888758</v>
      </c>
      <c r="E11" s="892"/>
    </row>
    <row r="12" spans="1:5" s="1165" customFormat="1" ht="11.5" x14ac:dyDescent="0.25">
      <c r="A12" s="1243"/>
      <c r="B12" s="1240"/>
      <c r="C12" s="1240"/>
      <c r="D12" s="1245"/>
      <c r="E12" s="892"/>
    </row>
    <row r="13" spans="1:5" s="1165" customFormat="1" ht="11.5" x14ac:dyDescent="0.25">
      <c r="A13" s="1238" t="s">
        <v>503</v>
      </c>
      <c r="B13" s="1240">
        <v>22.848017130323747</v>
      </c>
      <c r="C13" s="1240">
        <v>23.320483982515665</v>
      </c>
      <c r="D13" s="1241">
        <v>-2.0259736142103524</v>
      </c>
      <c r="E13" s="892"/>
    </row>
    <row r="14" spans="1:5" s="1165" customFormat="1" ht="11.5" x14ac:dyDescent="0.25">
      <c r="A14" s="1243" t="s">
        <v>676</v>
      </c>
      <c r="B14" s="1244">
        <v>5.9062514504954029</v>
      </c>
      <c r="C14" s="1244">
        <v>6.6128706097372563</v>
      </c>
      <c r="D14" s="1245">
        <v>-10.685513159767224</v>
      </c>
      <c r="E14" s="892"/>
    </row>
    <row r="15" spans="1:5" s="1165" customFormat="1" ht="11.5" x14ac:dyDescent="0.25">
      <c r="A15" s="1243" t="s">
        <v>677</v>
      </c>
      <c r="B15" s="1244">
        <v>2.2449191724268891</v>
      </c>
      <c r="C15" s="1244">
        <v>1.842968073333288</v>
      </c>
      <c r="D15" s="1245">
        <v>21.809987102305641</v>
      </c>
      <c r="E15" s="892"/>
    </row>
    <row r="16" spans="1:5" s="1165" customFormat="1" ht="11.5" x14ac:dyDescent="0.25">
      <c r="A16" s="1243" t="s">
        <v>684</v>
      </c>
      <c r="B16" s="1244">
        <v>13.154885620546018</v>
      </c>
      <c r="C16" s="1244">
        <v>13.395062031730312</v>
      </c>
      <c r="D16" s="1245">
        <v>-1.7930220152423515</v>
      </c>
      <c r="E16" s="892"/>
    </row>
    <row r="17" spans="1:5" s="1165" customFormat="1" ht="11.5" x14ac:dyDescent="0.25">
      <c r="A17" s="1243" t="s">
        <v>678</v>
      </c>
      <c r="B17" s="1244">
        <v>1.5419608868554366</v>
      </c>
      <c r="C17" s="1244">
        <v>1.4695832677148057</v>
      </c>
      <c r="D17" s="1245">
        <v>4.9250437678960424</v>
      </c>
      <c r="E17" s="892"/>
    </row>
    <row r="18" spans="1:5" s="1165" customFormat="1" ht="11.5" x14ac:dyDescent="0.25">
      <c r="A18" s="1243"/>
      <c r="B18" s="1240"/>
      <c r="C18" s="1240"/>
      <c r="D18" s="1241"/>
      <c r="E18" s="892"/>
    </row>
    <row r="19" spans="1:5" s="1165" customFormat="1" ht="11.5" x14ac:dyDescent="0.25">
      <c r="A19" s="1238" t="s">
        <v>672</v>
      </c>
      <c r="B19" s="1240">
        <v>16.139627527276371</v>
      </c>
      <c r="C19" s="1240">
        <v>18.641912982198047</v>
      </c>
      <c r="D19" s="1241">
        <v>-13.422900628874379</v>
      </c>
      <c r="E19" s="892"/>
    </row>
    <row r="20" spans="1:5" s="1165" customFormat="1" ht="11.5" x14ac:dyDescent="0.25">
      <c r="A20" s="1243" t="s">
        <v>679</v>
      </c>
      <c r="B20" s="1244">
        <v>8.3122741238158877</v>
      </c>
      <c r="C20" s="1244">
        <v>8.8665674832357588</v>
      </c>
      <c r="D20" s="1245">
        <v>-6.2514987955360146</v>
      </c>
      <c r="E20" s="892"/>
    </row>
    <row r="21" spans="1:5" s="1165" customFormat="1" ht="11.5" x14ac:dyDescent="0.25">
      <c r="A21" s="1243" t="s">
        <v>680</v>
      </c>
      <c r="B21" s="1244">
        <v>1.3532850951997233</v>
      </c>
      <c r="C21" s="1244">
        <v>3.2439923889562663</v>
      </c>
      <c r="D21" s="1245">
        <v>-58.283345552634479</v>
      </c>
      <c r="E21" s="892"/>
    </row>
    <row r="22" spans="1:5" s="1165" customFormat="1" ht="11.5" x14ac:dyDescent="0.25">
      <c r="A22" s="1243" t="s">
        <v>681</v>
      </c>
      <c r="B22" s="1244">
        <v>0.7432246603645799</v>
      </c>
      <c r="C22" s="1244">
        <v>0.54909015615222645</v>
      </c>
      <c r="D22" s="1245">
        <v>35.355670109396883</v>
      </c>
      <c r="E22" s="892"/>
    </row>
    <row r="23" spans="1:5" s="1165" customFormat="1" ht="11.5" x14ac:dyDescent="0.25">
      <c r="A23" s="1243" t="s">
        <v>682</v>
      </c>
      <c r="B23" s="1244">
        <v>0.84229752415271009</v>
      </c>
      <c r="C23" s="1244">
        <v>1.28471306051737</v>
      </c>
      <c r="D23" s="1245">
        <v>-34.436914355528828</v>
      </c>
      <c r="E23" s="892"/>
    </row>
    <row r="24" spans="1:5" s="1165" customFormat="1" ht="11.5" x14ac:dyDescent="0.25">
      <c r="A24" s="1243" t="s">
        <v>208</v>
      </c>
      <c r="B24" s="1244">
        <v>1.5120497062792431</v>
      </c>
      <c r="C24" s="1244">
        <v>1.7083515470525383</v>
      </c>
      <c r="D24" s="1245">
        <v>-11.490716949446366</v>
      </c>
      <c r="E24" s="892"/>
    </row>
    <row r="25" spans="1:5" s="1165" customFormat="1" ht="11.5" x14ac:dyDescent="0.25">
      <c r="A25" s="1243" t="s">
        <v>683</v>
      </c>
      <c r="B25" s="1244">
        <v>3.3764964174642271</v>
      </c>
      <c r="C25" s="1244">
        <v>2.9891983462838865</v>
      </c>
      <c r="D25" s="1245">
        <v>12.956586559798611</v>
      </c>
      <c r="E25" s="892"/>
    </row>
    <row r="26" spans="1:5" s="1165" customFormat="1" ht="11.5" x14ac:dyDescent="0.25">
      <c r="A26" s="1243"/>
      <c r="B26" s="1240"/>
      <c r="C26" s="1240"/>
      <c r="D26" s="1241"/>
      <c r="E26" s="892"/>
    </row>
    <row r="27" spans="1:5" s="1165" customFormat="1" ht="11.5" x14ac:dyDescent="0.25">
      <c r="A27" s="1238" t="s">
        <v>664</v>
      </c>
      <c r="B27" s="1240">
        <v>80.145093935767534</v>
      </c>
      <c r="C27" s="1240">
        <v>82.889270920491811</v>
      </c>
      <c r="D27" s="1241">
        <v>-3.3106540258467487</v>
      </c>
      <c r="E27" s="892"/>
    </row>
    <row r="28" spans="1:5" s="1165" customFormat="1" ht="11.5" x14ac:dyDescent="0.25">
      <c r="A28" s="1238"/>
      <c r="B28" s="1240"/>
      <c r="C28" s="1240"/>
      <c r="D28" s="1241"/>
      <c r="E28" s="892"/>
    </row>
    <row r="29" spans="1:5" s="1165" customFormat="1" ht="11.5" x14ac:dyDescent="0.25">
      <c r="A29" s="1235" t="s">
        <v>628</v>
      </c>
      <c r="B29" s="1236">
        <v>5.3472689897873957</v>
      </c>
      <c r="C29" s="1236">
        <v>5.5757083684705178</v>
      </c>
      <c r="D29" s="1237">
        <v>-4.0970467532860821</v>
      </c>
      <c r="E29" s="892"/>
    </row>
    <row r="30" spans="1:5" s="1165" customFormat="1" ht="11.5" x14ac:dyDescent="0.25">
      <c r="A30" s="915"/>
      <c r="B30" s="915"/>
      <c r="C30" s="915"/>
      <c r="D30" s="1247"/>
      <c r="E30" s="892"/>
    </row>
    <row r="31" spans="1:5" s="1165" customFormat="1" ht="11.5" x14ac:dyDescent="0.25">
      <c r="A31" s="1248"/>
      <c r="B31" s="1249"/>
      <c r="C31" s="1249"/>
      <c r="D31" s="1250"/>
      <c r="E31" s="892"/>
    </row>
    <row r="32" spans="1:5" s="1165" customFormat="1" ht="26.15" customHeight="1" x14ac:dyDescent="0.25">
      <c r="A32" s="1770" t="s">
        <v>1125</v>
      </c>
      <c r="B32" s="1770"/>
      <c r="C32" s="1770"/>
      <c r="D32" s="1770"/>
      <c r="E32" s="892"/>
    </row>
    <row r="33" spans="1:5" s="1165" customFormat="1" ht="12" customHeight="1" x14ac:dyDescent="0.25">
      <c r="A33" s="1769" t="s">
        <v>27</v>
      </c>
      <c r="B33" s="1769"/>
      <c r="C33" s="1769"/>
      <c r="D33" s="1769"/>
      <c r="E33" s="892"/>
    </row>
    <row r="34" spans="1:5" s="1165" customFormat="1" ht="11.5" x14ac:dyDescent="0.25">
      <c r="A34" s="1041" t="s">
        <v>724</v>
      </c>
      <c r="B34" s="1041"/>
      <c r="C34" s="1041"/>
      <c r="D34" s="1041"/>
      <c r="E34" s="892"/>
    </row>
    <row r="35" spans="1:5" x14ac:dyDescent="0.25">
      <c r="A35" s="1041"/>
      <c r="B35" s="1041"/>
      <c r="C35" s="1041"/>
      <c r="D35" s="1041"/>
    </row>
  </sheetData>
  <sheetProtection formatCells="0" formatColumns="0" formatRows="0" insertColumns="0" insertRows="0" insertHyperlinks="0" deleteColumns="0" deleteRows="0" sort="0" autoFilter="0" pivotTables="0"/>
  <mergeCells count="4">
    <mergeCell ref="A1:D1"/>
    <mergeCell ref="A2:D2"/>
    <mergeCell ref="A32:D32"/>
    <mergeCell ref="A33:D33"/>
  </mergeCells>
  <phoneticPr fontId="43" type="noConversion"/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E35"/>
  <sheetViews>
    <sheetView showGridLines="0" zoomScaleNormal="100" workbookViewId="0">
      <selection activeCell="K41" sqref="K41"/>
    </sheetView>
  </sheetViews>
  <sheetFormatPr defaultColWidth="9.1796875" defaultRowHeight="12.5" x14ac:dyDescent="0.25"/>
  <cols>
    <col min="1" max="1" width="27.7265625" style="892" customWidth="1"/>
    <col min="2" max="4" width="12.7265625" style="892" customWidth="1"/>
    <col min="5" max="5" width="9.1796875" style="892"/>
    <col min="6" max="16384" width="9.1796875" style="1073"/>
  </cols>
  <sheetData>
    <row r="1" spans="1:5" ht="30" customHeight="1" x14ac:dyDescent="0.35">
      <c r="A1" s="1685" t="str">
        <f>CONCATENATE('List of Tables'!A91,":  ",'List of Tables'!C91)</f>
        <v>TABLE 76:  Oceania MMA Air Visitor Personal Daily Spending 2014 vs. 2013</v>
      </c>
      <c r="B1" s="1685"/>
      <c r="C1" s="1685"/>
      <c r="D1" s="1685"/>
      <c r="E1" s="963"/>
    </row>
    <row r="2" spans="1:5" ht="15.5" x14ac:dyDescent="0.35">
      <c r="A2" s="1685" t="s">
        <v>696</v>
      </c>
      <c r="B2" s="1685"/>
      <c r="C2" s="1685"/>
      <c r="D2" s="1685"/>
    </row>
    <row r="3" spans="1:5" s="1165" customFormat="1" ht="11.5" x14ac:dyDescent="0.25">
      <c r="A3" s="892"/>
      <c r="B3" s="892"/>
      <c r="C3" s="1142"/>
      <c r="D3" s="892"/>
      <c r="E3" s="892"/>
    </row>
    <row r="4" spans="1:5" s="1165" customFormat="1" ht="11.5" x14ac:dyDescent="0.25">
      <c r="A4" s="1233" t="s">
        <v>505</v>
      </c>
      <c r="B4" s="1234">
        <v>2014</v>
      </c>
      <c r="C4" s="1234">
        <v>2013</v>
      </c>
      <c r="D4" s="1234" t="s">
        <v>504</v>
      </c>
      <c r="E4" s="892"/>
    </row>
    <row r="5" spans="1:5" s="1165" customFormat="1" ht="11.5" x14ac:dyDescent="0.25">
      <c r="A5" s="1235" t="s">
        <v>502</v>
      </c>
      <c r="B5" s="1236">
        <v>259.40279755309393</v>
      </c>
      <c r="C5" s="1236">
        <v>259.53234899826771</v>
      </c>
      <c r="D5" s="1237">
        <v>-4.9917262982368538E-2</v>
      </c>
      <c r="E5" s="892"/>
    </row>
    <row r="6" spans="1:5" s="1165" customFormat="1" ht="11.5" x14ac:dyDescent="0.25">
      <c r="A6" s="1238" t="s">
        <v>671</v>
      </c>
      <c r="B6" s="1239">
        <v>48.656817526146106</v>
      </c>
      <c r="C6" s="1240">
        <v>49.182116349444655</v>
      </c>
      <c r="D6" s="1241">
        <v>-1.0680687662284361</v>
      </c>
      <c r="E6" s="892"/>
    </row>
    <row r="7" spans="1:5" s="1165" customFormat="1" ht="11.5" x14ac:dyDescent="0.25">
      <c r="A7" s="1243" t="s">
        <v>673</v>
      </c>
      <c r="B7" s="1244">
        <v>35.978282207873399</v>
      </c>
      <c r="C7" s="1244">
        <v>36.729207248177964</v>
      </c>
      <c r="D7" s="1245">
        <v>-2.0444901934054571</v>
      </c>
      <c r="E7" s="892"/>
    </row>
    <row r="8" spans="1:5" s="1165" customFormat="1" ht="11.5" x14ac:dyDescent="0.25">
      <c r="A8" s="1243" t="s">
        <v>674</v>
      </c>
      <c r="B8" s="1244">
        <v>3.7921221321665612</v>
      </c>
      <c r="C8" s="1244">
        <v>4.2995760598055277</v>
      </c>
      <c r="D8" s="1245">
        <v>-11.802417740271787</v>
      </c>
      <c r="E8" s="892"/>
    </row>
    <row r="9" spans="1:5" s="1165" customFormat="1" ht="11.5" x14ac:dyDescent="0.25">
      <c r="A9" s="1243" t="s">
        <v>675</v>
      </c>
      <c r="B9" s="1244">
        <v>8.8864131861061448</v>
      </c>
      <c r="C9" s="1244">
        <v>8.1533330414611651</v>
      </c>
      <c r="D9" s="1245">
        <v>8.9911713518525005</v>
      </c>
      <c r="E9" s="892"/>
    </row>
    <row r="10" spans="1:5" s="1165" customFormat="1" ht="11.5" x14ac:dyDescent="0.25">
      <c r="A10" s="1243"/>
      <c r="B10" s="1240"/>
      <c r="C10" s="1240"/>
      <c r="D10" s="1241"/>
      <c r="E10" s="892"/>
    </row>
    <row r="11" spans="1:5" s="1165" customFormat="1" ht="11.5" x14ac:dyDescent="0.25">
      <c r="A11" s="1238" t="s">
        <v>195</v>
      </c>
      <c r="B11" s="1240">
        <v>22.731366809211217</v>
      </c>
      <c r="C11" s="1240">
        <v>23.410105416470863</v>
      </c>
      <c r="D11" s="1241">
        <v>-2.8993402429623449</v>
      </c>
      <c r="E11" s="892"/>
    </row>
    <row r="12" spans="1:5" s="1165" customFormat="1" ht="11.5" x14ac:dyDescent="0.25">
      <c r="A12" s="1243"/>
      <c r="B12" s="1240"/>
      <c r="C12" s="1240"/>
      <c r="D12" s="1245"/>
      <c r="E12" s="892"/>
    </row>
    <row r="13" spans="1:5" s="1165" customFormat="1" ht="11.5" x14ac:dyDescent="0.25">
      <c r="A13" s="1238" t="s">
        <v>503</v>
      </c>
      <c r="B13" s="1240">
        <v>15.696261094304019</v>
      </c>
      <c r="C13" s="1240">
        <v>14.436936327066748</v>
      </c>
      <c r="D13" s="1241">
        <v>8.722936353721078</v>
      </c>
      <c r="E13" s="892"/>
    </row>
    <row r="14" spans="1:5" s="1165" customFormat="1" ht="11.5" x14ac:dyDescent="0.25">
      <c r="A14" s="1243" t="s">
        <v>676</v>
      </c>
      <c r="B14" s="1244">
        <v>3.8802193529635489</v>
      </c>
      <c r="C14" s="1244">
        <v>3.5637244358305313</v>
      </c>
      <c r="D14" s="1245">
        <v>8.8810154329246771</v>
      </c>
      <c r="E14" s="892"/>
    </row>
    <row r="15" spans="1:5" s="1165" customFormat="1" ht="11.5" x14ac:dyDescent="0.25">
      <c r="A15" s="1243" t="s">
        <v>677</v>
      </c>
      <c r="B15" s="1244">
        <v>4.0481418825279132</v>
      </c>
      <c r="C15" s="1244">
        <v>3.6354327008509988</v>
      </c>
      <c r="D15" s="1245">
        <v>11.352408795253055</v>
      </c>
      <c r="E15" s="892"/>
    </row>
    <row r="16" spans="1:5" s="1165" customFormat="1" ht="11.5" x14ac:dyDescent="0.25">
      <c r="A16" s="1243" t="s">
        <v>684</v>
      </c>
      <c r="B16" s="1244">
        <v>7.0157565450239892</v>
      </c>
      <c r="C16" s="1244">
        <v>6.5728362403105205</v>
      </c>
      <c r="D16" s="1245">
        <v>6.7386481044071189</v>
      </c>
      <c r="E16" s="892"/>
    </row>
    <row r="17" spans="1:5" s="1165" customFormat="1" ht="11.5" x14ac:dyDescent="0.25">
      <c r="A17" s="1243" t="s">
        <v>678</v>
      </c>
      <c r="B17" s="1244">
        <v>0.75214331378856669</v>
      </c>
      <c r="C17" s="1244">
        <v>0.66494295007469839</v>
      </c>
      <c r="D17" s="1245">
        <v>13.113961687099973</v>
      </c>
      <c r="E17" s="892"/>
    </row>
    <row r="18" spans="1:5" s="1165" customFormat="1" ht="11.5" x14ac:dyDescent="0.25">
      <c r="A18" s="1243"/>
      <c r="B18" s="1240"/>
      <c r="C18" s="1240"/>
      <c r="D18" s="1241"/>
      <c r="E18" s="892"/>
    </row>
    <row r="19" spans="1:5" s="1165" customFormat="1" ht="11.5" x14ac:dyDescent="0.25">
      <c r="A19" s="1238" t="s">
        <v>672</v>
      </c>
      <c r="B19" s="1240">
        <v>62.605013138463178</v>
      </c>
      <c r="C19" s="1240">
        <v>60.898299972331237</v>
      </c>
      <c r="D19" s="1241">
        <v>2.8025629071868563</v>
      </c>
      <c r="E19" s="892"/>
    </row>
    <row r="20" spans="1:5" s="1165" customFormat="1" ht="11.5" x14ac:dyDescent="0.25">
      <c r="A20" s="1243" t="s">
        <v>679</v>
      </c>
      <c r="B20" s="1244">
        <v>39.143583684097294</v>
      </c>
      <c r="C20" s="1244">
        <v>37.869090041963688</v>
      </c>
      <c r="D20" s="1245">
        <v>3.3655248666426996</v>
      </c>
      <c r="E20" s="892"/>
    </row>
    <row r="21" spans="1:5" s="1165" customFormat="1" ht="11.5" x14ac:dyDescent="0.25">
      <c r="A21" s="1243" t="s">
        <v>680</v>
      </c>
      <c r="B21" s="1244">
        <v>5.7708363189409706</v>
      </c>
      <c r="C21" s="1244">
        <v>6.2739209386890593</v>
      </c>
      <c r="D21" s="1245">
        <v>-8.0186636820005717</v>
      </c>
      <c r="E21" s="892"/>
    </row>
    <row r="22" spans="1:5" s="1165" customFormat="1" ht="11.5" x14ac:dyDescent="0.25">
      <c r="A22" s="1243" t="s">
        <v>681</v>
      </c>
      <c r="B22" s="1244">
        <v>6.2124811000872873</v>
      </c>
      <c r="C22" s="1244">
        <v>5.5383271536359135</v>
      </c>
      <c r="D22" s="1245">
        <v>12.172519386269753</v>
      </c>
      <c r="E22" s="892"/>
    </row>
    <row r="23" spans="1:5" s="1165" customFormat="1" ht="11.5" x14ac:dyDescent="0.25">
      <c r="A23" s="1243" t="s">
        <v>682</v>
      </c>
      <c r="B23" s="1244">
        <v>5.4310967665757941</v>
      </c>
      <c r="C23" s="1244">
        <v>4.5736715760436049</v>
      </c>
      <c r="D23" s="1245">
        <v>18.74697770218765</v>
      </c>
      <c r="E23" s="892"/>
    </row>
    <row r="24" spans="1:5" s="1165" customFormat="1" ht="11.5" x14ac:dyDescent="0.25">
      <c r="A24" s="1243" t="s">
        <v>208</v>
      </c>
      <c r="B24" s="1244">
        <v>1.822113126141512</v>
      </c>
      <c r="C24" s="1244">
        <v>1.5666514796709987</v>
      </c>
      <c r="D24" s="1245">
        <v>16.306220610353051</v>
      </c>
      <c r="E24" s="892"/>
    </row>
    <row r="25" spans="1:5" s="1165" customFormat="1" ht="11.5" x14ac:dyDescent="0.25">
      <c r="A25" s="1243" t="s">
        <v>683</v>
      </c>
      <c r="B25" s="1244">
        <v>4.2249021426203228</v>
      </c>
      <c r="C25" s="1244">
        <v>5.0766387823279739</v>
      </c>
      <c r="D25" s="1245">
        <v>-16.777570282774256</v>
      </c>
      <c r="E25" s="892"/>
    </row>
    <row r="26" spans="1:5" s="1165" customFormat="1" ht="11.5" x14ac:dyDescent="0.25">
      <c r="A26" s="1243"/>
      <c r="B26" s="1240"/>
      <c r="C26" s="1240"/>
      <c r="D26" s="1241"/>
      <c r="E26" s="892"/>
    </row>
    <row r="27" spans="1:5" s="1165" customFormat="1" ht="11.5" x14ac:dyDescent="0.25">
      <c r="A27" s="1238" t="s">
        <v>664</v>
      </c>
      <c r="B27" s="1240">
        <v>97.551819950143695</v>
      </c>
      <c r="C27" s="1240">
        <v>96.993608480215656</v>
      </c>
      <c r="D27" s="1241">
        <v>0.57551366391519476</v>
      </c>
      <c r="E27" s="892"/>
    </row>
    <row r="28" spans="1:5" s="1165" customFormat="1" ht="11.5" x14ac:dyDescent="0.25">
      <c r="A28" s="1238"/>
      <c r="B28" s="1240"/>
      <c r="C28" s="1240"/>
      <c r="D28" s="1241"/>
      <c r="E28" s="892"/>
    </row>
    <row r="29" spans="1:5" s="1165" customFormat="1" ht="11.5" x14ac:dyDescent="0.25">
      <c r="A29" s="1235" t="s">
        <v>628</v>
      </c>
      <c r="B29" s="1236">
        <v>12.16151903482573</v>
      </c>
      <c r="C29" s="1236">
        <v>14.611282452738546</v>
      </c>
      <c r="D29" s="1237">
        <v>-16.766245029050587</v>
      </c>
      <c r="E29" s="892"/>
    </row>
    <row r="30" spans="1:5" s="1165" customFormat="1" ht="11.5" x14ac:dyDescent="0.25">
      <c r="A30" s="915"/>
      <c r="B30" s="915"/>
      <c r="C30" s="915"/>
      <c r="D30" s="1247"/>
      <c r="E30" s="892"/>
    </row>
    <row r="31" spans="1:5" s="1165" customFormat="1" ht="11.5" x14ac:dyDescent="0.25">
      <c r="A31" s="1248"/>
      <c r="B31" s="1249"/>
      <c r="C31" s="1249"/>
      <c r="D31" s="1250"/>
      <c r="E31" s="892"/>
    </row>
    <row r="32" spans="1:5" s="1165" customFormat="1" ht="26.15" customHeight="1" x14ac:dyDescent="0.25">
      <c r="A32" s="1770" t="s">
        <v>1125</v>
      </c>
      <c r="B32" s="1770"/>
      <c r="C32" s="1770"/>
      <c r="D32" s="1770"/>
      <c r="E32" s="892"/>
    </row>
    <row r="33" spans="1:5" s="1165" customFormat="1" ht="12" customHeight="1" x14ac:dyDescent="0.25">
      <c r="A33" s="1769" t="s">
        <v>722</v>
      </c>
      <c r="B33" s="1769"/>
      <c r="C33" s="1769"/>
      <c r="D33" s="1769"/>
      <c r="E33" s="892"/>
    </row>
    <row r="34" spans="1:5" s="1165" customFormat="1" ht="11.5" x14ac:dyDescent="0.25">
      <c r="A34" s="1041" t="s">
        <v>724</v>
      </c>
      <c r="B34" s="1041"/>
      <c r="C34" s="1041"/>
      <c r="D34" s="1041"/>
      <c r="E34" s="892"/>
    </row>
    <row r="35" spans="1:5" x14ac:dyDescent="0.25">
      <c r="A35" s="1041"/>
      <c r="B35" s="1041"/>
      <c r="C35" s="1041"/>
      <c r="D35" s="1041"/>
    </row>
  </sheetData>
  <sheetProtection formatCells="0" formatColumns="0" formatRows="0" insertColumns="0" insertRows="0" insertHyperlinks="0" deleteColumns="0" deleteRows="0" sort="0" autoFilter="0" pivotTables="0"/>
  <mergeCells count="4">
    <mergeCell ref="A1:D1"/>
    <mergeCell ref="A2:D2"/>
    <mergeCell ref="A32:D32"/>
    <mergeCell ref="A33:D33"/>
  </mergeCells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E35"/>
  <sheetViews>
    <sheetView showGridLines="0" zoomScaleNormal="100" workbookViewId="0">
      <selection activeCell="A33" sqref="A4:D33"/>
    </sheetView>
  </sheetViews>
  <sheetFormatPr defaultColWidth="9.1796875" defaultRowHeight="12.5" x14ac:dyDescent="0.25"/>
  <cols>
    <col min="1" max="1" width="27.7265625" style="892" customWidth="1"/>
    <col min="2" max="4" width="12.7265625" style="892" customWidth="1"/>
    <col min="5" max="5" width="9.1796875" style="892"/>
    <col min="6" max="16384" width="9.1796875" style="1073"/>
  </cols>
  <sheetData>
    <row r="1" spans="1:5" ht="30" customHeight="1" x14ac:dyDescent="0.35">
      <c r="A1" s="1685" t="str">
        <f>CONCATENATE('List of Tables'!A92,":  ",'List of Tables'!C92)</f>
        <v>TABLE 77:  Other Asia MMA Air Visitor Personal Daily Spending 2014 vs. 2013</v>
      </c>
      <c r="B1" s="1685"/>
      <c r="C1" s="1685"/>
      <c r="D1" s="1685"/>
      <c r="E1" s="963"/>
    </row>
    <row r="2" spans="1:5" ht="15.5" x14ac:dyDescent="0.35">
      <c r="A2" s="1685" t="s">
        <v>696</v>
      </c>
      <c r="B2" s="1685"/>
      <c r="C2" s="1685"/>
      <c r="D2" s="1685"/>
    </row>
    <row r="3" spans="1:5" s="1165" customFormat="1" ht="11.5" x14ac:dyDescent="0.25">
      <c r="A3" s="892"/>
      <c r="B3" s="892"/>
      <c r="C3" s="1142"/>
      <c r="D3" s="892"/>
      <c r="E3" s="892"/>
    </row>
    <row r="4" spans="1:5" s="1165" customFormat="1" ht="11.5" x14ac:dyDescent="0.25">
      <c r="A4" s="1233" t="s">
        <v>505</v>
      </c>
      <c r="B4" s="1234">
        <v>2014</v>
      </c>
      <c r="C4" s="1234">
        <v>2013</v>
      </c>
      <c r="D4" s="1234" t="s">
        <v>504</v>
      </c>
      <c r="E4" s="892"/>
    </row>
    <row r="5" spans="1:5" s="1165" customFormat="1" ht="11.5" x14ac:dyDescent="0.25">
      <c r="A5" s="1235" t="s">
        <v>502</v>
      </c>
      <c r="B5" s="1236">
        <v>320.63253628479987</v>
      </c>
      <c r="C5" s="1236">
        <v>312.49583967898587</v>
      </c>
      <c r="D5" s="1237">
        <v>2.603777578022326</v>
      </c>
      <c r="E5" s="892"/>
    </row>
    <row r="6" spans="1:5" s="1165" customFormat="1" ht="11.5" x14ac:dyDescent="0.25">
      <c r="A6" s="1238" t="s">
        <v>671</v>
      </c>
      <c r="B6" s="1239">
        <v>56.228463912682052</v>
      </c>
      <c r="C6" s="1240">
        <v>56.558166632111913</v>
      </c>
      <c r="D6" s="1241">
        <v>-0.58294449601672405</v>
      </c>
      <c r="E6" s="892"/>
    </row>
    <row r="7" spans="1:5" s="1165" customFormat="1" ht="11.5" x14ac:dyDescent="0.25">
      <c r="A7" s="1243" t="s">
        <v>673</v>
      </c>
      <c r="B7" s="1244">
        <v>43.203117925059324</v>
      </c>
      <c r="C7" s="1244">
        <v>43.762017617637682</v>
      </c>
      <c r="D7" s="1245">
        <v>-1.2771341976543171</v>
      </c>
      <c r="E7" s="892"/>
    </row>
    <row r="8" spans="1:5" s="1165" customFormat="1" ht="11.5" x14ac:dyDescent="0.25">
      <c r="A8" s="1243" t="s">
        <v>674</v>
      </c>
      <c r="B8" s="1244">
        <v>6.1402297151130654</v>
      </c>
      <c r="C8" s="1244">
        <v>6.1633254555842001</v>
      </c>
      <c r="D8" s="1245">
        <v>-0.37472855583521314</v>
      </c>
      <c r="E8" s="892"/>
    </row>
    <row r="9" spans="1:5" s="1165" customFormat="1" ht="11.5" x14ac:dyDescent="0.25">
      <c r="A9" s="1243" t="s">
        <v>675</v>
      </c>
      <c r="B9" s="1244">
        <v>6.8851162725096637</v>
      </c>
      <c r="C9" s="1244">
        <v>6.6328235588900339</v>
      </c>
      <c r="D9" s="1245">
        <v>3.8037000589512093</v>
      </c>
      <c r="E9" s="892"/>
    </row>
    <row r="10" spans="1:5" s="1165" customFormat="1" ht="11.5" x14ac:dyDescent="0.25">
      <c r="A10" s="1243"/>
      <c r="B10" s="1240"/>
      <c r="C10" s="1240"/>
      <c r="D10" s="1241"/>
      <c r="E10" s="892"/>
    </row>
    <row r="11" spans="1:5" s="1165" customFormat="1" ht="11.5" x14ac:dyDescent="0.25">
      <c r="A11" s="1238" t="s">
        <v>195</v>
      </c>
      <c r="B11" s="1240">
        <v>27.051755918647427</v>
      </c>
      <c r="C11" s="1240">
        <v>27.097077741578751</v>
      </c>
      <c r="D11" s="1241">
        <v>-0.16725723475997656</v>
      </c>
      <c r="E11" s="892"/>
    </row>
    <row r="12" spans="1:5" s="1165" customFormat="1" ht="11.5" x14ac:dyDescent="0.25">
      <c r="A12" s="1243"/>
      <c r="B12" s="1240"/>
      <c r="C12" s="1240"/>
      <c r="D12" s="1245"/>
      <c r="E12" s="892"/>
    </row>
    <row r="13" spans="1:5" s="1165" customFormat="1" ht="11.5" x14ac:dyDescent="0.25">
      <c r="A13" s="1238" t="s">
        <v>503</v>
      </c>
      <c r="B13" s="1240">
        <v>25.609548133995645</v>
      </c>
      <c r="C13" s="1240">
        <v>24.166411798465536</v>
      </c>
      <c r="D13" s="1241">
        <v>5.9716616085377705</v>
      </c>
      <c r="E13" s="892"/>
    </row>
    <row r="14" spans="1:5" s="1165" customFormat="1" ht="11.5" x14ac:dyDescent="0.25">
      <c r="A14" s="1243" t="s">
        <v>676</v>
      </c>
      <c r="B14" s="1244">
        <v>9.7412088418668343</v>
      </c>
      <c r="C14" s="1244">
        <v>8.9379098792965657</v>
      </c>
      <c r="D14" s="1245">
        <v>8.9875482458264599</v>
      </c>
      <c r="E14" s="892"/>
    </row>
    <row r="15" spans="1:5" s="1165" customFormat="1" ht="11.5" x14ac:dyDescent="0.25">
      <c r="A15" s="1243" t="s">
        <v>677</v>
      </c>
      <c r="B15" s="1244">
        <v>3.62512508806536</v>
      </c>
      <c r="C15" s="1244">
        <v>4.1335388032811249</v>
      </c>
      <c r="D15" s="1245">
        <v>-12.299720394839298</v>
      </c>
      <c r="E15" s="892"/>
    </row>
    <row r="16" spans="1:5" s="1165" customFormat="1" ht="11.5" x14ac:dyDescent="0.25">
      <c r="A16" s="1243" t="s">
        <v>684</v>
      </c>
      <c r="B16" s="1244">
        <v>10.714319075355402</v>
      </c>
      <c r="C16" s="1244">
        <v>9.5743976418628112</v>
      </c>
      <c r="D16" s="1245">
        <v>11.905933679926051</v>
      </c>
      <c r="E16" s="892"/>
    </row>
    <row r="17" spans="1:5" s="1165" customFormat="1" ht="11.5" x14ac:dyDescent="0.25">
      <c r="A17" s="1243" t="s">
        <v>678</v>
      </c>
      <c r="B17" s="1244">
        <v>1.5288951287080517</v>
      </c>
      <c r="C17" s="1244">
        <v>1.5205654740250329</v>
      </c>
      <c r="D17" s="1245">
        <v>0.54779980377757109</v>
      </c>
      <c r="E17" s="892"/>
    </row>
    <row r="18" spans="1:5" s="1165" customFormat="1" ht="11.5" x14ac:dyDescent="0.25">
      <c r="A18" s="1243"/>
      <c r="B18" s="1240"/>
      <c r="C18" s="1240"/>
      <c r="D18" s="1241"/>
      <c r="E18" s="892"/>
    </row>
    <row r="19" spans="1:5" s="1165" customFormat="1" ht="11.5" x14ac:dyDescent="0.25">
      <c r="A19" s="1238" t="s">
        <v>672</v>
      </c>
      <c r="B19" s="1240">
        <v>116.86062598981833</v>
      </c>
      <c r="C19" s="1240">
        <v>115.27933804299359</v>
      </c>
      <c r="D19" s="1241">
        <v>1.371701098973177</v>
      </c>
      <c r="E19" s="892"/>
    </row>
    <row r="20" spans="1:5" s="1165" customFormat="1" ht="11.5" x14ac:dyDescent="0.25">
      <c r="A20" s="1243" t="s">
        <v>679</v>
      </c>
      <c r="B20" s="1244">
        <v>41.413361691004468</v>
      </c>
      <c r="C20" s="1244">
        <v>37.923010654644855</v>
      </c>
      <c r="D20" s="1245">
        <v>9.2037814933665132</v>
      </c>
      <c r="E20" s="892"/>
    </row>
    <row r="21" spans="1:5" s="1165" customFormat="1" ht="11.5" x14ac:dyDescent="0.25">
      <c r="A21" s="1243" t="s">
        <v>680</v>
      </c>
      <c r="B21" s="1244">
        <v>18.477870128061042</v>
      </c>
      <c r="C21" s="1244">
        <v>19.439708619576962</v>
      </c>
      <c r="D21" s="1245">
        <v>-4.9478030269820561</v>
      </c>
      <c r="E21" s="892"/>
    </row>
    <row r="22" spans="1:5" s="1165" customFormat="1" ht="11.5" x14ac:dyDescent="0.25">
      <c r="A22" s="1243" t="s">
        <v>681</v>
      </c>
      <c r="B22" s="1244">
        <v>12.092852512589268</v>
      </c>
      <c r="C22" s="1244">
        <v>12.508949584712742</v>
      </c>
      <c r="D22" s="1245">
        <v>-3.3263949886886524</v>
      </c>
      <c r="E22" s="892"/>
    </row>
    <row r="23" spans="1:5" s="1165" customFormat="1" ht="11.5" x14ac:dyDescent="0.25">
      <c r="A23" s="1243" t="s">
        <v>682</v>
      </c>
      <c r="B23" s="1244">
        <v>32.377859089359632</v>
      </c>
      <c r="C23" s="1244">
        <v>32.13060696194664</v>
      </c>
      <c r="D23" s="1245">
        <v>0.76952211860119579</v>
      </c>
      <c r="E23" s="892"/>
    </row>
    <row r="24" spans="1:5" s="1165" customFormat="1" ht="11.5" x14ac:dyDescent="0.25">
      <c r="A24" s="1243" t="s">
        <v>208</v>
      </c>
      <c r="B24" s="1244">
        <v>8.2881240995860512</v>
      </c>
      <c r="C24" s="1244">
        <v>9.0739193248362042</v>
      </c>
      <c r="D24" s="1245">
        <v>-8.6599318014582103</v>
      </c>
      <c r="E24" s="892"/>
    </row>
    <row r="25" spans="1:5" s="1165" customFormat="1" ht="11.5" x14ac:dyDescent="0.25">
      <c r="A25" s="1243" t="s">
        <v>683</v>
      </c>
      <c r="B25" s="1244">
        <v>4.2105584692178759</v>
      </c>
      <c r="C25" s="1244">
        <v>4.2031428972761828</v>
      </c>
      <c r="D25" s="1245">
        <v>0.17642921316090021</v>
      </c>
      <c r="E25" s="892"/>
    </row>
    <row r="26" spans="1:5" s="1165" customFormat="1" ht="11.5" x14ac:dyDescent="0.25">
      <c r="A26" s="1243"/>
      <c r="B26" s="1240"/>
      <c r="C26" s="1240"/>
      <c r="D26" s="1241"/>
      <c r="E26" s="892"/>
    </row>
    <row r="27" spans="1:5" s="1165" customFormat="1" ht="11.5" x14ac:dyDescent="0.25">
      <c r="A27" s="1238" t="s">
        <v>664</v>
      </c>
      <c r="B27" s="1240">
        <v>86.394431071404142</v>
      </c>
      <c r="C27" s="1240">
        <v>80.475074254033871</v>
      </c>
      <c r="D27" s="1241">
        <v>7.3555158193265857</v>
      </c>
      <c r="E27" s="892"/>
    </row>
    <row r="28" spans="1:5" s="1165" customFormat="1" ht="11.5" x14ac:dyDescent="0.25">
      <c r="A28" s="1238"/>
      <c r="B28" s="1240"/>
      <c r="C28" s="1240"/>
      <c r="D28" s="1241"/>
      <c r="E28" s="892"/>
    </row>
    <row r="29" spans="1:5" s="1165" customFormat="1" ht="11.5" x14ac:dyDescent="0.25">
      <c r="A29" s="1235" t="s">
        <v>628</v>
      </c>
      <c r="B29" s="1236">
        <v>8.4877112582522454</v>
      </c>
      <c r="C29" s="1236">
        <v>8.9197712098022262</v>
      </c>
      <c r="D29" s="1237">
        <v>-4.8438456703371102</v>
      </c>
      <c r="E29" s="892"/>
    </row>
    <row r="30" spans="1:5" s="1165" customFormat="1" ht="11.5" x14ac:dyDescent="0.25">
      <c r="A30" s="915"/>
      <c r="B30" s="915"/>
      <c r="C30" s="915"/>
      <c r="D30" s="1247"/>
      <c r="E30" s="892"/>
    </row>
    <row r="31" spans="1:5" s="1165" customFormat="1" ht="11.5" x14ac:dyDescent="0.25">
      <c r="A31" s="1248"/>
      <c r="B31" s="1249"/>
      <c r="C31" s="1249"/>
      <c r="D31" s="1250"/>
      <c r="E31" s="892"/>
    </row>
    <row r="32" spans="1:5" s="1165" customFormat="1" ht="26.15" customHeight="1" x14ac:dyDescent="0.25">
      <c r="A32" s="1770" t="s">
        <v>1125</v>
      </c>
      <c r="B32" s="1770"/>
      <c r="C32" s="1770"/>
      <c r="D32" s="1770"/>
      <c r="E32" s="892"/>
    </row>
    <row r="33" spans="1:5" s="1165" customFormat="1" ht="12" customHeight="1" x14ac:dyDescent="0.25">
      <c r="A33" s="1769" t="s">
        <v>722</v>
      </c>
      <c r="B33" s="1769"/>
      <c r="C33" s="1769"/>
      <c r="D33" s="1769"/>
      <c r="E33" s="892"/>
    </row>
    <row r="34" spans="1:5" s="1165" customFormat="1" ht="11.5" x14ac:dyDescent="0.25">
      <c r="A34" s="1041" t="s">
        <v>724</v>
      </c>
      <c r="B34" s="1041"/>
      <c r="C34" s="1041"/>
      <c r="D34" s="1041"/>
      <c r="E34" s="892"/>
    </row>
    <row r="35" spans="1:5" x14ac:dyDescent="0.25">
      <c r="A35" s="1041"/>
      <c r="B35" s="1041"/>
      <c r="C35" s="1041"/>
      <c r="D35" s="1041"/>
    </row>
  </sheetData>
  <sheetProtection formatCells="0" formatColumns="0" formatRows="0" insertColumns="0" insertRows="0" insertHyperlinks="0" deleteColumns="0" deleteRows="0" sort="0" autoFilter="0" pivotTables="0"/>
  <mergeCells count="4">
    <mergeCell ref="A1:D1"/>
    <mergeCell ref="A2:D2"/>
    <mergeCell ref="A32:D32"/>
    <mergeCell ref="A33:D33"/>
  </mergeCells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2014 Annual Visitor Research Report</oddFooter>
  </headerFooter>
  <rowBreaks count="1" manualBreakCount="1">
    <brk id="34" max="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R49"/>
  <sheetViews>
    <sheetView showGridLines="0" zoomScaleNormal="100" workbookViewId="0">
      <selection activeCell="H46" sqref="H46"/>
    </sheetView>
  </sheetViews>
  <sheetFormatPr defaultRowHeight="12.5" x14ac:dyDescent="0.25"/>
  <cols>
    <col min="1" max="1" width="20.7265625" style="525" customWidth="1"/>
    <col min="2" max="3" width="10.7265625" style="525" customWidth="1"/>
    <col min="4" max="4" width="7.7265625" style="525" customWidth="1"/>
    <col min="5" max="6" width="10.7265625" style="525" customWidth="1"/>
    <col min="7" max="7" width="7.7265625" style="525" customWidth="1"/>
    <col min="8" max="9" width="10.7265625" style="525" customWidth="1"/>
    <col min="10" max="10" width="7.7265625" style="525" customWidth="1"/>
    <col min="11" max="11" width="0.54296875" style="525" customWidth="1"/>
    <col min="12" max="12" width="9.1796875" style="525"/>
    <col min="13" max="16" width="10.1796875" bestFit="1" customWidth="1"/>
  </cols>
  <sheetData>
    <row r="1" spans="1:12" s="567" customFormat="1" ht="15.5" x14ac:dyDescent="0.35">
      <c r="A1" s="1696" t="str">
        <f>CONCATENATE('List of Tables'!A7,":  ",'List of Tables'!C7)</f>
        <v>TABLE 4:  Visitor Days by Island: 2014 vs. 2013</v>
      </c>
      <c r="B1" s="1696"/>
      <c r="C1" s="1696"/>
      <c r="D1" s="1696"/>
      <c r="E1" s="1696"/>
      <c r="F1" s="1696"/>
      <c r="G1" s="1696"/>
      <c r="H1" s="1696"/>
      <c r="I1" s="1696"/>
      <c r="J1" s="1696"/>
      <c r="K1" s="435"/>
      <c r="L1" s="551"/>
    </row>
    <row r="2" spans="1:12" s="567" customFormat="1" ht="18" customHeight="1" x14ac:dyDescent="0.35">
      <c r="A2" s="1696" t="s">
        <v>1079</v>
      </c>
      <c r="B2" s="1696"/>
      <c r="C2" s="1696"/>
      <c r="D2" s="1696"/>
      <c r="E2" s="1696"/>
      <c r="F2" s="1696"/>
      <c r="G2" s="1696"/>
      <c r="H2" s="1696"/>
      <c r="I2" s="1696"/>
      <c r="J2" s="1696"/>
      <c r="K2" s="435"/>
      <c r="L2" s="204"/>
    </row>
    <row r="3" spans="1:12" s="525" customFormat="1" x14ac:dyDescent="0.25">
      <c r="D3" s="527"/>
      <c r="G3" s="528"/>
      <c r="H3" s="528"/>
      <c r="I3" s="528"/>
      <c r="J3" s="528"/>
      <c r="K3" s="528"/>
    </row>
    <row r="4" spans="1:12" s="525" customFormat="1" x14ac:dyDescent="0.25">
      <c r="A4" s="529"/>
      <c r="B4" s="461" t="s">
        <v>271</v>
      </c>
      <c r="C4" s="461"/>
      <c r="D4" s="462"/>
      <c r="E4" s="461" t="s">
        <v>257</v>
      </c>
      <c r="F4" s="461"/>
      <c r="G4" s="462"/>
      <c r="H4" s="461" t="s">
        <v>258</v>
      </c>
      <c r="I4" s="461"/>
      <c r="J4" s="462"/>
      <c r="K4" s="462"/>
    </row>
    <row r="5" spans="1:12" s="525" customFormat="1" ht="23" x14ac:dyDescent="0.25">
      <c r="A5" s="530"/>
      <c r="B5" s="531">
        <v>2014</v>
      </c>
      <c r="C5" s="531">
        <v>2013</v>
      </c>
      <c r="D5" s="463" t="s">
        <v>495</v>
      </c>
      <c r="E5" s="531">
        <v>2014</v>
      </c>
      <c r="F5" s="531">
        <v>2013</v>
      </c>
      <c r="G5" s="463" t="s">
        <v>495</v>
      </c>
      <c r="H5" s="531">
        <v>2014</v>
      </c>
      <c r="I5" s="531">
        <v>2013</v>
      </c>
      <c r="J5" s="366" t="s">
        <v>495</v>
      </c>
      <c r="K5" s="463"/>
    </row>
    <row r="6" spans="1:12" s="525" customFormat="1" x14ac:dyDescent="0.25">
      <c r="A6" s="532" t="s">
        <v>497</v>
      </c>
      <c r="B6" s="533">
        <v>74982914.5018415</v>
      </c>
      <c r="C6" s="534">
        <v>74049771.935413644</v>
      </c>
      <c r="D6" s="535">
        <v>1.2601558952021426E-2</v>
      </c>
      <c r="E6" s="533">
        <v>54854993.033496395</v>
      </c>
      <c r="F6" s="534">
        <v>54462717.480855994</v>
      </c>
      <c r="G6" s="535">
        <v>7.2026437677901083E-3</v>
      </c>
      <c r="H6" s="533">
        <v>20127921.468077052</v>
      </c>
      <c r="I6" s="534">
        <v>19587054.455238394</v>
      </c>
      <c r="J6" s="536">
        <v>2.7613494110341211E-2</v>
      </c>
      <c r="K6" s="537"/>
    </row>
    <row r="7" spans="1:12" s="525" customFormat="1" x14ac:dyDescent="0.25">
      <c r="A7" s="468" t="s">
        <v>590</v>
      </c>
      <c r="B7" s="538">
        <v>35044666.885344282</v>
      </c>
      <c r="C7" s="539">
        <v>35059623.029717974</v>
      </c>
      <c r="D7" s="540">
        <v>-4.265917052506563E-4</v>
      </c>
      <c r="E7" s="538">
        <v>20416016.075012077</v>
      </c>
      <c r="F7" s="539">
        <v>20833992.88572019</v>
      </c>
      <c r="G7" s="540">
        <v>-2.0062251772899383E-2</v>
      </c>
      <c r="H7" s="538">
        <v>14628650.81090543</v>
      </c>
      <c r="I7" s="539">
        <v>14225630.144406991</v>
      </c>
      <c r="J7" s="541">
        <v>2.8330602047663436E-2</v>
      </c>
      <c r="K7" s="542"/>
    </row>
    <row r="8" spans="1:12" s="525" customFormat="1" x14ac:dyDescent="0.25">
      <c r="A8" s="468" t="s">
        <v>390</v>
      </c>
      <c r="B8" s="538">
        <v>20375144.352970112</v>
      </c>
      <c r="C8" s="539">
        <v>19795040.435471263</v>
      </c>
      <c r="D8" s="540">
        <v>2.9305518187239751E-2</v>
      </c>
      <c r="E8" s="538">
        <v>17290017.316037744</v>
      </c>
      <c r="F8" s="539">
        <v>16769610.06114557</v>
      </c>
      <c r="G8" s="540">
        <v>3.1032758245102807E-2</v>
      </c>
      <c r="H8" s="538">
        <v>3085127.036959209</v>
      </c>
      <c r="I8" s="539">
        <v>3025430.3743264969</v>
      </c>
      <c r="J8" s="541">
        <v>1.9731626660223996E-2</v>
      </c>
      <c r="K8" s="542"/>
    </row>
    <row r="9" spans="1:12" s="525" customFormat="1" x14ac:dyDescent="0.25">
      <c r="A9" s="468" t="s">
        <v>391</v>
      </c>
      <c r="B9" s="538">
        <v>19872876.152145822</v>
      </c>
      <c r="C9" s="539">
        <v>19271412.075227443</v>
      </c>
      <c r="D9" s="540">
        <v>3.1210171552064635E-2</v>
      </c>
      <c r="E9" s="538">
        <v>16840463.55264337</v>
      </c>
      <c r="F9" s="539">
        <v>16306256.060225289</v>
      </c>
      <c r="G9" s="540">
        <v>3.2760891920563882E-2</v>
      </c>
      <c r="H9" s="538">
        <v>3032412.5995317763</v>
      </c>
      <c r="I9" s="539">
        <v>2965156.0150104901</v>
      </c>
      <c r="J9" s="541">
        <v>2.2682308850129174E-2</v>
      </c>
      <c r="K9" s="542"/>
    </row>
    <row r="10" spans="1:12" s="525" customFormat="1" x14ac:dyDescent="0.25">
      <c r="A10" s="468" t="s">
        <v>591</v>
      </c>
      <c r="B10" s="538">
        <v>276684.8249590015</v>
      </c>
      <c r="C10" s="539">
        <v>264463.10131812724</v>
      </c>
      <c r="D10" s="540">
        <v>4.6213341596461649E-2</v>
      </c>
      <c r="E10" s="538">
        <v>250012.47649999123</v>
      </c>
      <c r="F10" s="539">
        <v>232761.27615060611</v>
      </c>
      <c r="G10" s="540">
        <v>7.4115422611031254E-2</v>
      </c>
      <c r="H10" s="538">
        <v>26672.348459011129</v>
      </c>
      <c r="I10" s="539">
        <v>31701.825167523133</v>
      </c>
      <c r="J10" s="541">
        <v>-0.15864943680480709</v>
      </c>
      <c r="K10" s="542"/>
    </row>
    <row r="11" spans="1:12" s="525" customFormat="1" x14ac:dyDescent="0.25">
      <c r="A11" s="468" t="s">
        <v>592</v>
      </c>
      <c r="B11" s="538">
        <v>225583.37585978981</v>
      </c>
      <c r="C11" s="539">
        <v>259165.25891729037</v>
      </c>
      <c r="D11" s="540">
        <v>-0.12957710149035767</v>
      </c>
      <c r="E11" s="538">
        <v>199541.28689153059</v>
      </c>
      <c r="F11" s="539">
        <v>230592.72476885104</v>
      </c>
      <c r="G11" s="540">
        <v>-0.13465922616789749</v>
      </c>
      <c r="H11" s="538">
        <v>26042.088968272459</v>
      </c>
      <c r="I11" s="539">
        <v>28572.534148461302</v>
      </c>
      <c r="J11" s="541">
        <v>-8.8562154376674806E-2</v>
      </c>
      <c r="K11" s="542"/>
    </row>
    <row r="12" spans="1:12" s="525" customFormat="1" x14ac:dyDescent="0.25">
      <c r="A12" s="468" t="s">
        <v>593</v>
      </c>
      <c r="B12" s="538">
        <v>8610145.7202880066</v>
      </c>
      <c r="C12" s="539">
        <v>8516937.6631201543</v>
      </c>
      <c r="D12" s="540">
        <v>1.0943846351190247E-2</v>
      </c>
      <c r="E12" s="538">
        <v>7919671.5401018038</v>
      </c>
      <c r="F12" s="539">
        <v>7916580.7299931627</v>
      </c>
      <c r="G12" s="540">
        <v>3.9042235708292109E-4</v>
      </c>
      <c r="H12" s="538">
        <v>690474.18018804456</v>
      </c>
      <c r="I12" s="539">
        <v>600356.93313319061</v>
      </c>
      <c r="J12" s="541">
        <v>0.15010611534798618</v>
      </c>
      <c r="K12" s="542"/>
    </row>
    <row r="13" spans="1:12" s="525" customFormat="1" x14ac:dyDescent="0.25">
      <c r="A13" s="468" t="s">
        <v>2</v>
      </c>
      <c r="B13" s="538">
        <v>10952957.542876057</v>
      </c>
      <c r="C13" s="539">
        <v>10678170.80723672</v>
      </c>
      <c r="D13" s="540">
        <v>2.5733502544566089E-2</v>
      </c>
      <c r="E13" s="538">
        <v>9229288.1028469559</v>
      </c>
      <c r="F13" s="539">
        <v>8942533.8038873263</v>
      </c>
      <c r="G13" s="540">
        <v>3.2066336594106841E-2</v>
      </c>
      <c r="H13" s="538">
        <v>1723669.4400204765</v>
      </c>
      <c r="I13" s="539">
        <v>1735637.0033696182</v>
      </c>
      <c r="J13" s="541">
        <v>-6.8951994719561463E-3</v>
      </c>
      <c r="K13" s="542"/>
    </row>
    <row r="14" spans="1:12" s="525" customFormat="1" x14ac:dyDescent="0.25">
      <c r="A14" s="468" t="s">
        <v>392</v>
      </c>
      <c r="B14" s="538">
        <v>2199206.2036300106</v>
      </c>
      <c r="C14" s="539">
        <v>2140441.8433979508</v>
      </c>
      <c r="D14" s="540">
        <v>2.745431295567061E-2</v>
      </c>
      <c r="E14" s="538">
        <v>1845172.9437804918</v>
      </c>
      <c r="F14" s="539">
        <v>1767562.3822589577</v>
      </c>
      <c r="G14" s="540">
        <v>4.3908244654056988E-2</v>
      </c>
      <c r="H14" s="538">
        <v>354033.25984888757</v>
      </c>
      <c r="I14" s="539">
        <v>372879.4611388077</v>
      </c>
      <c r="J14" s="541">
        <v>-5.0542342107988809E-2</v>
      </c>
      <c r="K14" s="542"/>
    </row>
    <row r="15" spans="1:12" s="525" customFormat="1" x14ac:dyDescent="0.25">
      <c r="A15" s="478" t="s">
        <v>393</v>
      </c>
      <c r="B15" s="543">
        <v>8753751.3392388709</v>
      </c>
      <c r="C15" s="544">
        <v>8537728.9638491366</v>
      </c>
      <c r="D15" s="545">
        <v>2.5302088682415035E-2</v>
      </c>
      <c r="E15" s="543">
        <v>7384115.1590683386</v>
      </c>
      <c r="F15" s="544">
        <v>7174971.4216267541</v>
      </c>
      <c r="G15" s="545">
        <v>2.9149069055687763E-2</v>
      </c>
      <c r="H15" s="543">
        <v>1369636.1801715821</v>
      </c>
      <c r="I15" s="544">
        <v>1362757.5422308489</v>
      </c>
      <c r="J15" s="546">
        <v>5.0475875036969696E-3</v>
      </c>
      <c r="K15" s="547"/>
    </row>
    <row r="16" spans="1:12" s="525" customFormat="1" x14ac:dyDescent="0.25">
      <c r="A16" s="479"/>
      <c r="B16" s="548"/>
      <c r="C16" s="548"/>
      <c r="D16" s="548"/>
      <c r="E16" s="548"/>
      <c r="F16" s="548"/>
      <c r="G16" s="548"/>
      <c r="H16" s="548"/>
      <c r="I16" s="548"/>
      <c r="J16" s="548"/>
      <c r="K16" s="548"/>
    </row>
    <row r="17" spans="1:18" s="525" customFormat="1" x14ac:dyDescent="0.25">
      <c r="A17" s="525" t="s">
        <v>724</v>
      </c>
      <c r="D17" s="528"/>
      <c r="E17" s="528"/>
      <c r="F17" s="528"/>
      <c r="G17" s="528"/>
      <c r="H17" s="528"/>
      <c r="I17" s="528"/>
      <c r="J17" s="528"/>
      <c r="K17" s="539"/>
    </row>
    <row r="18" spans="1:18" x14ac:dyDescent="0.25">
      <c r="B18" s="528"/>
      <c r="C18" s="528"/>
      <c r="D18" s="528"/>
      <c r="E18" s="528"/>
      <c r="F18" s="528"/>
      <c r="G18" s="528"/>
      <c r="H18" s="528"/>
      <c r="I18" s="528"/>
      <c r="J18" s="528"/>
      <c r="K18" s="539"/>
    </row>
    <row r="19" spans="1:18" x14ac:dyDescent="0.25">
      <c r="D19" s="528"/>
      <c r="E19" s="528"/>
      <c r="F19" s="528"/>
      <c r="G19" s="528"/>
      <c r="H19" s="528"/>
      <c r="I19" s="528"/>
      <c r="J19" s="528"/>
      <c r="K19" s="539"/>
    </row>
    <row r="20" spans="1:18" x14ac:dyDescent="0.25">
      <c r="D20" s="528"/>
      <c r="E20" s="528"/>
      <c r="F20" s="528"/>
      <c r="G20" s="528"/>
      <c r="H20" s="528"/>
      <c r="I20" s="528"/>
      <c r="J20" s="528"/>
      <c r="K20" s="539"/>
    </row>
    <row r="21" spans="1:18" x14ac:dyDescent="0.25">
      <c r="A21" s="553"/>
      <c r="B21" s="553"/>
      <c r="C21" s="553"/>
      <c r="I21" s="554"/>
      <c r="K21" s="481"/>
    </row>
    <row r="22" spans="1:18" s="567" customFormat="1" ht="15.5" x14ac:dyDescent="0.35">
      <c r="A22" s="1696" t="str">
        <f>CONCATENATE('List of Tables'!A8,":  ",'List of Tables'!C8)</f>
        <v>TABLE 5:  Visitor Days by Month: 2014 vs. 2013</v>
      </c>
      <c r="B22" s="1696"/>
      <c r="C22" s="1696"/>
      <c r="D22" s="1696"/>
      <c r="E22" s="1696"/>
      <c r="F22" s="1696"/>
      <c r="G22" s="1696"/>
      <c r="H22" s="1696"/>
      <c r="I22" s="1696"/>
      <c r="J22" s="1696"/>
      <c r="K22" s="435"/>
      <c r="L22" s="551"/>
    </row>
    <row r="23" spans="1:18" s="567" customFormat="1" ht="18" customHeight="1" x14ac:dyDescent="0.35">
      <c r="A23" s="1696" t="s">
        <v>1079</v>
      </c>
      <c r="B23" s="1696"/>
      <c r="C23" s="1696"/>
      <c r="D23" s="1696"/>
      <c r="E23" s="1696"/>
      <c r="F23" s="1696"/>
      <c r="G23" s="1696"/>
      <c r="H23" s="1696"/>
      <c r="I23" s="1696"/>
      <c r="J23" s="1696"/>
      <c r="K23" s="435"/>
      <c r="L23" s="551"/>
    </row>
    <row r="24" spans="1:18" ht="8.15" customHeight="1" x14ac:dyDescent="0.25">
      <c r="D24" s="527"/>
      <c r="J24" s="555"/>
      <c r="K24" s="556"/>
    </row>
    <row r="25" spans="1:18" ht="14.25" customHeight="1" x14ac:dyDescent="0.25">
      <c r="A25" s="529"/>
      <c r="B25" s="557" t="s">
        <v>271</v>
      </c>
      <c r="C25" s="557"/>
      <c r="D25" s="558"/>
      <c r="E25" s="557" t="s">
        <v>257</v>
      </c>
      <c r="F25" s="557"/>
      <c r="G25" s="558"/>
      <c r="H25" s="557" t="s">
        <v>258</v>
      </c>
      <c r="I25" s="557"/>
      <c r="J25" s="557"/>
      <c r="K25" s="558"/>
      <c r="M25" s="18"/>
      <c r="N25" s="18"/>
      <c r="O25" s="18"/>
      <c r="P25" s="18"/>
      <c r="Q25" s="18"/>
      <c r="R25" s="18"/>
    </row>
    <row r="26" spans="1:18" ht="24" customHeight="1" x14ac:dyDescent="0.25">
      <c r="A26" s="530"/>
      <c r="B26" s="531">
        <v>2014</v>
      </c>
      <c r="C26" s="531">
        <v>2013</v>
      </c>
      <c r="D26" s="463" t="s">
        <v>495</v>
      </c>
      <c r="E26" s="531">
        <v>2014</v>
      </c>
      <c r="F26" s="531">
        <v>2013</v>
      </c>
      <c r="G26" s="463" t="s">
        <v>495</v>
      </c>
      <c r="H26" s="531">
        <v>2014</v>
      </c>
      <c r="I26" s="531">
        <v>2013</v>
      </c>
      <c r="J26" s="366" t="s">
        <v>495</v>
      </c>
      <c r="K26" s="463"/>
    </row>
    <row r="27" spans="1:18" x14ac:dyDescent="0.25">
      <c r="A27" s="559" t="s">
        <v>357</v>
      </c>
      <c r="B27" s="539">
        <v>7092136.3404751197</v>
      </c>
      <c r="C27" s="539">
        <v>6870046.4138038671</v>
      </c>
      <c r="D27" s="540">
        <v>3.2327281839757457E-2</v>
      </c>
      <c r="E27" s="539">
        <v>5090909.3195985006</v>
      </c>
      <c r="F27" s="539">
        <v>5089835.9730029972</v>
      </c>
      <c r="G27" s="540">
        <v>2.1088039009440154E-4</v>
      </c>
      <c r="H27" s="539">
        <v>2001227.0208734083</v>
      </c>
      <c r="I27" s="539">
        <v>1780210.4407833405</v>
      </c>
      <c r="J27" s="560">
        <v>0.12415194014524181</v>
      </c>
      <c r="K27" s="561"/>
    </row>
    <row r="28" spans="1:18" x14ac:dyDescent="0.25">
      <c r="A28" s="559" t="s">
        <v>358</v>
      </c>
      <c r="B28" s="539">
        <v>5950244.2997188875</v>
      </c>
      <c r="C28" s="539">
        <v>5965046.5051890174</v>
      </c>
      <c r="D28" s="540">
        <v>-2.4814903718275039E-3</v>
      </c>
      <c r="E28" s="539">
        <v>4214371.0089520849</v>
      </c>
      <c r="F28" s="539">
        <v>4296939.5307587218</v>
      </c>
      <c r="G28" s="540">
        <v>-1.9215658311127662E-2</v>
      </c>
      <c r="H28" s="539">
        <v>1735873.2907707065</v>
      </c>
      <c r="I28" s="539">
        <v>1668106.9744441062</v>
      </c>
      <c r="J28" s="560">
        <v>4.0624682568204763E-2</v>
      </c>
      <c r="K28" s="561"/>
    </row>
    <row r="29" spans="1:18" x14ac:dyDescent="0.25">
      <c r="A29" s="559" t="s">
        <v>359</v>
      </c>
      <c r="B29" s="539">
        <v>6470082.1747838836</v>
      </c>
      <c r="C29" s="539">
        <v>6624496.2069039308</v>
      </c>
      <c r="D29" s="540">
        <v>-2.3309550990325816E-2</v>
      </c>
      <c r="E29" s="539">
        <v>4575254.5870971736</v>
      </c>
      <c r="F29" s="539">
        <v>4720165.8978724899</v>
      </c>
      <c r="G29" s="540">
        <v>-3.0700469837433443E-2</v>
      </c>
      <c r="H29" s="539">
        <v>1894827.5876928137</v>
      </c>
      <c r="I29" s="539">
        <v>1904330.3090363487</v>
      </c>
      <c r="J29" s="560">
        <v>-4.9900593917153353E-3</v>
      </c>
      <c r="K29" s="561"/>
    </row>
    <row r="30" spans="1:18" x14ac:dyDescent="0.25">
      <c r="A30" s="559" t="s">
        <v>360</v>
      </c>
      <c r="B30" s="539">
        <v>5679315.8063553227</v>
      </c>
      <c r="C30" s="539">
        <v>5593031.8334500091</v>
      </c>
      <c r="D30" s="540">
        <v>1.5427048419298936E-2</v>
      </c>
      <c r="E30" s="539">
        <v>4056873.4288552315</v>
      </c>
      <c r="F30" s="539">
        <v>4100966.0326270568</v>
      </c>
      <c r="G30" s="540">
        <v>-1.0751760297702305E-2</v>
      </c>
      <c r="H30" s="539">
        <v>1622442.3774994428</v>
      </c>
      <c r="I30" s="539">
        <v>1492065.8008175627</v>
      </c>
      <c r="J30" s="560">
        <v>8.7379910866157165E-2</v>
      </c>
      <c r="K30" s="561"/>
    </row>
    <row r="31" spans="1:18" x14ac:dyDescent="0.25">
      <c r="A31" s="559" t="s">
        <v>361</v>
      </c>
      <c r="B31" s="539">
        <v>5639517.115392263</v>
      </c>
      <c r="C31" s="539">
        <v>5527685.6295072697</v>
      </c>
      <c r="D31" s="540">
        <v>2.0231158821338732E-2</v>
      </c>
      <c r="E31" s="539">
        <v>4278144.1328356881</v>
      </c>
      <c r="F31" s="539">
        <v>4255894.2451201212</v>
      </c>
      <c r="G31" s="540">
        <v>5.2280170591830358E-3</v>
      </c>
      <c r="H31" s="539">
        <v>1361372.9825330714</v>
      </c>
      <c r="I31" s="539">
        <v>1271791.3843732337</v>
      </c>
      <c r="J31" s="560">
        <v>7.0437336862433239E-2</v>
      </c>
      <c r="K31" s="561"/>
    </row>
    <row r="32" spans="1:18" x14ac:dyDescent="0.25">
      <c r="A32" s="559" t="s">
        <v>362</v>
      </c>
      <c r="B32" s="539">
        <v>6650410.2633822188</v>
      </c>
      <c r="C32" s="539">
        <v>6581167.4254012154</v>
      </c>
      <c r="D32" s="540">
        <v>1.0521360953946861E-2</v>
      </c>
      <c r="E32" s="539">
        <v>5202471.9648750285</v>
      </c>
      <c r="F32" s="539">
        <v>5157865.6590918908</v>
      </c>
      <c r="G32" s="540">
        <v>8.6482100797854438E-3</v>
      </c>
      <c r="H32" s="539">
        <v>1447938.2985128053</v>
      </c>
      <c r="I32" s="539">
        <v>1423301.7663012701</v>
      </c>
      <c r="J32" s="560">
        <v>1.7309422917079646E-2</v>
      </c>
      <c r="K32" s="561"/>
    </row>
    <row r="33" spans="1:11" x14ac:dyDescent="0.25">
      <c r="A33" s="559" t="s">
        <v>363</v>
      </c>
      <c r="B33" s="539">
        <v>7050286.8854108052</v>
      </c>
      <c r="C33" s="539">
        <v>7080409.0789373592</v>
      </c>
      <c r="D33" s="540">
        <v>-4.2543012968220637E-3</v>
      </c>
      <c r="E33" s="539">
        <v>5447117.1814344246</v>
      </c>
      <c r="F33" s="539">
        <v>5424631.4723388162</v>
      </c>
      <c r="G33" s="540">
        <v>4.1451127528694199E-3</v>
      </c>
      <c r="H33" s="539">
        <v>1603169.7039753003</v>
      </c>
      <c r="I33" s="539">
        <v>1655777.6065972415</v>
      </c>
      <c r="J33" s="560">
        <v>-3.1772324020044408E-2</v>
      </c>
      <c r="K33" s="561"/>
    </row>
    <row r="34" spans="1:11" x14ac:dyDescent="0.25">
      <c r="A34" s="559" t="s">
        <v>364</v>
      </c>
      <c r="B34" s="539">
        <v>6428461.518342156</v>
      </c>
      <c r="C34" s="539">
        <v>6572995.8850282198</v>
      </c>
      <c r="D34" s="540">
        <v>-2.1989115650487476E-2</v>
      </c>
      <c r="E34" s="539">
        <v>4677925.3998840209</v>
      </c>
      <c r="F34" s="539">
        <v>4748480.3157624342</v>
      </c>
      <c r="G34" s="540">
        <v>-1.4858420207452134E-2</v>
      </c>
      <c r="H34" s="539">
        <v>1750536.1184567255</v>
      </c>
      <c r="I34" s="539">
        <v>1824515.5692819981</v>
      </c>
      <c r="J34" s="560">
        <v>-4.0547448358791337E-2</v>
      </c>
      <c r="K34" s="561"/>
    </row>
    <row r="35" spans="1:11" x14ac:dyDescent="0.25">
      <c r="A35" s="559" t="s">
        <v>365</v>
      </c>
      <c r="B35" s="539">
        <v>5260921.5404549725</v>
      </c>
      <c r="C35" s="539">
        <v>5218323.8488001656</v>
      </c>
      <c r="D35" s="540">
        <v>8.1630985138266814E-3</v>
      </c>
      <c r="E35" s="539">
        <v>3741477.1514465176</v>
      </c>
      <c r="F35" s="539">
        <v>3625951.3251842507</v>
      </c>
      <c r="G35" s="540">
        <v>3.18608320690561E-2</v>
      </c>
      <c r="H35" s="539">
        <v>1519444.3890242043</v>
      </c>
      <c r="I35" s="539">
        <v>1592372.5236182853</v>
      </c>
      <c r="J35" s="560">
        <v>-4.5798413067546055E-2</v>
      </c>
      <c r="K35" s="561"/>
    </row>
    <row r="36" spans="1:11" x14ac:dyDescent="0.25">
      <c r="A36" s="559" t="s">
        <v>366</v>
      </c>
      <c r="B36" s="539">
        <v>5709731.1148684779</v>
      </c>
      <c r="C36" s="539">
        <v>5508183.7810082315</v>
      </c>
      <c r="D36" s="540">
        <v>3.6590524549156338E-2</v>
      </c>
      <c r="E36" s="539">
        <v>4164439.851628291</v>
      </c>
      <c r="F36" s="539">
        <v>3968195.0530836824</v>
      </c>
      <c r="G36" s="540">
        <v>4.9454423464417856E-2</v>
      </c>
      <c r="H36" s="539">
        <v>1545291.2632433837</v>
      </c>
      <c r="I36" s="539">
        <v>1539988.7279233492</v>
      </c>
      <c r="J36" s="560">
        <v>3.4432299560951136E-3</v>
      </c>
      <c r="K36" s="561"/>
    </row>
    <row r="37" spans="1:11" x14ac:dyDescent="0.25">
      <c r="A37" s="559" t="s">
        <v>367</v>
      </c>
      <c r="B37" s="539">
        <v>5609530.6706992388</v>
      </c>
      <c r="C37" s="539">
        <v>5469043.1275570448</v>
      </c>
      <c r="D37" s="540">
        <v>2.5687773869310846E-2</v>
      </c>
      <c r="E37" s="539">
        <v>4058285.2122736913</v>
      </c>
      <c r="F37" s="539">
        <v>3983682.6382140825</v>
      </c>
      <c r="G37" s="540">
        <v>1.8727037476322112E-2</v>
      </c>
      <c r="H37" s="539">
        <v>1551245.4584213281</v>
      </c>
      <c r="I37" s="539">
        <v>1485360.4893501466</v>
      </c>
      <c r="J37" s="560">
        <v>4.435621490107531E-2</v>
      </c>
      <c r="K37" s="561"/>
    </row>
    <row r="38" spans="1:11" x14ac:dyDescent="0.25">
      <c r="A38" s="559" t="s">
        <v>368</v>
      </c>
      <c r="B38" s="539">
        <v>7442276.7720871782</v>
      </c>
      <c r="C38" s="539">
        <v>7039342.2002499839</v>
      </c>
      <c r="D38" s="540">
        <v>5.7240372803993689E-2</v>
      </c>
      <c r="E38" s="539">
        <v>5347723.7950105108</v>
      </c>
      <c r="F38" s="539">
        <v>5090109.3375321208</v>
      </c>
      <c r="G38" s="540">
        <v>5.0610790534273947E-2</v>
      </c>
      <c r="H38" s="539">
        <v>2094552.9770694813</v>
      </c>
      <c r="I38" s="539">
        <v>1949232.8627096133</v>
      </c>
      <c r="J38" s="560">
        <v>7.4552464787536799E-2</v>
      </c>
      <c r="K38" s="561"/>
    </row>
    <row r="39" spans="1:11" ht="14.25" customHeight="1" x14ac:dyDescent="0.25">
      <c r="A39" s="562" t="s">
        <v>496</v>
      </c>
      <c r="B39" s="563">
        <v>74982914.501963839</v>
      </c>
      <c r="C39" s="563">
        <v>74049771.935825154</v>
      </c>
      <c r="D39" s="564">
        <v>1.2601558948046293E-2</v>
      </c>
      <c r="E39" s="563">
        <v>54854993.033891171</v>
      </c>
      <c r="F39" s="563">
        <v>54462717.48058866</v>
      </c>
      <c r="G39" s="564">
        <v>7.202643779982601E-3</v>
      </c>
      <c r="H39" s="563">
        <v>20127921.468072668</v>
      </c>
      <c r="I39" s="563">
        <v>19587054.455236495</v>
      </c>
      <c r="J39" s="565">
        <v>2.7613494110217029E-2</v>
      </c>
      <c r="K39" s="564"/>
    </row>
    <row r="40" spans="1:11" ht="6.75" customHeight="1" x14ac:dyDescent="0.25">
      <c r="D40" s="566"/>
    </row>
    <row r="41" spans="1:11" x14ac:dyDescent="0.25">
      <c r="A41" s="525" t="s">
        <v>722</v>
      </c>
      <c r="D41" s="566"/>
    </row>
    <row r="42" spans="1:11" x14ac:dyDescent="0.25">
      <c r="A42" s="525" t="s">
        <v>724</v>
      </c>
    </row>
    <row r="49" ht="14.25" customHeight="1" x14ac:dyDescent="0.25"/>
  </sheetData>
  <sheetProtection formatCells="0" formatColumns="0" formatRows="0" insertColumns="0" insertRows="0" insertHyperlinks="0" deleteColumns="0" deleteRows="0" sort="0" autoFilter="0" pivotTables="0"/>
  <mergeCells count="4">
    <mergeCell ref="A1:J1"/>
    <mergeCell ref="A2:J2"/>
    <mergeCell ref="A22:J22"/>
    <mergeCell ref="A23:J23"/>
  </mergeCells>
  <phoneticPr fontId="43" type="noConversion"/>
  <printOptions horizontalCentered="1"/>
  <pageMargins left="0.25" right="0.25" top="0.25" bottom="0.5" header="0.3" footer="0.3"/>
  <pageSetup scale="98"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E35"/>
  <sheetViews>
    <sheetView showGridLines="0" zoomScaleNormal="100" workbookViewId="0">
      <selection activeCell="A33" sqref="A4:D33"/>
    </sheetView>
  </sheetViews>
  <sheetFormatPr defaultColWidth="9.1796875" defaultRowHeight="12.5" x14ac:dyDescent="0.25"/>
  <cols>
    <col min="1" max="1" width="27.7265625" style="892" customWidth="1"/>
    <col min="2" max="4" width="12.7265625" style="892" customWidth="1"/>
    <col min="5" max="5" width="9.1796875" style="892"/>
    <col min="6" max="16384" width="9.1796875" style="1073"/>
  </cols>
  <sheetData>
    <row r="1" spans="1:5" ht="30" customHeight="1" x14ac:dyDescent="0.35">
      <c r="A1" s="1685" t="str">
        <f>CONCATENATE('List of Tables'!A93,":  ",'List of Tables'!C93)</f>
        <v>TABLE 78:  Latin America MMA Air Visitor Personal Daily Spending 2014 vs. 2013</v>
      </c>
      <c r="B1" s="1685"/>
      <c r="C1" s="1685"/>
      <c r="D1" s="1685"/>
      <c r="E1" s="963"/>
    </row>
    <row r="2" spans="1:5" ht="15.5" x14ac:dyDescent="0.35">
      <c r="A2" s="1685" t="s">
        <v>696</v>
      </c>
      <c r="B2" s="1685"/>
      <c r="C2" s="1685"/>
      <c r="D2" s="1685"/>
    </row>
    <row r="3" spans="1:5" s="1165" customFormat="1" ht="11.5" x14ac:dyDescent="0.25">
      <c r="A3" s="892"/>
      <c r="B3" s="892"/>
      <c r="C3" s="1142"/>
      <c r="D3" s="892"/>
      <c r="E3" s="892"/>
    </row>
    <row r="4" spans="1:5" s="1165" customFormat="1" ht="11.5" x14ac:dyDescent="0.25">
      <c r="A4" s="1233" t="s">
        <v>505</v>
      </c>
      <c r="B4" s="1234">
        <v>2014</v>
      </c>
      <c r="C4" s="1234">
        <v>2013</v>
      </c>
      <c r="D4" s="1234" t="s">
        <v>504</v>
      </c>
      <c r="E4" s="892"/>
    </row>
    <row r="5" spans="1:5" s="1165" customFormat="1" ht="11.5" x14ac:dyDescent="0.25">
      <c r="A5" s="1235" t="s">
        <v>502</v>
      </c>
      <c r="B5" s="1236">
        <v>270.14101913162386</v>
      </c>
      <c r="C5" s="1236">
        <v>222.15048423983308</v>
      </c>
      <c r="D5" s="1237">
        <v>21.602714509494536</v>
      </c>
      <c r="E5" s="892"/>
    </row>
    <row r="6" spans="1:5" s="1165" customFormat="1" ht="11.5" x14ac:dyDescent="0.25">
      <c r="A6" s="1238" t="s">
        <v>671</v>
      </c>
      <c r="B6" s="1239">
        <v>37.689213721907073</v>
      </c>
      <c r="C6" s="1240">
        <v>42.051670664330302</v>
      </c>
      <c r="D6" s="1241">
        <v>-10.374039541129621</v>
      </c>
      <c r="E6" s="892"/>
    </row>
    <row r="7" spans="1:5" s="1165" customFormat="1" ht="11.5" x14ac:dyDescent="0.25">
      <c r="A7" s="1243" t="s">
        <v>673</v>
      </c>
      <c r="B7" s="1244">
        <v>25.710888287987963</v>
      </c>
      <c r="C7" s="1244">
        <v>26.573597520565471</v>
      </c>
      <c r="D7" s="1245">
        <v>-3.24649017473021</v>
      </c>
      <c r="E7" s="892"/>
    </row>
    <row r="8" spans="1:5" s="1165" customFormat="1" ht="11.5" x14ac:dyDescent="0.25">
      <c r="A8" s="1243" t="s">
        <v>674</v>
      </c>
      <c r="B8" s="1244">
        <v>4.5266899854714504</v>
      </c>
      <c r="C8" s="1244">
        <v>6.3546343181233453</v>
      </c>
      <c r="D8" s="1245">
        <v>-28.765531439608072</v>
      </c>
      <c r="E8" s="892"/>
    </row>
    <row r="9" spans="1:5" s="1165" customFormat="1" ht="11.5" x14ac:dyDescent="0.25">
      <c r="A9" s="1243" t="s">
        <v>675</v>
      </c>
      <c r="B9" s="1244">
        <v>7.4516354484476608</v>
      </c>
      <c r="C9" s="1244">
        <v>9.1234388256414842</v>
      </c>
      <c r="D9" s="1245">
        <v>-18.324267955797644</v>
      </c>
      <c r="E9" s="892"/>
    </row>
    <row r="10" spans="1:5" s="1165" customFormat="1" ht="11.5" x14ac:dyDescent="0.25">
      <c r="A10" s="1243"/>
      <c r="B10" s="1240"/>
      <c r="C10" s="1240"/>
      <c r="D10" s="1241"/>
      <c r="E10" s="892"/>
    </row>
    <row r="11" spans="1:5" s="1165" customFormat="1" ht="11.5" x14ac:dyDescent="0.25">
      <c r="A11" s="1238" t="s">
        <v>195</v>
      </c>
      <c r="B11" s="1240">
        <v>19.684474821086088</v>
      </c>
      <c r="C11" s="1240">
        <v>26.900221169331726</v>
      </c>
      <c r="D11" s="1241">
        <v>-26.824115321669296</v>
      </c>
      <c r="E11" s="892"/>
    </row>
    <row r="12" spans="1:5" s="1165" customFormat="1" ht="11.5" x14ac:dyDescent="0.25">
      <c r="A12" s="1243"/>
      <c r="B12" s="1240"/>
      <c r="C12" s="1240"/>
      <c r="D12" s="1245"/>
      <c r="E12" s="892"/>
    </row>
    <row r="13" spans="1:5" s="1165" customFormat="1" ht="11.5" x14ac:dyDescent="0.25">
      <c r="A13" s="1238" t="s">
        <v>503</v>
      </c>
      <c r="B13" s="1240">
        <v>28.576925359321308</v>
      </c>
      <c r="C13" s="1240">
        <v>26.483419663420552</v>
      </c>
      <c r="D13" s="1241">
        <v>7.9049674192655406</v>
      </c>
      <c r="E13" s="892"/>
    </row>
    <row r="14" spans="1:5" s="1165" customFormat="1" ht="11.5" x14ac:dyDescent="0.25">
      <c r="A14" s="1243" t="s">
        <v>676</v>
      </c>
      <c r="B14" s="1244">
        <v>8.0411129390439502</v>
      </c>
      <c r="C14" s="1244">
        <v>5.8154069954341452</v>
      </c>
      <c r="D14" s="1245">
        <v>38.272573963563936</v>
      </c>
      <c r="E14" s="892"/>
    </row>
    <row r="15" spans="1:5" s="1165" customFormat="1" ht="11.5" x14ac:dyDescent="0.25">
      <c r="A15" s="1243" t="s">
        <v>677</v>
      </c>
      <c r="B15" s="1244">
        <v>1.0615908931224698</v>
      </c>
      <c r="C15" s="1244">
        <v>2.4685783472238989</v>
      </c>
      <c r="D15" s="1245">
        <v>-56.995859810716219</v>
      </c>
      <c r="E15" s="892"/>
    </row>
    <row r="16" spans="1:5" s="1165" customFormat="1" ht="11.5" x14ac:dyDescent="0.25">
      <c r="A16" s="1243" t="s">
        <v>684</v>
      </c>
      <c r="B16" s="1244">
        <v>17.968607917859664</v>
      </c>
      <c r="C16" s="1244">
        <v>16.718154694643378</v>
      </c>
      <c r="D16" s="1245">
        <v>7.4796127087934039</v>
      </c>
      <c r="E16" s="892"/>
    </row>
    <row r="17" spans="1:5" s="1165" customFormat="1" ht="11.5" x14ac:dyDescent="0.25">
      <c r="A17" s="1243" t="s">
        <v>678</v>
      </c>
      <c r="B17" s="1244">
        <v>1.5056136092952237</v>
      </c>
      <c r="C17" s="1244">
        <v>1.4812796261191297</v>
      </c>
      <c r="D17" s="1245">
        <v>1.6427676953775228</v>
      </c>
      <c r="E17" s="892"/>
    </row>
    <row r="18" spans="1:5" s="1165" customFormat="1" ht="11.5" x14ac:dyDescent="0.25">
      <c r="A18" s="1243"/>
      <c r="B18" s="1240"/>
      <c r="C18" s="1240"/>
      <c r="D18" s="1241"/>
      <c r="E18" s="892"/>
    </row>
    <row r="19" spans="1:5" s="1165" customFormat="1" ht="11.5" x14ac:dyDescent="0.25">
      <c r="A19" s="1238" t="s">
        <v>672</v>
      </c>
      <c r="B19" s="1240">
        <v>58.680734073755076</v>
      </c>
      <c r="C19" s="1240">
        <v>32.98341613226517</v>
      </c>
      <c r="D19" s="1241">
        <v>77.909813339050032</v>
      </c>
      <c r="E19" s="892"/>
    </row>
    <row r="20" spans="1:5" s="1165" customFormat="1" ht="11.5" x14ac:dyDescent="0.25">
      <c r="A20" s="1243" t="s">
        <v>679</v>
      </c>
      <c r="B20" s="1244">
        <v>25.928716662098161</v>
      </c>
      <c r="C20" s="1244">
        <v>15.415565896788603</v>
      </c>
      <c r="D20" s="1245">
        <v>68.198279814688306</v>
      </c>
      <c r="E20" s="892"/>
    </row>
    <row r="21" spans="1:5" s="1165" customFormat="1" ht="11.5" x14ac:dyDescent="0.25">
      <c r="A21" s="1243" t="s">
        <v>680</v>
      </c>
      <c r="B21" s="1244">
        <v>15.448557648397392</v>
      </c>
      <c r="C21" s="1244">
        <v>3.5773787680789928</v>
      </c>
      <c r="D21" s="1245">
        <v>331.84014469603039</v>
      </c>
      <c r="E21" s="892"/>
    </row>
    <row r="22" spans="1:5" s="1165" customFormat="1" ht="11.5" x14ac:dyDescent="0.25">
      <c r="A22" s="1243" t="s">
        <v>681</v>
      </c>
      <c r="B22" s="1244">
        <v>3.4086256569578102</v>
      </c>
      <c r="C22" s="1244">
        <v>2.3722925134990591</v>
      </c>
      <c r="D22" s="1245">
        <v>43.684880239755564</v>
      </c>
      <c r="E22" s="892"/>
    </row>
    <row r="23" spans="1:5" s="1165" customFormat="1" ht="11.5" x14ac:dyDescent="0.25">
      <c r="A23" s="1243" t="s">
        <v>682</v>
      </c>
      <c r="B23" s="1244">
        <v>1.0198222260450738</v>
      </c>
      <c r="C23" s="1244">
        <v>2.7243588049885967</v>
      </c>
      <c r="D23" s="1245">
        <v>-62.566523022677167</v>
      </c>
      <c r="E23" s="892"/>
    </row>
    <row r="24" spans="1:5" s="1165" customFormat="1" ht="11.5" x14ac:dyDescent="0.25">
      <c r="A24" s="1243" t="s">
        <v>208</v>
      </c>
      <c r="B24" s="1244">
        <v>4.5833474721978913</v>
      </c>
      <c r="C24" s="1244">
        <v>3.4427640077960104</v>
      </c>
      <c r="D24" s="1245">
        <v>33.129876512565851</v>
      </c>
      <c r="E24" s="892"/>
    </row>
    <row r="25" spans="1:5" s="1165" customFormat="1" ht="11.5" x14ac:dyDescent="0.25">
      <c r="A25" s="1243" t="s">
        <v>683</v>
      </c>
      <c r="B25" s="1244">
        <v>8.2916644080587538</v>
      </c>
      <c r="C25" s="1244">
        <v>5.4510561411139031</v>
      </c>
      <c r="D25" s="1245">
        <v>52.111154121490721</v>
      </c>
      <c r="E25" s="892"/>
    </row>
    <row r="26" spans="1:5" s="1165" customFormat="1" ht="11.5" x14ac:dyDescent="0.25">
      <c r="A26" s="1243"/>
      <c r="B26" s="1240"/>
      <c r="C26" s="1240"/>
      <c r="D26" s="1241"/>
      <c r="E26" s="892"/>
    </row>
    <row r="27" spans="1:5" s="1165" customFormat="1" ht="11.5" x14ac:dyDescent="0.25">
      <c r="A27" s="1238" t="s">
        <v>664</v>
      </c>
      <c r="B27" s="1240">
        <v>114.89616794450055</v>
      </c>
      <c r="C27" s="1240">
        <v>84.373971687759791</v>
      </c>
      <c r="D27" s="1241">
        <v>36.174895700884299</v>
      </c>
      <c r="E27" s="892"/>
    </row>
    <row r="28" spans="1:5" s="1165" customFormat="1" ht="11.5" x14ac:dyDescent="0.25">
      <c r="A28" s="1238"/>
      <c r="B28" s="1240"/>
      <c r="C28" s="1240"/>
      <c r="D28" s="1241"/>
      <c r="E28" s="892"/>
    </row>
    <row r="29" spans="1:5" s="1165" customFormat="1" ht="11.5" x14ac:dyDescent="0.25">
      <c r="A29" s="1235" t="s">
        <v>628</v>
      </c>
      <c r="B29" s="1236">
        <v>10.613503211053779</v>
      </c>
      <c r="C29" s="1236">
        <v>9.3577849227255356</v>
      </c>
      <c r="D29" s="1237">
        <v>13.418969325515384</v>
      </c>
      <c r="E29" s="892"/>
    </row>
    <row r="30" spans="1:5" s="1165" customFormat="1" ht="11.5" x14ac:dyDescent="0.25">
      <c r="A30" s="915"/>
      <c r="B30" s="915"/>
      <c r="C30" s="915"/>
      <c r="D30" s="1247"/>
      <c r="E30" s="892"/>
    </row>
    <row r="31" spans="1:5" s="1165" customFormat="1" ht="11.5" x14ac:dyDescent="0.25">
      <c r="A31" s="1248"/>
      <c r="B31" s="1249"/>
      <c r="C31" s="1249"/>
      <c r="D31" s="1250"/>
      <c r="E31" s="892"/>
    </row>
    <row r="32" spans="1:5" s="1165" customFormat="1" ht="26.15" customHeight="1" x14ac:dyDescent="0.25">
      <c r="A32" s="1770" t="s">
        <v>1125</v>
      </c>
      <c r="B32" s="1770"/>
      <c r="C32" s="1770"/>
      <c r="D32" s="1770"/>
      <c r="E32" s="892"/>
    </row>
    <row r="33" spans="1:5" s="1165" customFormat="1" ht="12" customHeight="1" x14ac:dyDescent="0.25">
      <c r="A33" s="1769" t="s">
        <v>722</v>
      </c>
      <c r="B33" s="1769"/>
      <c r="C33" s="1769"/>
      <c r="D33" s="1769"/>
      <c r="E33" s="892"/>
    </row>
    <row r="34" spans="1:5" s="1165" customFormat="1" ht="11.5" x14ac:dyDescent="0.25">
      <c r="A34" s="1041" t="s">
        <v>724</v>
      </c>
      <c r="B34" s="1041"/>
      <c r="C34" s="1041"/>
      <c r="D34" s="1041"/>
      <c r="E34" s="892"/>
    </row>
    <row r="35" spans="1:5" x14ac:dyDescent="0.25">
      <c r="A35" s="1041"/>
      <c r="B35" s="1041"/>
      <c r="C35" s="1041"/>
      <c r="D35" s="1041"/>
    </row>
  </sheetData>
  <sheetProtection formatCells="0" formatColumns="0" formatRows="0" insertColumns="0" insertRows="0" insertHyperlinks="0" deleteColumns="0" deleteRows="0" sort="0" autoFilter="0" pivotTables="0"/>
  <mergeCells count="4">
    <mergeCell ref="A1:D1"/>
    <mergeCell ref="A2:D2"/>
    <mergeCell ref="A32:D32"/>
    <mergeCell ref="A33:D33"/>
  </mergeCells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E35"/>
  <sheetViews>
    <sheetView showGridLines="0" zoomScaleNormal="100" workbookViewId="0">
      <selection activeCell="A33" sqref="A4:D33"/>
    </sheetView>
  </sheetViews>
  <sheetFormatPr defaultColWidth="9.1796875" defaultRowHeight="12.5" x14ac:dyDescent="0.25"/>
  <cols>
    <col min="1" max="1" width="27.7265625" style="892" customWidth="1"/>
    <col min="2" max="4" width="12.7265625" style="892" customWidth="1"/>
    <col min="5" max="5" width="9.1796875" style="892"/>
    <col min="6" max="16384" width="9.1796875" style="1073"/>
  </cols>
  <sheetData>
    <row r="1" spans="1:5" ht="30" customHeight="1" x14ac:dyDescent="0.35">
      <c r="A1" s="1685" t="str">
        <f>CONCATENATE('List of Tables'!A94,":  ",'List of Tables'!C94)</f>
        <v>TABLE 79:  Other MMA Air Visitor Personal Daily Spending 2014 vs. 2013</v>
      </c>
      <c r="B1" s="1685"/>
      <c r="C1" s="1685"/>
      <c r="D1" s="1685"/>
      <c r="E1" s="963"/>
    </row>
    <row r="2" spans="1:5" ht="15.5" x14ac:dyDescent="0.35">
      <c r="A2" s="1685" t="s">
        <v>696</v>
      </c>
      <c r="B2" s="1685"/>
      <c r="C2" s="1685"/>
      <c r="D2" s="1685"/>
    </row>
    <row r="3" spans="1:5" s="1165" customFormat="1" ht="11.5" x14ac:dyDescent="0.25">
      <c r="A3" s="892"/>
      <c r="B3" s="892"/>
      <c r="C3" s="1142"/>
      <c r="D3" s="892"/>
      <c r="E3" s="892"/>
    </row>
    <row r="4" spans="1:5" s="1165" customFormat="1" ht="11.5" x14ac:dyDescent="0.25">
      <c r="A4" s="1233" t="s">
        <v>505</v>
      </c>
      <c r="B4" s="1234">
        <v>2014</v>
      </c>
      <c r="C4" s="1234">
        <v>2013</v>
      </c>
      <c r="D4" s="1234" t="s">
        <v>504</v>
      </c>
      <c r="E4" s="892"/>
    </row>
    <row r="5" spans="1:5" s="1165" customFormat="1" ht="11.5" x14ac:dyDescent="0.25">
      <c r="A5" s="1235" t="s">
        <v>502</v>
      </c>
      <c r="B5" s="1236">
        <v>209.35663290328975</v>
      </c>
      <c r="C5" s="1236">
        <v>214.22696631359085</v>
      </c>
      <c r="D5" s="1237">
        <v>-2.273445539611374</v>
      </c>
      <c r="E5" s="892"/>
    </row>
    <row r="6" spans="1:5" s="1165" customFormat="1" ht="11.5" x14ac:dyDescent="0.25">
      <c r="A6" s="1238" t="s">
        <v>671</v>
      </c>
      <c r="B6" s="1239">
        <v>38.085103579502388</v>
      </c>
      <c r="C6" s="1240">
        <v>42.879295222164714</v>
      </c>
      <c r="D6" s="1241">
        <v>-11.18066800730475</v>
      </c>
      <c r="E6" s="892"/>
    </row>
    <row r="7" spans="1:5" s="1165" customFormat="1" ht="11.5" x14ac:dyDescent="0.25">
      <c r="A7" s="1243" t="s">
        <v>673</v>
      </c>
      <c r="B7" s="1244">
        <v>25.71347531831762</v>
      </c>
      <c r="C7" s="1244">
        <v>27.025756449478497</v>
      </c>
      <c r="D7" s="1245">
        <v>-4.8556684569182496</v>
      </c>
      <c r="E7" s="892"/>
    </row>
    <row r="8" spans="1:5" s="1165" customFormat="1" ht="11.5" x14ac:dyDescent="0.25">
      <c r="A8" s="1243" t="s">
        <v>674</v>
      </c>
      <c r="B8" s="1244">
        <v>3.4972316933910732</v>
      </c>
      <c r="C8" s="1244">
        <v>5.1912059809262576</v>
      </c>
      <c r="D8" s="1245">
        <v>-32.631613805332606</v>
      </c>
      <c r="E8" s="892"/>
    </row>
    <row r="9" spans="1:5" s="1165" customFormat="1" ht="11.5" x14ac:dyDescent="0.25">
      <c r="A9" s="1243" t="s">
        <v>675</v>
      </c>
      <c r="B9" s="1244">
        <v>8.8743965677936956</v>
      </c>
      <c r="C9" s="1244">
        <v>10.662332791759958</v>
      </c>
      <c r="D9" s="1245">
        <v>-16.768715241640287</v>
      </c>
      <c r="E9" s="892"/>
    </row>
    <row r="10" spans="1:5" s="1165" customFormat="1" ht="11.5" x14ac:dyDescent="0.25">
      <c r="A10" s="1243"/>
      <c r="B10" s="1240"/>
      <c r="C10" s="1240"/>
      <c r="D10" s="1241"/>
      <c r="E10" s="892"/>
    </row>
    <row r="11" spans="1:5" s="1165" customFormat="1" ht="11.5" x14ac:dyDescent="0.25">
      <c r="A11" s="1238" t="s">
        <v>194</v>
      </c>
      <c r="B11" s="1240">
        <v>16.250488104284692</v>
      </c>
      <c r="C11" s="1240">
        <v>16.466767860834405</v>
      </c>
      <c r="D11" s="1241">
        <v>-1.3134317455469002</v>
      </c>
      <c r="E11" s="892"/>
    </row>
    <row r="12" spans="1:5" s="1165" customFormat="1" ht="11.5" x14ac:dyDescent="0.25">
      <c r="A12" s="1243"/>
      <c r="B12" s="1240"/>
      <c r="C12" s="1240"/>
      <c r="D12" s="1245"/>
      <c r="E12" s="892"/>
    </row>
    <row r="13" spans="1:5" s="1165" customFormat="1" ht="11.5" x14ac:dyDescent="0.25">
      <c r="A13" s="1238" t="s">
        <v>503</v>
      </c>
      <c r="B13" s="1240">
        <v>22.184499734200411</v>
      </c>
      <c r="C13" s="1240">
        <v>21.827200724532432</v>
      </c>
      <c r="D13" s="1241">
        <v>1.6369438031804018</v>
      </c>
      <c r="E13" s="892"/>
    </row>
    <row r="14" spans="1:5" s="1165" customFormat="1" ht="11.5" x14ac:dyDescent="0.25">
      <c r="A14" s="1243" t="s">
        <v>676</v>
      </c>
      <c r="B14" s="1244">
        <v>5.4738489164103221</v>
      </c>
      <c r="C14" s="1244">
        <v>5.6469028963055958</v>
      </c>
      <c r="D14" s="1245">
        <v>-3.0645821802335549</v>
      </c>
      <c r="E14" s="892"/>
    </row>
    <row r="15" spans="1:5" s="1165" customFormat="1" ht="11.5" x14ac:dyDescent="0.25">
      <c r="A15" s="1243" t="s">
        <v>677</v>
      </c>
      <c r="B15" s="1244">
        <v>2.4192484205973326</v>
      </c>
      <c r="C15" s="1244">
        <v>2.9244700650627014</v>
      </c>
      <c r="D15" s="1245">
        <v>-17.275664760635422</v>
      </c>
      <c r="E15" s="892"/>
    </row>
    <row r="16" spans="1:5" s="1165" customFormat="1" ht="11.5" x14ac:dyDescent="0.25">
      <c r="A16" s="1243" t="s">
        <v>684</v>
      </c>
      <c r="B16" s="1244">
        <v>12.591695410903871</v>
      </c>
      <c r="C16" s="1244">
        <v>10.763552498547581</v>
      </c>
      <c r="D16" s="1245">
        <v>16.984568176751846</v>
      </c>
      <c r="E16" s="892"/>
    </row>
    <row r="17" spans="1:5" s="1165" customFormat="1" ht="11.5" x14ac:dyDescent="0.25">
      <c r="A17" s="1243" t="s">
        <v>678</v>
      </c>
      <c r="B17" s="1244">
        <v>1.6997069862888849</v>
      </c>
      <c r="C17" s="1244">
        <v>2.4922752646165502</v>
      </c>
      <c r="D17" s="1245">
        <v>-31.800992834938967</v>
      </c>
      <c r="E17" s="892"/>
    </row>
    <row r="18" spans="1:5" s="1165" customFormat="1" ht="11.5" x14ac:dyDescent="0.25">
      <c r="A18" s="1243"/>
      <c r="B18" s="1240"/>
      <c r="C18" s="1240"/>
      <c r="D18" s="1241"/>
      <c r="E18" s="892"/>
    </row>
    <row r="19" spans="1:5" s="1165" customFormat="1" ht="11.5" x14ac:dyDescent="0.25">
      <c r="A19" s="1238" t="s">
        <v>672</v>
      </c>
      <c r="B19" s="1240">
        <v>40.523638922529237</v>
      </c>
      <c r="C19" s="1240">
        <v>53.767762852753151</v>
      </c>
      <c r="D19" s="1241">
        <v>-24.632090359596869</v>
      </c>
      <c r="E19" s="892"/>
    </row>
    <row r="20" spans="1:5" s="1165" customFormat="1" ht="11.5" x14ac:dyDescent="0.25">
      <c r="A20" s="1243" t="s">
        <v>679</v>
      </c>
      <c r="B20" s="1244">
        <v>19.521038834451662</v>
      </c>
      <c r="C20" s="1244">
        <v>19.350421027169752</v>
      </c>
      <c r="D20" s="1245">
        <v>0.881726589009868</v>
      </c>
      <c r="E20" s="892"/>
    </row>
    <row r="21" spans="1:5" s="1165" customFormat="1" ht="11.5" x14ac:dyDescent="0.25">
      <c r="A21" s="1243" t="s">
        <v>680</v>
      </c>
      <c r="B21" s="1244">
        <v>3.4887074280447603</v>
      </c>
      <c r="C21" s="1244">
        <v>4.0435669022244936</v>
      </c>
      <c r="D21" s="1245">
        <v>-13.722030266755015</v>
      </c>
      <c r="E21" s="892"/>
    </row>
    <row r="22" spans="1:5" s="1165" customFormat="1" ht="11.5" x14ac:dyDescent="0.25">
      <c r="A22" s="1243" t="s">
        <v>681</v>
      </c>
      <c r="B22" s="1244">
        <v>2.5008975338856576</v>
      </c>
      <c r="C22" s="1244">
        <v>2.4040675485126934</v>
      </c>
      <c r="D22" s="1245">
        <v>4.0277564344175509</v>
      </c>
      <c r="E22" s="892"/>
    </row>
    <row r="23" spans="1:5" s="1165" customFormat="1" ht="11.5" x14ac:dyDescent="0.25">
      <c r="A23" s="1243" t="s">
        <v>682</v>
      </c>
      <c r="B23" s="1244">
        <v>4.1020134628821054</v>
      </c>
      <c r="C23" s="1244">
        <v>13.921044979561533</v>
      </c>
      <c r="D23" s="1245">
        <v>-70.533724523521329</v>
      </c>
      <c r="E23" s="892"/>
    </row>
    <row r="24" spans="1:5" s="1165" customFormat="1" ht="11.5" x14ac:dyDescent="0.25">
      <c r="A24" s="1243" t="s">
        <v>208</v>
      </c>
      <c r="B24" s="1244">
        <v>4.3519750109353899</v>
      </c>
      <c r="C24" s="1244">
        <v>7.3703652399980335</v>
      </c>
      <c r="D24" s="1245">
        <v>-40.95306176527351</v>
      </c>
      <c r="E24" s="892"/>
    </row>
    <row r="25" spans="1:5" s="1165" customFormat="1" ht="11.5" x14ac:dyDescent="0.25">
      <c r="A25" s="1243" t="s">
        <v>683</v>
      </c>
      <c r="B25" s="1244">
        <v>6.5590066523296624</v>
      </c>
      <c r="C25" s="1244">
        <v>6.6782971552866401</v>
      </c>
      <c r="D25" s="1245">
        <v>-1.7862413154608681</v>
      </c>
      <c r="E25" s="892"/>
    </row>
    <row r="26" spans="1:5" s="1165" customFormat="1" ht="11.5" x14ac:dyDescent="0.25">
      <c r="A26" s="1243"/>
      <c r="B26" s="1240"/>
      <c r="C26" s="1240"/>
      <c r="D26" s="1241"/>
      <c r="E26" s="892"/>
    </row>
    <row r="27" spans="1:5" s="1165" customFormat="1" ht="11.5" x14ac:dyDescent="0.25">
      <c r="A27" s="1238" t="s">
        <v>664</v>
      </c>
      <c r="B27" s="1240">
        <v>79.660823865757891</v>
      </c>
      <c r="C27" s="1240">
        <v>69.059789046752215</v>
      </c>
      <c r="D27" s="1241">
        <v>15.350517233449645</v>
      </c>
      <c r="E27" s="892"/>
    </row>
    <row r="28" spans="1:5" s="1165" customFormat="1" ht="11.5" x14ac:dyDescent="0.25">
      <c r="A28" s="1238"/>
      <c r="B28" s="1240"/>
      <c r="C28" s="1240"/>
      <c r="D28" s="1241"/>
      <c r="E28" s="892"/>
    </row>
    <row r="29" spans="1:5" s="1165" customFormat="1" ht="11.5" x14ac:dyDescent="0.25">
      <c r="A29" s="1235" t="s">
        <v>628</v>
      </c>
      <c r="B29" s="1236">
        <v>12.652078697015135</v>
      </c>
      <c r="C29" s="1236">
        <v>10.226150606553933</v>
      </c>
      <c r="D29" s="1237">
        <v>23.722788601474608</v>
      </c>
      <c r="E29" s="892"/>
    </row>
    <row r="30" spans="1:5" s="1165" customFormat="1" ht="11.5" x14ac:dyDescent="0.25">
      <c r="A30" s="915"/>
      <c r="B30" s="915"/>
      <c r="C30" s="915"/>
      <c r="D30" s="1247"/>
      <c r="E30" s="892"/>
    </row>
    <row r="31" spans="1:5" s="1165" customFormat="1" ht="11.5" x14ac:dyDescent="0.25">
      <c r="A31" s="1248"/>
      <c r="B31" s="1249"/>
      <c r="C31" s="1249"/>
      <c r="D31" s="1250"/>
      <c r="E31" s="892"/>
    </row>
    <row r="32" spans="1:5" s="1165" customFormat="1" ht="26.15" customHeight="1" x14ac:dyDescent="0.25">
      <c r="A32" s="1770" t="s">
        <v>1125</v>
      </c>
      <c r="B32" s="1770"/>
      <c r="C32" s="1770"/>
      <c r="D32" s="1770"/>
      <c r="E32" s="892"/>
    </row>
    <row r="33" spans="1:5" s="1165" customFormat="1" ht="12" customHeight="1" x14ac:dyDescent="0.25">
      <c r="A33" s="1769" t="s">
        <v>722</v>
      </c>
      <c r="B33" s="1769"/>
      <c r="C33" s="1769"/>
      <c r="D33" s="1769"/>
      <c r="E33" s="892"/>
    </row>
    <row r="34" spans="1:5" s="1165" customFormat="1" ht="11.5" x14ac:dyDescent="0.25">
      <c r="A34" s="1041" t="s">
        <v>724</v>
      </c>
      <c r="B34" s="1041"/>
      <c r="C34" s="1041"/>
      <c r="D34" s="1041"/>
      <c r="E34" s="892"/>
    </row>
    <row r="35" spans="1:5" x14ac:dyDescent="0.25">
      <c r="A35" s="1041"/>
      <c r="B35" s="1041"/>
      <c r="C35" s="1041"/>
      <c r="D35" s="1041"/>
    </row>
  </sheetData>
  <sheetProtection formatCells="0" formatColumns="0" formatRows="0" insertColumns="0" insertRows="0" insertHyperlinks="0" deleteColumns="0" deleteRows="0" sort="0" autoFilter="0" pivotTables="0"/>
  <mergeCells count="4">
    <mergeCell ref="A1:D1"/>
    <mergeCell ref="A2:D2"/>
    <mergeCell ref="A32:D32"/>
    <mergeCell ref="A33:D33"/>
  </mergeCells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E35"/>
  <sheetViews>
    <sheetView showGridLines="0" zoomScaleNormal="100" workbookViewId="0">
      <selection activeCell="T34" sqref="T34"/>
    </sheetView>
  </sheetViews>
  <sheetFormatPr defaultColWidth="9.1796875" defaultRowHeight="12.5" x14ac:dyDescent="0.25"/>
  <cols>
    <col min="1" max="1" width="27.7265625" style="892" customWidth="1"/>
    <col min="2" max="4" width="12.7265625" style="892" customWidth="1"/>
    <col min="5" max="5" width="9.1796875" style="892"/>
    <col min="6" max="16384" width="9.1796875" style="1073"/>
  </cols>
  <sheetData>
    <row r="1" spans="1:5" ht="30" customHeight="1" x14ac:dyDescent="0.35">
      <c r="A1" s="1685" t="str">
        <f>CONCATENATE('List of Tables'!A95,":  ",'List of Tables'!C95)</f>
        <v>TABLE 80:  China Air Visitor Personal Daily Spending 2014 vs. 2013</v>
      </c>
      <c r="B1" s="1685"/>
      <c r="C1" s="1685"/>
      <c r="D1" s="1685"/>
      <c r="E1" s="963"/>
    </row>
    <row r="2" spans="1:5" ht="15.5" x14ac:dyDescent="0.35">
      <c r="A2" s="1685" t="s">
        <v>696</v>
      </c>
      <c r="B2" s="1685"/>
      <c r="C2" s="1685"/>
      <c r="D2" s="1685"/>
    </row>
    <row r="3" spans="1:5" s="1165" customFormat="1" ht="11.5" x14ac:dyDescent="0.25">
      <c r="A3" s="892"/>
      <c r="B3" s="892"/>
      <c r="C3" s="1142"/>
      <c r="D3" s="892"/>
      <c r="E3" s="892"/>
    </row>
    <row r="4" spans="1:5" s="1165" customFormat="1" ht="11.5" x14ac:dyDescent="0.25">
      <c r="A4" s="1233" t="s">
        <v>505</v>
      </c>
      <c r="B4" s="1234">
        <v>2014</v>
      </c>
      <c r="C4" s="1234">
        <v>2013</v>
      </c>
      <c r="D4" s="1234" t="s">
        <v>504</v>
      </c>
      <c r="E4" s="892"/>
    </row>
    <row r="5" spans="1:5" s="1165" customFormat="1" ht="11.5" x14ac:dyDescent="0.25">
      <c r="A5" s="1235" t="s">
        <v>502</v>
      </c>
      <c r="B5" s="1236">
        <v>398.85976097941256</v>
      </c>
      <c r="C5" s="1236">
        <v>393.95309981552657</v>
      </c>
      <c r="D5" s="1237">
        <v>1.2454937316608516</v>
      </c>
      <c r="E5" s="892"/>
    </row>
    <row r="6" spans="1:5" s="1165" customFormat="1" ht="11.5" x14ac:dyDescent="0.25">
      <c r="A6" s="1238" t="s">
        <v>671</v>
      </c>
      <c r="B6" s="1239">
        <v>53.998848892493037</v>
      </c>
      <c r="C6" s="1240">
        <v>53.11957413747178</v>
      </c>
      <c r="D6" s="1241">
        <v>1.6552744808264519</v>
      </c>
      <c r="E6" s="892"/>
    </row>
    <row r="7" spans="1:5" s="1165" customFormat="1" ht="11.5" x14ac:dyDescent="0.25">
      <c r="A7" s="1243" t="s">
        <v>673</v>
      </c>
      <c r="B7" s="1244">
        <v>39.641858886808457</v>
      </c>
      <c r="C7" s="1244">
        <v>39.221719363403032</v>
      </c>
      <c r="D7" s="1245">
        <v>1.071190988627202</v>
      </c>
      <c r="E7" s="892"/>
    </row>
    <row r="8" spans="1:5" s="1165" customFormat="1" ht="11.5" x14ac:dyDescent="0.25">
      <c r="A8" s="1243" t="s">
        <v>674</v>
      </c>
      <c r="B8" s="1244">
        <v>6.3670498490892591</v>
      </c>
      <c r="C8" s="1244">
        <v>6.955700008027379</v>
      </c>
      <c r="D8" s="1245">
        <v>-8.4628456986180378</v>
      </c>
      <c r="E8" s="892"/>
    </row>
    <row r="9" spans="1:5" s="1165" customFormat="1" ht="11.5" x14ac:dyDescent="0.25">
      <c r="A9" s="1243" t="s">
        <v>675</v>
      </c>
      <c r="B9" s="1244">
        <v>7.989940156595317</v>
      </c>
      <c r="C9" s="1244">
        <v>6.942154766041372</v>
      </c>
      <c r="D9" s="1245">
        <v>15.093086021062941</v>
      </c>
      <c r="E9" s="892"/>
    </row>
    <row r="10" spans="1:5" s="1165" customFormat="1" ht="11.5" x14ac:dyDescent="0.25">
      <c r="A10" s="1243"/>
      <c r="B10" s="1240"/>
      <c r="C10" s="1240"/>
      <c r="D10" s="1241"/>
      <c r="E10" s="892"/>
    </row>
    <row r="11" spans="1:5" s="1165" customFormat="1" ht="11.5" x14ac:dyDescent="0.25">
      <c r="A11" s="1238" t="s">
        <v>195</v>
      </c>
      <c r="B11" s="1240">
        <v>29.457417819822513</v>
      </c>
      <c r="C11" s="1240">
        <v>29.727698548686568</v>
      </c>
      <c r="D11" s="1241">
        <v>-0.90918820513939957</v>
      </c>
      <c r="E11" s="892"/>
    </row>
    <row r="12" spans="1:5" s="1165" customFormat="1" ht="11.5" x14ac:dyDescent="0.25">
      <c r="A12" s="1243"/>
      <c r="B12" s="1240"/>
      <c r="C12" s="1240"/>
      <c r="D12" s="1245"/>
      <c r="E12" s="892"/>
    </row>
    <row r="13" spans="1:5" s="1165" customFormat="1" ht="11.5" x14ac:dyDescent="0.25">
      <c r="A13" s="1238" t="s">
        <v>503</v>
      </c>
      <c r="B13" s="1240">
        <v>29.626512985527157</v>
      </c>
      <c r="C13" s="1240">
        <v>25.41617931009683</v>
      </c>
      <c r="D13" s="1241">
        <v>16.565564887078565</v>
      </c>
      <c r="E13" s="892"/>
    </row>
    <row r="14" spans="1:5" s="1165" customFormat="1" ht="11.5" x14ac:dyDescent="0.25">
      <c r="A14" s="1243" t="s">
        <v>676</v>
      </c>
      <c r="B14" s="1244">
        <v>10.923691247145644</v>
      </c>
      <c r="C14" s="1244">
        <v>8.3434465018225055</v>
      </c>
      <c r="D14" s="1245">
        <v>30.925406482315452</v>
      </c>
      <c r="E14" s="892"/>
    </row>
    <row r="15" spans="1:5" s="1165" customFormat="1" ht="11.5" x14ac:dyDescent="0.25">
      <c r="A15" s="1243" t="s">
        <v>677</v>
      </c>
      <c r="B15" s="1244">
        <v>5.2575937908080395</v>
      </c>
      <c r="C15" s="1244">
        <v>5.7983069069859328</v>
      </c>
      <c r="D15" s="1245">
        <v>-9.3253621246993657</v>
      </c>
      <c r="E15" s="892"/>
    </row>
    <row r="16" spans="1:5" s="1165" customFormat="1" ht="11.5" x14ac:dyDescent="0.25">
      <c r="A16" s="1243" t="s">
        <v>684</v>
      </c>
      <c r="B16" s="1244">
        <v>11.878193407209096</v>
      </c>
      <c r="C16" s="1244">
        <v>9.8042651246032246</v>
      </c>
      <c r="D16" s="1245">
        <v>21.153327212678796</v>
      </c>
      <c r="E16" s="892"/>
    </row>
    <row r="17" spans="1:5" s="1165" customFormat="1" ht="11.5" x14ac:dyDescent="0.25">
      <c r="A17" s="1243" t="s">
        <v>678</v>
      </c>
      <c r="B17" s="1244">
        <v>1.5670345403643764</v>
      </c>
      <c r="C17" s="1244">
        <v>1.470160776685169</v>
      </c>
      <c r="D17" s="1245">
        <v>6.5893312633215961</v>
      </c>
      <c r="E17" s="892"/>
    </row>
    <row r="18" spans="1:5" s="1165" customFormat="1" ht="11.5" x14ac:dyDescent="0.25">
      <c r="A18" s="1243"/>
      <c r="B18" s="1240"/>
      <c r="C18" s="1240"/>
      <c r="D18" s="1241"/>
      <c r="E18" s="892"/>
    </row>
    <row r="19" spans="1:5" s="1165" customFormat="1" ht="11.5" x14ac:dyDescent="0.25">
      <c r="A19" s="1238" t="s">
        <v>672</v>
      </c>
      <c r="B19" s="1240">
        <v>182.89673283335239</v>
      </c>
      <c r="C19" s="1240">
        <v>190.96538917768368</v>
      </c>
      <c r="D19" s="1241">
        <v>-4.2251930462769982</v>
      </c>
      <c r="E19" s="892"/>
    </row>
    <row r="20" spans="1:5" s="1165" customFormat="1" ht="11.5" x14ac:dyDescent="0.25">
      <c r="A20" s="1243" t="s">
        <v>679</v>
      </c>
      <c r="B20" s="1244">
        <v>63.318631493745556</v>
      </c>
      <c r="C20" s="1244">
        <v>58.765126205579172</v>
      </c>
      <c r="D20" s="1245">
        <v>7.7486522742021613</v>
      </c>
      <c r="E20" s="892"/>
    </row>
    <row r="21" spans="1:5" s="1165" customFormat="1" ht="11.5" x14ac:dyDescent="0.25">
      <c r="A21" s="1243" t="s">
        <v>680</v>
      </c>
      <c r="B21" s="1244">
        <v>37.863178676213472</v>
      </c>
      <c r="C21" s="1244">
        <v>42.434586326482076</v>
      </c>
      <c r="D21" s="1245">
        <v>-10.772834251516517</v>
      </c>
      <c r="E21" s="892"/>
    </row>
    <row r="22" spans="1:5" s="1165" customFormat="1" ht="11.5" x14ac:dyDescent="0.25">
      <c r="A22" s="1243" t="s">
        <v>681</v>
      </c>
      <c r="B22" s="1244">
        <v>21.429821268490784</v>
      </c>
      <c r="C22" s="1244">
        <v>25.987871442823</v>
      </c>
      <c r="D22" s="1245">
        <v>-17.539143920888524</v>
      </c>
      <c r="E22" s="892"/>
    </row>
    <row r="23" spans="1:5" s="1165" customFormat="1" ht="11.5" x14ac:dyDescent="0.25">
      <c r="A23" s="1243" t="s">
        <v>682</v>
      </c>
      <c r="B23" s="1244">
        <v>46.179282155227668</v>
      </c>
      <c r="C23" s="1244">
        <v>46.860330303795969</v>
      </c>
      <c r="D23" s="1245">
        <v>-1.4533575503054674</v>
      </c>
      <c r="E23" s="892"/>
    </row>
    <row r="24" spans="1:5" s="1165" customFormat="1" ht="11.5" x14ac:dyDescent="0.25">
      <c r="A24" s="1243" t="s">
        <v>208</v>
      </c>
      <c r="B24" s="1244">
        <v>9.716292709016134</v>
      </c>
      <c r="C24" s="1244">
        <v>11.890414402844533</v>
      </c>
      <c r="D24" s="1245">
        <v>-18.284658718944947</v>
      </c>
      <c r="E24" s="892"/>
    </row>
    <row r="25" spans="1:5" s="1165" customFormat="1" ht="11.5" x14ac:dyDescent="0.25">
      <c r="A25" s="1243" t="s">
        <v>683</v>
      </c>
      <c r="B25" s="1244">
        <v>4.3895265306587676</v>
      </c>
      <c r="C25" s="1244">
        <v>5.0270604961589296</v>
      </c>
      <c r="D25" s="1245">
        <v>-12.68204283571459</v>
      </c>
      <c r="E25" s="892"/>
    </row>
    <row r="26" spans="1:5" s="1165" customFormat="1" ht="11.5" x14ac:dyDescent="0.25">
      <c r="A26" s="1243"/>
      <c r="B26" s="1240"/>
      <c r="C26" s="1240"/>
      <c r="D26" s="1241"/>
      <c r="E26" s="892"/>
    </row>
    <row r="27" spans="1:5" s="1165" customFormat="1" ht="11.5" x14ac:dyDescent="0.25">
      <c r="A27" s="1238" t="s">
        <v>664</v>
      </c>
      <c r="B27" s="1240">
        <v>87.518704717327509</v>
      </c>
      <c r="C27" s="1240">
        <v>77.034023282766682</v>
      </c>
      <c r="D27" s="1241">
        <v>13.610455468585613</v>
      </c>
      <c r="E27" s="892"/>
    </row>
    <row r="28" spans="1:5" s="1165" customFormat="1" ht="11.5" x14ac:dyDescent="0.25">
      <c r="A28" s="1238"/>
      <c r="B28" s="1240"/>
      <c r="C28" s="1240"/>
      <c r="D28" s="1241"/>
      <c r="E28" s="892"/>
    </row>
    <row r="29" spans="1:5" s="1165" customFormat="1" ht="11.5" x14ac:dyDescent="0.25">
      <c r="A29" s="1235" t="s">
        <v>628</v>
      </c>
      <c r="B29" s="1236">
        <v>15.361543730889919</v>
      </c>
      <c r="C29" s="1236">
        <v>17.690235358821042</v>
      </c>
      <c r="D29" s="1237">
        <v>-13.16371196141235</v>
      </c>
      <c r="E29" s="892"/>
    </row>
    <row r="30" spans="1:5" s="1165" customFormat="1" ht="11.5" x14ac:dyDescent="0.25">
      <c r="A30" s="915"/>
      <c r="B30" s="915"/>
      <c r="C30" s="915"/>
      <c r="D30" s="1247"/>
      <c r="E30" s="892"/>
    </row>
    <row r="31" spans="1:5" s="1165" customFormat="1" ht="11.5" x14ac:dyDescent="0.25">
      <c r="A31" s="1248"/>
      <c r="B31" s="1249"/>
      <c r="C31" s="1249"/>
      <c r="D31" s="1250"/>
      <c r="E31" s="892"/>
    </row>
    <row r="32" spans="1:5" s="1165" customFormat="1" ht="26.15" customHeight="1" x14ac:dyDescent="0.25">
      <c r="A32" s="1771" t="s">
        <v>1126</v>
      </c>
      <c r="B32" s="1771"/>
      <c r="C32" s="1771"/>
      <c r="D32" s="1771"/>
      <c r="E32" s="892"/>
    </row>
    <row r="33" spans="1:5" s="1165" customFormat="1" ht="12" customHeight="1" x14ac:dyDescent="0.25">
      <c r="A33" s="1769" t="s">
        <v>818</v>
      </c>
      <c r="B33" s="1769"/>
      <c r="C33" s="1769"/>
      <c r="D33" s="1769"/>
      <c r="E33" s="892"/>
    </row>
    <row r="34" spans="1:5" s="1165" customFormat="1" ht="11.5" x14ac:dyDescent="0.25">
      <c r="A34" s="1041" t="s">
        <v>724</v>
      </c>
      <c r="B34" s="1041"/>
      <c r="C34" s="1041"/>
      <c r="D34" s="1041"/>
      <c r="E34" s="892"/>
    </row>
    <row r="35" spans="1:5" x14ac:dyDescent="0.25">
      <c r="A35" s="1041"/>
      <c r="B35" s="1041"/>
      <c r="C35" s="1041"/>
      <c r="D35" s="1041"/>
    </row>
  </sheetData>
  <mergeCells count="4">
    <mergeCell ref="A1:D1"/>
    <mergeCell ref="A2:D2"/>
    <mergeCell ref="A32:D32"/>
    <mergeCell ref="A33:D33"/>
  </mergeCells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E35"/>
  <sheetViews>
    <sheetView showGridLines="0" zoomScaleNormal="100" workbookViewId="0">
      <selection activeCell="A33" sqref="A4:D33"/>
    </sheetView>
  </sheetViews>
  <sheetFormatPr defaultColWidth="9.1796875" defaultRowHeight="12.5" x14ac:dyDescent="0.25"/>
  <cols>
    <col min="1" max="1" width="27.7265625" style="892" customWidth="1"/>
    <col min="2" max="4" width="12.7265625" style="892" customWidth="1"/>
    <col min="5" max="5" width="9.1796875" style="892"/>
    <col min="6" max="16384" width="9.1796875" style="1073"/>
  </cols>
  <sheetData>
    <row r="1" spans="1:5" ht="30" customHeight="1" x14ac:dyDescent="0.35">
      <c r="A1" s="1685" t="str">
        <f>CONCATENATE('List of Tables'!A96,":  ",'List of Tables'!C96)</f>
        <v>TABLE 81:  Korea Air Visitor Personal Daily Spending 2014 vs. 2013</v>
      </c>
      <c r="B1" s="1685"/>
      <c r="C1" s="1685"/>
      <c r="D1" s="1685"/>
      <c r="E1" s="963"/>
    </row>
    <row r="2" spans="1:5" ht="15.5" x14ac:dyDescent="0.35">
      <c r="A2" s="1685" t="s">
        <v>696</v>
      </c>
      <c r="B2" s="1685"/>
      <c r="C2" s="1685"/>
      <c r="D2" s="1685"/>
    </row>
    <row r="3" spans="1:5" s="1165" customFormat="1" ht="11.5" x14ac:dyDescent="0.25">
      <c r="A3" s="892"/>
      <c r="B3" s="892"/>
      <c r="C3" s="1142"/>
      <c r="D3" s="892"/>
      <c r="E3" s="892"/>
    </row>
    <row r="4" spans="1:5" s="1165" customFormat="1" ht="11.5" x14ac:dyDescent="0.25">
      <c r="A4" s="1233" t="s">
        <v>505</v>
      </c>
      <c r="B4" s="1234">
        <v>2014</v>
      </c>
      <c r="C4" s="1234">
        <v>2013</v>
      </c>
      <c r="D4" s="1234" t="s">
        <v>504</v>
      </c>
      <c r="E4" s="892"/>
    </row>
    <row r="5" spans="1:5" s="1165" customFormat="1" ht="11.5" x14ac:dyDescent="0.25">
      <c r="A5" s="1235" t="s">
        <v>502</v>
      </c>
      <c r="B5" s="1236">
        <v>271.36841371229627</v>
      </c>
      <c r="C5" s="1236">
        <v>268.19424199881382</v>
      </c>
      <c r="D5" s="1237">
        <v>1.1835346239448707</v>
      </c>
      <c r="E5" s="892"/>
    </row>
    <row r="6" spans="1:5" s="1165" customFormat="1" ht="11.5" x14ac:dyDescent="0.25">
      <c r="A6" s="1238" t="s">
        <v>671</v>
      </c>
      <c r="B6" s="1239">
        <v>59.892288528440361</v>
      </c>
      <c r="C6" s="1240">
        <v>59.990248108389608</v>
      </c>
      <c r="D6" s="1241">
        <v>-0.1632925067625246</v>
      </c>
      <c r="E6" s="892"/>
    </row>
    <row r="7" spans="1:5" s="1165" customFormat="1" ht="11.5" x14ac:dyDescent="0.25">
      <c r="A7" s="1243" t="s">
        <v>673</v>
      </c>
      <c r="B7" s="1244">
        <v>47.612819165821875</v>
      </c>
      <c r="C7" s="1244">
        <v>47.96397711539214</v>
      </c>
      <c r="D7" s="1245">
        <v>-0.73212850703653354</v>
      </c>
      <c r="E7" s="892"/>
    </row>
    <row r="8" spans="1:5" s="1165" customFormat="1" ht="11.5" x14ac:dyDescent="0.25">
      <c r="A8" s="1243" t="s">
        <v>674</v>
      </c>
      <c r="B8" s="1244">
        <v>6.1539281791719027</v>
      </c>
      <c r="C8" s="1244">
        <v>5.6806470461046956</v>
      </c>
      <c r="D8" s="1245">
        <v>8.3314652226411887</v>
      </c>
      <c r="E8" s="892"/>
    </row>
    <row r="9" spans="1:5" s="1165" customFormat="1" ht="11.5" x14ac:dyDescent="0.25">
      <c r="A9" s="1243" t="s">
        <v>675</v>
      </c>
      <c r="B9" s="1244">
        <v>6.1255411834465834</v>
      </c>
      <c r="C9" s="1244">
        <v>6.345623946892772</v>
      </c>
      <c r="D9" s="1245">
        <v>-3.4682604151788032</v>
      </c>
      <c r="E9" s="892"/>
    </row>
    <row r="10" spans="1:5" s="1165" customFormat="1" ht="11.5" x14ac:dyDescent="0.25">
      <c r="A10" s="1243"/>
      <c r="B10" s="1240"/>
      <c r="C10" s="1240"/>
      <c r="D10" s="1241"/>
      <c r="E10" s="892"/>
    </row>
    <row r="11" spans="1:5" s="1165" customFormat="1" ht="11.5" x14ac:dyDescent="0.25">
      <c r="A11" s="1238" t="s">
        <v>195</v>
      </c>
      <c r="B11" s="1240">
        <v>26.380415603748773</v>
      </c>
      <c r="C11" s="1240">
        <v>26.199248519376098</v>
      </c>
      <c r="D11" s="1241">
        <v>0.69149725511665761</v>
      </c>
      <c r="E11" s="892"/>
    </row>
    <row r="12" spans="1:5" s="1165" customFormat="1" ht="11.5" x14ac:dyDescent="0.25">
      <c r="A12" s="1243"/>
      <c r="B12" s="1240"/>
      <c r="C12" s="1240"/>
      <c r="D12" s="1245"/>
      <c r="E12" s="892"/>
    </row>
    <row r="13" spans="1:5" s="1165" customFormat="1" ht="11.5" x14ac:dyDescent="0.25">
      <c r="A13" s="1238" t="s">
        <v>503</v>
      </c>
      <c r="B13" s="1240">
        <v>22.676393406253034</v>
      </c>
      <c r="C13" s="1240">
        <v>23.284310802582681</v>
      </c>
      <c r="D13" s="1241">
        <v>-2.6108455667161801</v>
      </c>
      <c r="E13" s="892"/>
    </row>
    <row r="14" spans="1:5" s="1165" customFormat="1" ht="11.5" x14ac:dyDescent="0.25">
      <c r="A14" s="1243" t="s">
        <v>676</v>
      </c>
      <c r="B14" s="1244">
        <v>9.2208103837821849</v>
      </c>
      <c r="C14" s="1244">
        <v>9.3587575462661832</v>
      </c>
      <c r="D14" s="1245">
        <v>-1.473990129587599</v>
      </c>
      <c r="E14" s="892"/>
    </row>
    <row r="15" spans="1:5" s="1165" customFormat="1" ht="11.5" x14ac:dyDescent="0.25">
      <c r="A15" s="1243" t="s">
        <v>677</v>
      </c>
      <c r="B15" s="1244">
        <v>2.3962338290161833</v>
      </c>
      <c r="C15" s="1244">
        <v>3.0366017260817664</v>
      </c>
      <c r="D15" s="1245">
        <v>-21.088307088986348</v>
      </c>
      <c r="E15" s="892"/>
    </row>
    <row r="16" spans="1:5" s="1165" customFormat="1" ht="11.5" x14ac:dyDescent="0.25">
      <c r="A16" s="1243" t="s">
        <v>684</v>
      </c>
      <c r="B16" s="1244">
        <v>9.5755788416656884</v>
      </c>
      <c r="C16" s="1244">
        <v>9.4060986585505901</v>
      </c>
      <c r="D16" s="1245">
        <v>1.801811667805886</v>
      </c>
      <c r="E16" s="892"/>
    </row>
    <row r="17" spans="1:5" s="1165" customFormat="1" ht="11.5" x14ac:dyDescent="0.25">
      <c r="A17" s="1243" t="s">
        <v>678</v>
      </c>
      <c r="B17" s="1244">
        <v>1.4837703517889766</v>
      </c>
      <c r="C17" s="1244">
        <v>1.4828528716841394</v>
      </c>
      <c r="D17" s="1245">
        <v>6.1872632299331265E-2</v>
      </c>
      <c r="E17" s="892"/>
    </row>
    <row r="18" spans="1:5" s="1165" customFormat="1" ht="11.5" x14ac:dyDescent="0.25">
      <c r="A18" s="1243"/>
      <c r="B18" s="1240"/>
      <c r="C18" s="1240"/>
      <c r="D18" s="1241"/>
      <c r="E18" s="892"/>
    </row>
    <row r="19" spans="1:5" s="1165" customFormat="1" ht="11.5" x14ac:dyDescent="0.25">
      <c r="A19" s="1238" t="s">
        <v>672</v>
      </c>
      <c r="B19" s="1240">
        <v>70.98124095825483</v>
      </c>
      <c r="C19" s="1240">
        <v>71.015830017792439</v>
      </c>
      <c r="D19" s="1241">
        <v>-4.8706125843978043E-2</v>
      </c>
      <c r="E19" s="892"/>
    </row>
    <row r="20" spans="1:5" s="1165" customFormat="1" ht="11.5" x14ac:dyDescent="0.25">
      <c r="A20" s="1243" t="s">
        <v>679</v>
      </c>
      <c r="B20" s="1244">
        <v>25.344563442882134</v>
      </c>
      <c r="C20" s="1244">
        <v>25.402872150051802</v>
      </c>
      <c r="D20" s="1245">
        <v>-0.22953588407345071</v>
      </c>
      <c r="E20" s="892"/>
    </row>
    <row r="21" spans="1:5" s="1165" customFormat="1" ht="11.5" x14ac:dyDescent="0.25">
      <c r="A21" s="1243" t="s">
        <v>680</v>
      </c>
      <c r="B21" s="1244">
        <v>4.9495690898741973</v>
      </c>
      <c r="C21" s="1244">
        <v>6.0602286207115386</v>
      </c>
      <c r="D21" s="1245">
        <v>-18.327023621543461</v>
      </c>
      <c r="E21" s="892"/>
    </row>
    <row r="22" spans="1:5" s="1165" customFormat="1" ht="11.5" x14ac:dyDescent="0.25">
      <c r="A22" s="1243" t="s">
        <v>681</v>
      </c>
      <c r="B22" s="1244">
        <v>5.8174413060417294</v>
      </c>
      <c r="C22" s="1244">
        <v>4.6839777296433365</v>
      </c>
      <c r="D22" s="1245">
        <v>24.198739657216528</v>
      </c>
      <c r="E22" s="892"/>
    </row>
    <row r="23" spans="1:5" s="1165" customFormat="1" ht="11.5" x14ac:dyDescent="0.25">
      <c r="A23" s="1243" t="s">
        <v>682</v>
      </c>
      <c r="B23" s="1244">
        <v>23.73218590045467</v>
      </c>
      <c r="C23" s="1244">
        <v>24.302983447166525</v>
      </c>
      <c r="D23" s="1245">
        <v>-2.3486727378666972</v>
      </c>
      <c r="E23" s="892"/>
    </row>
    <row r="24" spans="1:5" s="1165" customFormat="1" ht="11.5" x14ac:dyDescent="0.25">
      <c r="A24" s="1243" t="s">
        <v>208</v>
      </c>
      <c r="B24" s="1244">
        <v>7.000156985725793</v>
      </c>
      <c r="C24" s="1244">
        <v>7.0147598871124579</v>
      </c>
      <c r="D24" s="1245">
        <v>-0.20817393070706736</v>
      </c>
      <c r="E24" s="892"/>
    </row>
    <row r="25" spans="1:5" s="1165" customFormat="1" ht="11.5" x14ac:dyDescent="0.25">
      <c r="A25" s="1243" t="s">
        <v>683</v>
      </c>
      <c r="B25" s="1244">
        <v>4.1373242332763036</v>
      </c>
      <c r="C25" s="1244">
        <v>3.5510081831067719</v>
      </c>
      <c r="D25" s="1245">
        <v>16.511255957077651</v>
      </c>
      <c r="E25" s="892"/>
    </row>
    <row r="26" spans="1:5" s="1165" customFormat="1" ht="11.5" x14ac:dyDescent="0.25">
      <c r="A26" s="1243"/>
      <c r="B26" s="1240"/>
      <c r="C26" s="1240"/>
      <c r="D26" s="1241"/>
      <c r="E26" s="892"/>
    </row>
    <row r="27" spans="1:5" s="1165" customFormat="1" ht="11.5" x14ac:dyDescent="0.25">
      <c r="A27" s="1238" t="s">
        <v>664</v>
      </c>
      <c r="B27" s="1240">
        <v>88.525305451537022</v>
      </c>
      <c r="C27" s="1240">
        <v>84.78783330077313</v>
      </c>
      <c r="D27" s="1241">
        <v>4.4080288471409768</v>
      </c>
      <c r="E27" s="892"/>
    </row>
    <row r="28" spans="1:5" s="1165" customFormat="1" ht="11.5" x14ac:dyDescent="0.25">
      <c r="A28" s="1238"/>
      <c r="B28" s="1240"/>
      <c r="C28" s="1240"/>
      <c r="D28" s="1241"/>
      <c r="E28" s="892"/>
    </row>
    <row r="29" spans="1:5" s="1165" customFormat="1" ht="11.5" x14ac:dyDescent="0.25">
      <c r="A29" s="1235" t="s">
        <v>628</v>
      </c>
      <c r="B29" s="1236">
        <v>2.9127697640622836</v>
      </c>
      <c r="C29" s="1236">
        <v>2.9167712498998739</v>
      </c>
      <c r="D29" s="1237">
        <v>-0.13718888094935711</v>
      </c>
      <c r="E29" s="892"/>
    </row>
    <row r="30" spans="1:5" s="1165" customFormat="1" ht="11.5" x14ac:dyDescent="0.25">
      <c r="A30" s="915"/>
      <c r="B30" s="915"/>
      <c r="C30" s="915"/>
      <c r="D30" s="1247"/>
      <c r="E30" s="892"/>
    </row>
    <row r="31" spans="1:5" s="1165" customFormat="1" ht="11.5" x14ac:dyDescent="0.25">
      <c r="A31" s="1248"/>
      <c r="B31" s="1249"/>
      <c r="C31" s="1249"/>
      <c r="D31" s="1250"/>
      <c r="E31" s="892"/>
    </row>
    <row r="32" spans="1:5" s="1165" customFormat="1" ht="26.15" customHeight="1" x14ac:dyDescent="0.25">
      <c r="A32" s="1771" t="s">
        <v>1126</v>
      </c>
      <c r="B32" s="1771"/>
      <c r="C32" s="1771"/>
      <c r="D32" s="1771"/>
      <c r="E32" s="892"/>
    </row>
    <row r="33" spans="1:5" s="1165" customFormat="1" ht="12" customHeight="1" x14ac:dyDescent="0.25">
      <c r="A33" s="1769" t="s">
        <v>818</v>
      </c>
      <c r="B33" s="1769"/>
      <c r="C33" s="1769"/>
      <c r="D33" s="1769"/>
      <c r="E33" s="892"/>
    </row>
    <row r="34" spans="1:5" s="1165" customFormat="1" ht="11.5" x14ac:dyDescent="0.25">
      <c r="A34" s="1041" t="s">
        <v>724</v>
      </c>
      <c r="B34" s="1041"/>
      <c r="C34" s="1041"/>
      <c r="D34" s="1041"/>
      <c r="E34" s="892"/>
    </row>
    <row r="35" spans="1:5" x14ac:dyDescent="0.25">
      <c r="A35" s="1041"/>
      <c r="B35" s="1041"/>
      <c r="C35" s="1041"/>
      <c r="D35" s="1041"/>
    </row>
  </sheetData>
  <mergeCells count="4">
    <mergeCell ref="A1:D1"/>
    <mergeCell ref="A2:D2"/>
    <mergeCell ref="A32:D32"/>
    <mergeCell ref="A33:D33"/>
  </mergeCells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E35"/>
  <sheetViews>
    <sheetView showGridLines="0" zoomScaleNormal="100" workbookViewId="0">
      <selection activeCell="A33" sqref="A4:D33"/>
    </sheetView>
  </sheetViews>
  <sheetFormatPr defaultColWidth="9.1796875" defaultRowHeight="12.5" x14ac:dyDescent="0.25"/>
  <cols>
    <col min="1" max="1" width="27.7265625" style="892" customWidth="1"/>
    <col min="2" max="4" width="12.7265625" style="892" customWidth="1"/>
    <col min="5" max="5" width="9.1796875" style="892"/>
    <col min="6" max="16384" width="9.1796875" style="1156"/>
  </cols>
  <sheetData>
    <row r="1" spans="1:5" ht="30" customHeight="1" x14ac:dyDescent="0.35">
      <c r="A1" s="1685" t="str">
        <f>CONCATENATE('List of Tables'!A97,":  ",'List of Tables'!C97)</f>
        <v>TABLE 82:  Taiwan Air Visitor Personal Daily Spending 2014 vs. 2013</v>
      </c>
      <c r="B1" s="1685"/>
      <c r="C1" s="1685"/>
      <c r="D1" s="1685"/>
      <c r="E1" s="963"/>
    </row>
    <row r="2" spans="1:5" ht="15.5" x14ac:dyDescent="0.35">
      <c r="A2" s="1685" t="s">
        <v>696</v>
      </c>
      <c r="B2" s="1685"/>
      <c r="C2" s="1685"/>
      <c r="D2" s="1685"/>
    </row>
    <row r="3" spans="1:5" s="1165" customFormat="1" ht="11.5" x14ac:dyDescent="0.25">
      <c r="A3" s="892"/>
      <c r="B3" s="892"/>
      <c r="C3" s="1142"/>
      <c r="D3" s="892"/>
      <c r="E3" s="892"/>
    </row>
    <row r="4" spans="1:5" s="1165" customFormat="1" ht="11.5" x14ac:dyDescent="0.25">
      <c r="A4" s="1233" t="s">
        <v>505</v>
      </c>
      <c r="B4" s="1234">
        <v>2014</v>
      </c>
      <c r="C4" s="1234">
        <v>2013</v>
      </c>
      <c r="D4" s="1234" t="s">
        <v>504</v>
      </c>
      <c r="E4" s="892"/>
    </row>
    <row r="5" spans="1:5" s="1165" customFormat="1" ht="11.5" x14ac:dyDescent="0.25">
      <c r="A5" s="1235" t="s">
        <v>502</v>
      </c>
      <c r="B5" s="1236">
        <v>203.72976281629457</v>
      </c>
      <c r="C5" s="1236">
        <v>237.89754060164034</v>
      </c>
      <c r="D5" s="1237">
        <v>-14.362392187382778</v>
      </c>
      <c r="E5" s="892"/>
    </row>
    <row r="6" spans="1:5" s="1165" customFormat="1" ht="11.5" x14ac:dyDescent="0.25">
      <c r="A6" s="1238" t="s">
        <v>671</v>
      </c>
      <c r="B6" s="1239">
        <v>36.706582871866452</v>
      </c>
      <c r="C6" s="1240">
        <v>46.763885089555018</v>
      </c>
      <c r="D6" s="1241">
        <v>-21.506558316162916</v>
      </c>
      <c r="E6" s="892"/>
    </row>
    <row r="7" spans="1:5" s="1165" customFormat="1" ht="11.5" x14ac:dyDescent="0.25">
      <c r="A7" s="1243" t="s">
        <v>673</v>
      </c>
      <c r="B7" s="1244">
        <v>29.794996441697283</v>
      </c>
      <c r="C7" s="1244">
        <v>34.758867005445609</v>
      </c>
      <c r="D7" s="1245">
        <v>-14.280875619365396</v>
      </c>
      <c r="E7" s="892"/>
    </row>
    <row r="8" spans="1:5" s="1165" customFormat="1" ht="11.5" x14ac:dyDescent="0.25">
      <c r="A8" s="1243" t="s">
        <v>674</v>
      </c>
      <c r="B8" s="1244">
        <v>3.5611817274278033</v>
      </c>
      <c r="C8" s="1244">
        <v>5.2860817866376699</v>
      </c>
      <c r="D8" s="1245">
        <v>-32.630975623005412</v>
      </c>
      <c r="E8" s="892"/>
    </row>
    <row r="9" spans="1:5" s="1165" customFormat="1" ht="11.5" x14ac:dyDescent="0.25">
      <c r="A9" s="1243" t="s">
        <v>675</v>
      </c>
      <c r="B9" s="1244">
        <v>3.3504047027413622</v>
      </c>
      <c r="C9" s="1244">
        <v>6.7189362974717399</v>
      </c>
      <c r="D9" s="1245">
        <v>-50.134894060506554</v>
      </c>
      <c r="E9" s="892"/>
    </row>
    <row r="10" spans="1:5" s="1165" customFormat="1" ht="11.5" x14ac:dyDescent="0.25">
      <c r="A10" s="1243"/>
      <c r="B10" s="1240"/>
      <c r="C10" s="1240"/>
      <c r="D10" s="1241"/>
      <c r="E10" s="892"/>
    </row>
    <row r="11" spans="1:5" s="1165" customFormat="1" ht="11.5" x14ac:dyDescent="0.25">
      <c r="A11" s="1238" t="s">
        <v>195</v>
      </c>
      <c r="B11" s="1240">
        <v>15.866084332916015</v>
      </c>
      <c r="C11" s="1240">
        <v>20.42915239932146</v>
      </c>
      <c r="D11" s="1241">
        <v>-22.336061610451363</v>
      </c>
      <c r="E11" s="892"/>
    </row>
    <row r="12" spans="1:5" s="1165" customFormat="1" ht="11.5" x14ac:dyDescent="0.25">
      <c r="A12" s="1243"/>
      <c r="B12" s="1240"/>
      <c r="C12" s="1240"/>
      <c r="D12" s="1245"/>
      <c r="E12" s="892"/>
    </row>
    <row r="13" spans="1:5" s="1165" customFormat="1" ht="11.5" x14ac:dyDescent="0.25">
      <c r="A13" s="1238" t="s">
        <v>503</v>
      </c>
      <c r="B13" s="1240">
        <v>20.783950512865989</v>
      </c>
      <c r="C13" s="1240">
        <v>25.349312116467217</v>
      </c>
      <c r="D13" s="1241">
        <v>-18.009804694603581</v>
      </c>
      <c r="E13" s="892"/>
    </row>
    <row r="14" spans="1:5" s="1165" customFormat="1" ht="11.5" x14ac:dyDescent="0.25">
      <c r="A14" s="1243" t="s">
        <v>676</v>
      </c>
      <c r="B14" s="1244">
        <v>6.6271788196881118</v>
      </c>
      <c r="C14" s="1244">
        <v>10.658806272131082</v>
      </c>
      <c r="D14" s="1245">
        <v>-37.824380606149269</v>
      </c>
      <c r="E14" s="892"/>
    </row>
    <row r="15" spans="1:5" s="1165" customFormat="1" ht="11.5" x14ac:dyDescent="0.25">
      <c r="A15" s="1243" t="s">
        <v>677</v>
      </c>
      <c r="B15" s="1244">
        <v>3.6633282436996688</v>
      </c>
      <c r="C15" s="1244">
        <v>4.1442902592587449</v>
      </c>
      <c r="D15" s="1245">
        <v>-11.605413363230543</v>
      </c>
      <c r="E15" s="892"/>
    </row>
    <row r="16" spans="1:5" s="1165" customFormat="1" ht="11.5" x14ac:dyDescent="0.25">
      <c r="A16" s="1243" t="s">
        <v>684</v>
      </c>
      <c r="B16" s="1244">
        <v>9.1997390202275433</v>
      </c>
      <c r="C16" s="1244">
        <v>8.3442067183420043</v>
      </c>
      <c r="D16" s="1245">
        <v>10.253009432339821</v>
      </c>
      <c r="E16" s="892"/>
    </row>
    <row r="17" spans="1:5" s="1165" customFormat="1" ht="11.5" x14ac:dyDescent="0.25">
      <c r="A17" s="1243" t="s">
        <v>678</v>
      </c>
      <c r="B17" s="1244">
        <v>1.2937044292506625</v>
      </c>
      <c r="C17" s="1244">
        <v>2.2020088667353872</v>
      </c>
      <c r="D17" s="1245">
        <v>-41.248900093274443</v>
      </c>
      <c r="E17" s="892"/>
    </row>
    <row r="18" spans="1:5" s="1165" customFormat="1" ht="11.5" x14ac:dyDescent="0.25">
      <c r="A18" s="1243"/>
      <c r="B18" s="1240"/>
      <c r="C18" s="1240"/>
      <c r="D18" s="1241"/>
      <c r="E18" s="892"/>
    </row>
    <row r="19" spans="1:5" s="1165" customFormat="1" ht="11.5" x14ac:dyDescent="0.25">
      <c r="A19" s="1238" t="s">
        <v>672</v>
      </c>
      <c r="B19" s="1240">
        <v>65.416254956419976</v>
      </c>
      <c r="C19" s="1240">
        <v>74.14444070539399</v>
      </c>
      <c r="D19" s="1241">
        <v>-11.771868080649018</v>
      </c>
      <c r="E19" s="892"/>
    </row>
    <row r="20" spans="1:5" s="1165" customFormat="1" ht="11.5" x14ac:dyDescent="0.25">
      <c r="A20" s="1243" t="s">
        <v>679</v>
      </c>
      <c r="B20" s="1244">
        <v>30.895009477621318</v>
      </c>
      <c r="C20" s="1244">
        <v>28.346640356591138</v>
      </c>
      <c r="D20" s="1245">
        <v>8.9900217061795082</v>
      </c>
      <c r="E20" s="892"/>
    </row>
    <row r="21" spans="1:5" s="1165" customFormat="1" ht="11.5" x14ac:dyDescent="0.25">
      <c r="A21" s="1243" t="s">
        <v>680</v>
      </c>
      <c r="B21" s="1244">
        <v>4.791337452992698</v>
      </c>
      <c r="C21" s="1244">
        <v>3.7810399727913468</v>
      </c>
      <c r="D21" s="1245">
        <v>26.720095197922511</v>
      </c>
      <c r="E21" s="892"/>
    </row>
    <row r="22" spans="1:5" s="1165" customFormat="1" ht="11.5" x14ac:dyDescent="0.25">
      <c r="A22" s="1243" t="s">
        <v>681</v>
      </c>
      <c r="B22" s="1244">
        <v>2.483022159912387</v>
      </c>
      <c r="C22" s="1244">
        <v>3.6261137346937575</v>
      </c>
      <c r="D22" s="1245">
        <v>-31.52387537777852</v>
      </c>
      <c r="E22" s="892"/>
    </row>
    <row r="23" spans="1:5" s="1165" customFormat="1" ht="11.5" x14ac:dyDescent="0.25">
      <c r="A23" s="1243" t="s">
        <v>682</v>
      </c>
      <c r="B23" s="1244">
        <v>15.528303965560021</v>
      </c>
      <c r="C23" s="1244">
        <v>21.127202322108566</v>
      </c>
      <c r="D23" s="1245">
        <v>-26.500898089519296</v>
      </c>
      <c r="E23" s="892"/>
    </row>
    <row r="24" spans="1:5" s="1165" customFormat="1" ht="11.5" x14ac:dyDescent="0.25">
      <c r="A24" s="1243" t="s">
        <v>208</v>
      </c>
      <c r="B24" s="1244">
        <v>9.0219997374808969</v>
      </c>
      <c r="C24" s="1244">
        <v>10.902342931488572</v>
      </c>
      <c r="D24" s="1245">
        <v>-17.247147753688751</v>
      </c>
      <c r="E24" s="892"/>
    </row>
    <row r="25" spans="1:5" s="1165" customFormat="1" ht="11.5" x14ac:dyDescent="0.25">
      <c r="A25" s="1243" t="s">
        <v>683</v>
      </c>
      <c r="B25" s="1244">
        <v>2.6965821628526632</v>
      </c>
      <c r="C25" s="1244">
        <v>6.3611013877206037</v>
      </c>
      <c r="D25" s="1245">
        <v>-57.608250545131789</v>
      </c>
      <c r="E25" s="892"/>
    </row>
    <row r="26" spans="1:5" s="1165" customFormat="1" ht="11.5" x14ac:dyDescent="0.25">
      <c r="A26" s="1243"/>
      <c r="B26" s="1240"/>
      <c r="C26" s="1240"/>
      <c r="D26" s="1241"/>
      <c r="E26" s="892"/>
    </row>
    <row r="27" spans="1:5" s="1165" customFormat="1" ht="11.5" x14ac:dyDescent="0.25">
      <c r="A27" s="1238" t="s">
        <v>664</v>
      </c>
      <c r="B27" s="1240">
        <v>60.942498121355278</v>
      </c>
      <c r="C27" s="1240">
        <v>65.257716318028784</v>
      </c>
      <c r="D27" s="1241">
        <v>-6.6125792322299537</v>
      </c>
      <c r="E27" s="892"/>
    </row>
    <row r="28" spans="1:5" s="1165" customFormat="1" ht="11.5" x14ac:dyDescent="0.25">
      <c r="A28" s="1238"/>
      <c r="B28" s="1240"/>
      <c r="C28" s="1240"/>
      <c r="D28" s="1241"/>
      <c r="E28" s="892"/>
    </row>
    <row r="29" spans="1:5" s="1165" customFormat="1" ht="11.5" x14ac:dyDescent="0.25">
      <c r="A29" s="1235" t="s">
        <v>628</v>
      </c>
      <c r="B29" s="1236">
        <v>4.0143920208708597</v>
      </c>
      <c r="C29" s="1236">
        <v>5.9530339728738637</v>
      </c>
      <c r="D29" s="1237">
        <v>-32.565612103623067</v>
      </c>
      <c r="E29" s="892"/>
    </row>
    <row r="30" spans="1:5" s="1165" customFormat="1" ht="11.5" x14ac:dyDescent="0.25">
      <c r="A30" s="915"/>
      <c r="B30" s="915"/>
      <c r="C30" s="915"/>
      <c r="D30" s="1247"/>
      <c r="E30" s="892"/>
    </row>
    <row r="31" spans="1:5" s="1165" customFormat="1" ht="11.5" x14ac:dyDescent="0.25">
      <c r="A31" s="1248"/>
      <c r="B31" s="1249"/>
      <c r="C31" s="1249"/>
      <c r="D31" s="1250"/>
      <c r="E31" s="892"/>
    </row>
    <row r="32" spans="1:5" s="1165" customFormat="1" ht="26.15" customHeight="1" x14ac:dyDescent="0.25">
      <c r="A32" s="1771" t="s">
        <v>1126</v>
      </c>
      <c r="B32" s="1771"/>
      <c r="C32" s="1771"/>
      <c r="D32" s="1771"/>
      <c r="E32" s="892"/>
    </row>
    <row r="33" spans="1:5" s="1165" customFormat="1" ht="12" customHeight="1" x14ac:dyDescent="0.25">
      <c r="A33" s="1769" t="s">
        <v>818</v>
      </c>
      <c r="B33" s="1769"/>
      <c r="C33" s="1769"/>
      <c r="D33" s="1769"/>
      <c r="E33" s="892"/>
    </row>
    <row r="34" spans="1:5" s="1165" customFormat="1" ht="11.5" x14ac:dyDescent="0.25">
      <c r="A34" s="1041" t="s">
        <v>724</v>
      </c>
      <c r="B34" s="1041"/>
      <c r="C34" s="1041"/>
      <c r="D34" s="1041"/>
      <c r="E34" s="892"/>
    </row>
    <row r="35" spans="1:5" x14ac:dyDescent="0.25">
      <c r="A35" s="1041"/>
      <c r="B35" s="1041"/>
      <c r="C35" s="1041"/>
      <c r="D35" s="1041"/>
    </row>
  </sheetData>
  <mergeCells count="4">
    <mergeCell ref="A1:D1"/>
    <mergeCell ref="A2:D2"/>
    <mergeCell ref="A32:D32"/>
    <mergeCell ref="A33:D33"/>
  </mergeCells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E35"/>
  <sheetViews>
    <sheetView showGridLines="0" zoomScaleNormal="100" workbookViewId="0">
      <selection activeCell="A33" sqref="A4:D33"/>
    </sheetView>
  </sheetViews>
  <sheetFormatPr defaultColWidth="9.1796875" defaultRowHeight="12.5" x14ac:dyDescent="0.25"/>
  <cols>
    <col min="1" max="1" width="27.7265625" style="892" customWidth="1"/>
    <col min="2" max="4" width="12.7265625" style="892" customWidth="1"/>
    <col min="5" max="5" width="9.1796875" style="892"/>
    <col min="6" max="16384" width="9.1796875" style="1156"/>
  </cols>
  <sheetData>
    <row r="1" spans="1:5" ht="30" customHeight="1" x14ac:dyDescent="0.35">
      <c r="A1" s="1685" t="str">
        <f>CONCATENATE('List of Tables'!A98,":  ",'List of Tables'!C98)</f>
        <v>TABLE 83:  Australia Air Visitor Personal Daily Spending 2014 vs. 2013</v>
      </c>
      <c r="B1" s="1685"/>
      <c r="C1" s="1685"/>
      <c r="D1" s="1685"/>
      <c r="E1" s="963"/>
    </row>
    <row r="2" spans="1:5" ht="15.5" x14ac:dyDescent="0.35">
      <c r="A2" s="1685" t="s">
        <v>696</v>
      </c>
      <c r="B2" s="1685"/>
      <c r="C2" s="1685"/>
      <c r="D2" s="1685"/>
    </row>
    <row r="3" spans="1:5" s="1165" customFormat="1" ht="11.5" x14ac:dyDescent="0.25">
      <c r="A3" s="892"/>
      <c r="B3" s="892"/>
      <c r="C3" s="1142"/>
      <c r="D3" s="892"/>
      <c r="E3" s="892"/>
    </row>
    <row r="4" spans="1:5" s="1165" customFormat="1" ht="11.5" x14ac:dyDescent="0.25">
      <c r="A4" s="1233" t="s">
        <v>505</v>
      </c>
      <c r="B4" s="1234">
        <v>2014</v>
      </c>
      <c r="C4" s="1234">
        <v>2013</v>
      </c>
      <c r="D4" s="1234" t="s">
        <v>504</v>
      </c>
      <c r="E4" s="892"/>
    </row>
    <row r="5" spans="1:5" s="1165" customFormat="1" ht="11.5" x14ac:dyDescent="0.25">
      <c r="A5" s="1235" t="s">
        <v>502</v>
      </c>
      <c r="B5" s="1236">
        <v>272.61268351994369</v>
      </c>
      <c r="C5" s="1236">
        <v>266.9654099931027</v>
      </c>
      <c r="D5" s="1237">
        <v>2.1153577637593068</v>
      </c>
      <c r="E5" s="892"/>
    </row>
    <row r="6" spans="1:5" s="1165" customFormat="1" ht="11.5" x14ac:dyDescent="0.25">
      <c r="A6" s="1238" t="s">
        <v>671</v>
      </c>
      <c r="B6" s="1239">
        <v>53.763471150061868</v>
      </c>
      <c r="C6" s="1240">
        <v>53.086819546650666</v>
      </c>
      <c r="D6" s="1241">
        <v>1.2746131887154899</v>
      </c>
      <c r="E6" s="892"/>
    </row>
    <row r="7" spans="1:5" s="1165" customFormat="1" ht="11.5" x14ac:dyDescent="0.25">
      <c r="A7" s="1243" t="s">
        <v>673</v>
      </c>
      <c r="B7" s="1244">
        <v>41.158107228107028</v>
      </c>
      <c r="C7" s="1244">
        <v>39.825085518129015</v>
      </c>
      <c r="D7" s="1245">
        <v>3.34719107978112</v>
      </c>
      <c r="E7" s="892"/>
    </row>
    <row r="8" spans="1:5" s="1165" customFormat="1" ht="11.5" x14ac:dyDescent="0.25">
      <c r="A8" s="1243" t="s">
        <v>674</v>
      </c>
      <c r="B8" s="1244">
        <v>4.6497495271890594</v>
      </c>
      <c r="C8" s="1244">
        <v>5.2918213325567152</v>
      </c>
      <c r="D8" s="1245">
        <v>-12.133285782296854</v>
      </c>
      <c r="E8" s="892"/>
    </row>
    <row r="9" spans="1:5" s="1165" customFormat="1" ht="11.5" x14ac:dyDescent="0.25">
      <c r="A9" s="1243" t="s">
        <v>675</v>
      </c>
      <c r="B9" s="1244">
        <v>7.9556143947657842</v>
      </c>
      <c r="C9" s="1244">
        <v>7.9699126959649425</v>
      </c>
      <c r="D9" s="1245">
        <v>-0.17940348589260413</v>
      </c>
      <c r="E9" s="892"/>
    </row>
    <row r="10" spans="1:5" s="1165" customFormat="1" ht="11.5" x14ac:dyDescent="0.25">
      <c r="A10" s="1243"/>
      <c r="B10" s="1240"/>
      <c r="C10" s="1240"/>
      <c r="D10" s="1241"/>
      <c r="E10" s="892"/>
    </row>
    <row r="11" spans="1:5" s="1165" customFormat="1" ht="11.5" x14ac:dyDescent="0.25">
      <c r="A11" s="1238" t="s">
        <v>195</v>
      </c>
      <c r="B11" s="1240">
        <v>23.748752351608637</v>
      </c>
      <c r="C11" s="1240">
        <v>23.926323784479827</v>
      </c>
      <c r="D11" s="1241">
        <v>-0.74215928226455397</v>
      </c>
      <c r="E11" s="892"/>
    </row>
    <row r="12" spans="1:5" s="1165" customFormat="1" ht="11.5" x14ac:dyDescent="0.25">
      <c r="A12" s="1243"/>
      <c r="B12" s="1240"/>
      <c r="C12" s="1240"/>
      <c r="D12" s="1245"/>
      <c r="E12" s="892"/>
    </row>
    <row r="13" spans="1:5" s="1165" customFormat="1" ht="11.5" x14ac:dyDescent="0.25">
      <c r="A13" s="1238" t="s">
        <v>503</v>
      </c>
      <c r="B13" s="1240">
        <v>15.167478024452064</v>
      </c>
      <c r="C13" s="1240">
        <v>14.132034487441452</v>
      </c>
      <c r="D13" s="1241">
        <v>7.3269247816424965</v>
      </c>
      <c r="E13" s="892"/>
    </row>
    <row r="14" spans="1:5" s="1165" customFormat="1" ht="11.5" x14ac:dyDescent="0.25">
      <c r="A14" s="1243" t="s">
        <v>676</v>
      </c>
      <c r="B14" s="1244">
        <v>4.0556655919757088</v>
      </c>
      <c r="C14" s="1244">
        <v>3.7766862768130398</v>
      </c>
      <c r="D14" s="1245">
        <v>7.3868808451329926</v>
      </c>
      <c r="E14" s="892"/>
    </row>
    <row r="15" spans="1:5" s="1165" customFormat="1" ht="11.5" x14ac:dyDescent="0.25">
      <c r="A15" s="1243" t="s">
        <v>677</v>
      </c>
      <c r="B15" s="1244">
        <v>3.7248059566677139</v>
      </c>
      <c r="C15" s="1244">
        <v>3.5968474435897346</v>
      </c>
      <c r="D15" s="1245">
        <v>3.5575184959825146</v>
      </c>
      <c r="E15" s="892"/>
    </row>
    <row r="16" spans="1:5" s="1165" customFormat="1" ht="11.5" x14ac:dyDescent="0.25">
      <c r="A16" s="1243" t="s">
        <v>684</v>
      </c>
      <c r="B16" s="1244">
        <v>6.7509592852311409</v>
      </c>
      <c r="C16" s="1244">
        <v>6.1262880074889754</v>
      </c>
      <c r="D16" s="1245">
        <v>10.196570533062555</v>
      </c>
      <c r="E16" s="892"/>
    </row>
    <row r="17" spans="1:5" s="1165" customFormat="1" ht="11.5" x14ac:dyDescent="0.25">
      <c r="A17" s="1243" t="s">
        <v>678</v>
      </c>
      <c r="B17" s="1244">
        <v>0.63604719057750203</v>
      </c>
      <c r="C17" s="1244">
        <v>0.63221275954970013</v>
      </c>
      <c r="D17" s="1245">
        <v>0.60650959188690567</v>
      </c>
      <c r="E17" s="892"/>
    </row>
    <row r="18" spans="1:5" s="1165" customFormat="1" ht="11.5" x14ac:dyDescent="0.25">
      <c r="A18" s="1243"/>
      <c r="B18" s="1240"/>
      <c r="C18" s="1240"/>
      <c r="D18" s="1241"/>
      <c r="E18" s="892"/>
    </row>
    <row r="19" spans="1:5" s="1165" customFormat="1" ht="11.5" x14ac:dyDescent="0.25">
      <c r="A19" s="1238" t="s">
        <v>672</v>
      </c>
      <c r="B19" s="1240">
        <v>70.907282146099547</v>
      </c>
      <c r="C19" s="1240">
        <v>68.762205675972936</v>
      </c>
      <c r="D19" s="1241">
        <v>3.1195573920866027</v>
      </c>
      <c r="E19" s="892"/>
    </row>
    <row r="20" spans="1:5" s="1165" customFormat="1" ht="11.5" x14ac:dyDescent="0.25">
      <c r="A20" s="1243" t="s">
        <v>679</v>
      </c>
      <c r="B20" s="1244">
        <v>43.351153831707975</v>
      </c>
      <c r="C20" s="1244">
        <v>42.186592138283068</v>
      </c>
      <c r="D20" s="1245">
        <v>2.7605019376952811</v>
      </c>
      <c r="E20" s="892"/>
    </row>
    <row r="21" spans="1:5" s="1165" customFormat="1" ht="11.5" x14ac:dyDescent="0.25">
      <c r="A21" s="1243" t="s">
        <v>680</v>
      </c>
      <c r="B21" s="1244">
        <v>7.598017893868386</v>
      </c>
      <c r="C21" s="1244">
        <v>7.8439462336643038</v>
      </c>
      <c r="D21" s="1245">
        <v>-3.135262946352857</v>
      </c>
      <c r="E21" s="892"/>
    </row>
    <row r="22" spans="1:5" s="1165" customFormat="1" ht="11.5" x14ac:dyDescent="0.25">
      <c r="A22" s="1243" t="s">
        <v>681</v>
      </c>
      <c r="B22" s="1244">
        <v>6.8766251830200034</v>
      </c>
      <c r="C22" s="1244">
        <v>6.7785317174098516</v>
      </c>
      <c r="D22" s="1245">
        <v>1.4471196669067821</v>
      </c>
      <c r="E22" s="892"/>
    </row>
    <row r="23" spans="1:5" s="1165" customFormat="1" ht="11.5" x14ac:dyDescent="0.25">
      <c r="A23" s="1243" t="s">
        <v>682</v>
      </c>
      <c r="B23" s="1244">
        <v>6.5672830692769244</v>
      </c>
      <c r="C23" s="1244">
        <v>5.3069209009921181</v>
      </c>
      <c r="D23" s="1245">
        <v>23.749405574316818</v>
      </c>
      <c r="E23" s="892"/>
    </row>
    <row r="24" spans="1:5" s="1165" customFormat="1" ht="11.5" x14ac:dyDescent="0.25">
      <c r="A24" s="1243" t="s">
        <v>208</v>
      </c>
      <c r="B24" s="1244">
        <v>1.3318161086745455</v>
      </c>
      <c r="C24" s="1244">
        <v>1.282154472297089</v>
      </c>
      <c r="D24" s="1245">
        <v>3.8732958820853591</v>
      </c>
      <c r="E24" s="892"/>
    </row>
    <row r="25" spans="1:5" s="1165" customFormat="1" ht="11.5" x14ac:dyDescent="0.25">
      <c r="A25" s="1243" t="s">
        <v>683</v>
      </c>
      <c r="B25" s="1244">
        <v>5.1823860595517228</v>
      </c>
      <c r="C25" s="1244">
        <v>5.3640602133265061</v>
      </c>
      <c r="D25" s="1245">
        <v>-3.3868775992378031</v>
      </c>
      <c r="E25" s="892"/>
    </row>
    <row r="26" spans="1:5" s="1165" customFormat="1" ht="11.5" x14ac:dyDescent="0.25">
      <c r="A26" s="1243"/>
      <c r="B26" s="1240"/>
      <c r="C26" s="1240"/>
      <c r="D26" s="1241"/>
      <c r="E26" s="892"/>
    </row>
    <row r="27" spans="1:5" s="1165" customFormat="1" ht="11.5" x14ac:dyDescent="0.25">
      <c r="A27" s="1238" t="s">
        <v>664</v>
      </c>
      <c r="B27" s="1240">
        <v>95.794760821031716</v>
      </c>
      <c r="C27" s="1240">
        <v>92.66384141629392</v>
      </c>
      <c r="D27" s="1241">
        <v>3.3787930188131199</v>
      </c>
      <c r="E27" s="892"/>
    </row>
    <row r="28" spans="1:5" s="1165" customFormat="1" ht="11.5" x14ac:dyDescent="0.25">
      <c r="A28" s="1238"/>
      <c r="B28" s="1240"/>
      <c r="C28" s="1240"/>
      <c r="D28" s="1241"/>
      <c r="E28" s="892"/>
    </row>
    <row r="29" spans="1:5" s="1165" customFormat="1" ht="11.5" x14ac:dyDescent="0.25">
      <c r="A29" s="1235" t="s">
        <v>628</v>
      </c>
      <c r="B29" s="1236">
        <v>13.230939026689844</v>
      </c>
      <c r="C29" s="1236">
        <v>14.394185082263927</v>
      </c>
      <c r="D29" s="1237">
        <v>-8.0813609726847258</v>
      </c>
      <c r="E29" s="892"/>
    </row>
    <row r="30" spans="1:5" s="1165" customFormat="1" ht="11.5" x14ac:dyDescent="0.25">
      <c r="A30" s="915"/>
      <c r="B30" s="915"/>
      <c r="C30" s="915"/>
      <c r="D30" s="1247"/>
      <c r="E30" s="892"/>
    </row>
    <row r="31" spans="1:5" s="1165" customFormat="1" ht="11.5" x14ac:dyDescent="0.25">
      <c r="A31" s="1248"/>
      <c r="B31" s="1249"/>
      <c r="C31" s="1249"/>
      <c r="D31" s="1250"/>
      <c r="E31" s="892"/>
    </row>
    <row r="32" spans="1:5" s="1165" customFormat="1" ht="26.15" customHeight="1" x14ac:dyDescent="0.25">
      <c r="A32" s="1771" t="s">
        <v>1126</v>
      </c>
      <c r="B32" s="1771"/>
      <c r="C32" s="1771"/>
      <c r="D32" s="1771"/>
      <c r="E32" s="892"/>
    </row>
    <row r="33" spans="1:5" s="1165" customFormat="1" ht="12" customHeight="1" x14ac:dyDescent="0.25">
      <c r="A33" s="1769" t="s">
        <v>818</v>
      </c>
      <c r="B33" s="1769"/>
      <c r="C33" s="1769"/>
      <c r="D33" s="1769"/>
      <c r="E33" s="892"/>
    </row>
    <row r="34" spans="1:5" s="1165" customFormat="1" ht="11.5" x14ac:dyDescent="0.25">
      <c r="A34" s="1041" t="s">
        <v>724</v>
      </c>
      <c r="B34" s="1041"/>
      <c r="C34" s="1041"/>
      <c r="D34" s="1041"/>
      <c r="E34" s="892"/>
    </row>
    <row r="35" spans="1:5" x14ac:dyDescent="0.25">
      <c r="A35" s="1041"/>
      <c r="B35" s="1041"/>
      <c r="C35" s="1041"/>
      <c r="D35" s="1041"/>
    </row>
  </sheetData>
  <mergeCells count="4">
    <mergeCell ref="A1:D1"/>
    <mergeCell ref="A2:D2"/>
    <mergeCell ref="A32:D32"/>
    <mergeCell ref="A33:D33"/>
  </mergeCells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E35"/>
  <sheetViews>
    <sheetView showGridLines="0" zoomScaleNormal="100" workbookViewId="0">
      <selection activeCell="Q32" sqref="Q32"/>
    </sheetView>
  </sheetViews>
  <sheetFormatPr defaultColWidth="9.1796875" defaultRowHeight="12.5" x14ac:dyDescent="0.25"/>
  <cols>
    <col min="1" max="1" width="27.7265625" style="892" customWidth="1"/>
    <col min="2" max="4" width="12.7265625" style="892" customWidth="1"/>
    <col min="5" max="5" width="9.1796875" style="892"/>
    <col min="6" max="16384" width="9.1796875" style="1156"/>
  </cols>
  <sheetData>
    <row r="1" spans="1:5" ht="30" customHeight="1" x14ac:dyDescent="0.35">
      <c r="A1" s="1685" t="str">
        <f>CONCATENATE('List of Tables'!A99,":  ",'List of Tables'!C99)</f>
        <v>TABLE 84:  New Zealand Air Visitor Personal Daily Spending 2014 vs. 2013</v>
      </c>
      <c r="B1" s="1685"/>
      <c r="C1" s="1685"/>
      <c r="D1" s="1685"/>
      <c r="E1" s="963"/>
    </row>
    <row r="2" spans="1:5" ht="15.5" x14ac:dyDescent="0.35">
      <c r="A2" s="1685" t="s">
        <v>696</v>
      </c>
      <c r="B2" s="1685"/>
      <c r="C2" s="1685"/>
      <c r="D2" s="1685"/>
    </row>
    <row r="3" spans="1:5" s="1165" customFormat="1" ht="11.5" x14ac:dyDescent="0.25">
      <c r="A3" s="892"/>
      <c r="B3" s="892"/>
      <c r="C3" s="1142"/>
      <c r="D3" s="892"/>
      <c r="E3" s="892"/>
    </row>
    <row r="4" spans="1:5" s="1165" customFormat="1" ht="11.5" x14ac:dyDescent="0.25">
      <c r="A4" s="1233" t="s">
        <v>505</v>
      </c>
      <c r="B4" s="1234">
        <v>2014</v>
      </c>
      <c r="C4" s="1234">
        <v>2013</v>
      </c>
      <c r="D4" s="1234" t="s">
        <v>504</v>
      </c>
      <c r="E4" s="892"/>
    </row>
    <row r="5" spans="1:5" s="1165" customFormat="1" ht="11.5" x14ac:dyDescent="0.25">
      <c r="A5" s="1235" t="s">
        <v>502</v>
      </c>
      <c r="B5" s="1236">
        <v>222.19493993334717</v>
      </c>
      <c r="C5" s="1236">
        <v>208.39283856600005</v>
      </c>
      <c r="D5" s="1237">
        <v>6.6231169277805479</v>
      </c>
      <c r="E5" s="892"/>
    </row>
    <row r="6" spans="1:5" s="1165" customFormat="1" ht="11.5" x14ac:dyDescent="0.25">
      <c r="A6" s="1238" t="s">
        <v>671</v>
      </c>
      <c r="B6" s="1239">
        <v>45.114551382566255</v>
      </c>
      <c r="C6" s="1240">
        <v>41.408274139294711</v>
      </c>
      <c r="D6" s="1241">
        <v>8.9505716437344738</v>
      </c>
      <c r="E6" s="892"/>
    </row>
    <row r="7" spans="1:5" s="1165" customFormat="1" ht="11.5" x14ac:dyDescent="0.25">
      <c r="A7" s="1243" t="s">
        <v>673</v>
      </c>
      <c r="B7" s="1244">
        <v>31.728274763544825</v>
      </c>
      <c r="C7" s="1244">
        <v>29.193462160433693</v>
      </c>
      <c r="D7" s="1245">
        <v>8.6828091480927405</v>
      </c>
      <c r="E7" s="892"/>
    </row>
    <row r="8" spans="1:5" s="1165" customFormat="1" ht="11.5" x14ac:dyDescent="0.25">
      <c r="A8" s="1243" t="s">
        <v>674</v>
      </c>
      <c r="B8" s="1244">
        <v>4.1379340710616077</v>
      </c>
      <c r="C8" s="1244">
        <v>3.9138588003231867</v>
      </c>
      <c r="D8" s="1245">
        <v>5.7251751320185118</v>
      </c>
      <c r="E8" s="892"/>
    </row>
    <row r="9" spans="1:5" s="1165" customFormat="1" ht="11.5" x14ac:dyDescent="0.25">
      <c r="A9" s="1243" t="s">
        <v>675</v>
      </c>
      <c r="B9" s="1244">
        <v>9.2483425479598207</v>
      </c>
      <c r="C9" s="1244">
        <v>8.3009531785378243</v>
      </c>
      <c r="D9" s="1245">
        <v>11.413019071972098</v>
      </c>
      <c r="E9" s="892"/>
    </row>
    <row r="10" spans="1:5" s="1165" customFormat="1" ht="11.5" x14ac:dyDescent="0.25">
      <c r="A10" s="1243"/>
      <c r="B10" s="1240"/>
      <c r="C10" s="1240"/>
      <c r="D10" s="1241"/>
      <c r="E10" s="892"/>
    </row>
    <row r="11" spans="1:5" s="1165" customFormat="1" ht="11.5" x14ac:dyDescent="0.25">
      <c r="A11" s="1238" t="s">
        <v>195</v>
      </c>
      <c r="B11" s="1240">
        <v>18.697472910177062</v>
      </c>
      <c r="C11" s="1240">
        <v>16.582922338339539</v>
      </c>
      <c r="D11" s="1241">
        <v>12.751374749845535</v>
      </c>
      <c r="E11" s="892"/>
    </row>
    <row r="12" spans="1:5" s="1165" customFormat="1" ht="11.5" x14ac:dyDescent="0.25">
      <c r="A12" s="1243"/>
      <c r="B12" s="1240"/>
      <c r="C12" s="1240"/>
      <c r="D12" s="1245"/>
      <c r="E12" s="892"/>
    </row>
    <row r="13" spans="1:5" s="1165" customFormat="1" ht="11.5" x14ac:dyDescent="0.25">
      <c r="A13" s="1238" t="s">
        <v>503</v>
      </c>
      <c r="B13" s="1240">
        <v>14.959623840636162</v>
      </c>
      <c r="C13" s="1240">
        <v>14.71920294187515</v>
      </c>
      <c r="D13" s="1241">
        <v>1.6333825935440416</v>
      </c>
      <c r="E13" s="892"/>
    </row>
    <row r="14" spans="1:5" s="1165" customFormat="1" ht="11.5" x14ac:dyDescent="0.25">
      <c r="A14" s="1243" t="s">
        <v>676</v>
      </c>
      <c r="B14" s="1244">
        <v>4.0336935493703834</v>
      </c>
      <c r="C14" s="1244">
        <v>4.4310760184617317</v>
      </c>
      <c r="D14" s="1245">
        <v>-8.9680806069605943</v>
      </c>
      <c r="E14" s="892"/>
    </row>
    <row r="15" spans="1:5" s="1165" customFormat="1" ht="11.5" x14ac:dyDescent="0.25">
      <c r="A15" s="1243" t="s">
        <v>677</v>
      </c>
      <c r="B15" s="1244">
        <v>3.4698529738980977</v>
      </c>
      <c r="C15" s="1244">
        <v>3.2685779713067706</v>
      </c>
      <c r="D15" s="1245">
        <v>6.1578767390045641</v>
      </c>
      <c r="E15" s="892"/>
    </row>
    <row r="16" spans="1:5" s="1165" customFormat="1" ht="11.5" x14ac:dyDescent="0.25">
      <c r="A16" s="1243" t="s">
        <v>684</v>
      </c>
      <c r="B16" s="1244">
        <v>6.5248316431175821</v>
      </c>
      <c r="C16" s="1244">
        <v>6.3694368770680159</v>
      </c>
      <c r="D16" s="1245">
        <v>2.43969394859751</v>
      </c>
      <c r="E16" s="892"/>
    </row>
    <row r="17" spans="1:5" s="1165" customFormat="1" ht="11.5" x14ac:dyDescent="0.25">
      <c r="A17" s="1243" t="s">
        <v>678</v>
      </c>
      <c r="B17" s="1244">
        <v>0.93124567425010074</v>
      </c>
      <c r="C17" s="1244">
        <v>0.65011207503863033</v>
      </c>
      <c r="D17" s="1245">
        <v>43.24386671248417</v>
      </c>
      <c r="E17" s="892"/>
    </row>
    <row r="18" spans="1:5" s="1165" customFormat="1" ht="11.5" x14ac:dyDescent="0.25">
      <c r="A18" s="1243"/>
      <c r="B18" s="1240"/>
      <c r="C18" s="1240"/>
      <c r="D18" s="1241"/>
      <c r="E18" s="892"/>
    </row>
    <row r="19" spans="1:5" s="1165" customFormat="1" ht="11.5" x14ac:dyDescent="0.25">
      <c r="A19" s="1238" t="s">
        <v>672</v>
      </c>
      <c r="B19" s="1240">
        <v>55.60313681682269</v>
      </c>
      <c r="C19" s="1240">
        <v>50.814185510992608</v>
      </c>
      <c r="D19" s="1241">
        <v>9.4244377975793547</v>
      </c>
      <c r="E19" s="892"/>
    </row>
    <row r="20" spans="1:5" s="1165" customFormat="1" ht="11.5" x14ac:dyDescent="0.25">
      <c r="A20" s="1243" t="s">
        <v>679</v>
      </c>
      <c r="B20" s="1244">
        <v>39.229277266172495</v>
      </c>
      <c r="C20" s="1244">
        <v>32.574202304591147</v>
      </c>
      <c r="D20" s="1245">
        <v>20.430507858187386</v>
      </c>
      <c r="E20" s="892"/>
    </row>
    <row r="21" spans="1:5" s="1165" customFormat="1" ht="11.5" x14ac:dyDescent="0.25">
      <c r="A21" s="1243" t="s">
        <v>680</v>
      </c>
      <c r="B21" s="1244">
        <v>4.6057785518513406</v>
      </c>
      <c r="C21" s="1244">
        <v>6.013895486883162</v>
      </c>
      <c r="D21" s="1245">
        <v>-23.414389859335749</v>
      </c>
      <c r="E21" s="892"/>
    </row>
    <row r="22" spans="1:5" s="1165" customFormat="1" ht="11.5" x14ac:dyDescent="0.25">
      <c r="A22" s="1243" t="s">
        <v>681</v>
      </c>
      <c r="B22" s="1244">
        <v>4.0435473773902437</v>
      </c>
      <c r="C22" s="1244">
        <v>3.8046839614309453</v>
      </c>
      <c r="D22" s="1245">
        <v>6.2781407964687119</v>
      </c>
      <c r="E22" s="892"/>
    </row>
    <row r="23" spans="1:5" s="1165" customFormat="1" ht="11.5" x14ac:dyDescent="0.25">
      <c r="A23" s="1243" t="s">
        <v>682</v>
      </c>
      <c r="B23" s="1244">
        <v>2.5148784717029682</v>
      </c>
      <c r="C23" s="1244">
        <v>3.5015250083287937</v>
      </c>
      <c r="D23" s="1245">
        <v>-28.17762358626511</v>
      </c>
      <c r="E23" s="892"/>
    </row>
    <row r="24" spans="1:5" s="1165" customFormat="1" ht="11.5" x14ac:dyDescent="0.25">
      <c r="A24" s="1243" t="s">
        <v>208</v>
      </c>
      <c r="B24" s="1244">
        <v>1.9026175802669203</v>
      </c>
      <c r="C24" s="1244">
        <v>1.5738881116362733</v>
      </c>
      <c r="D24" s="1245">
        <v>20.886457315500493</v>
      </c>
      <c r="E24" s="892"/>
    </row>
    <row r="25" spans="1:5" s="1165" customFormat="1" ht="11.5" x14ac:dyDescent="0.25">
      <c r="A25" s="1243" t="s">
        <v>683</v>
      </c>
      <c r="B25" s="1244">
        <v>3.307037569438728</v>
      </c>
      <c r="C25" s="1244">
        <v>3.3459906381222835</v>
      </c>
      <c r="D25" s="1245">
        <v>-1.1641714785375346</v>
      </c>
      <c r="E25" s="892"/>
    </row>
    <row r="26" spans="1:5" s="1165" customFormat="1" ht="11.5" x14ac:dyDescent="0.25">
      <c r="A26" s="1243"/>
      <c r="B26" s="1240"/>
      <c r="C26" s="1240"/>
      <c r="D26" s="1241"/>
      <c r="E26" s="892"/>
    </row>
    <row r="27" spans="1:5" s="1165" customFormat="1" ht="11.5" x14ac:dyDescent="0.25">
      <c r="A27" s="1238" t="s">
        <v>664</v>
      </c>
      <c r="B27" s="1240">
        <v>81.717700745229976</v>
      </c>
      <c r="C27" s="1240">
        <v>77.822722316830308</v>
      </c>
      <c r="D27" s="1241">
        <v>5.0049372631074451</v>
      </c>
      <c r="E27" s="892"/>
    </row>
    <row r="28" spans="1:5" s="1165" customFormat="1" ht="11.5" x14ac:dyDescent="0.25">
      <c r="A28" s="1238"/>
      <c r="B28" s="1240"/>
      <c r="C28" s="1240"/>
      <c r="D28" s="1241"/>
      <c r="E28" s="892"/>
    </row>
    <row r="29" spans="1:5" s="1165" customFormat="1" ht="11.5" x14ac:dyDescent="0.25">
      <c r="A29" s="1235" t="s">
        <v>628</v>
      </c>
      <c r="B29" s="1236">
        <v>6.1024542379150422</v>
      </c>
      <c r="C29" s="1236">
        <v>7.0455313186677397</v>
      </c>
      <c r="D29" s="1237">
        <v>-13.385464319120032</v>
      </c>
      <c r="E29" s="892"/>
    </row>
    <row r="30" spans="1:5" s="1165" customFormat="1" ht="11.5" x14ac:dyDescent="0.25">
      <c r="A30" s="915"/>
      <c r="B30" s="915"/>
      <c r="C30" s="915"/>
      <c r="D30" s="1247"/>
      <c r="E30" s="892"/>
    </row>
    <row r="31" spans="1:5" s="1165" customFormat="1" ht="11.5" x14ac:dyDescent="0.25">
      <c r="A31" s="1248"/>
      <c r="B31" s="1249"/>
      <c r="C31" s="1249"/>
      <c r="D31" s="1250"/>
      <c r="E31" s="892"/>
    </row>
    <row r="32" spans="1:5" s="1165" customFormat="1" ht="26.15" customHeight="1" x14ac:dyDescent="0.25">
      <c r="A32" s="1771" t="s">
        <v>1126</v>
      </c>
      <c r="B32" s="1771"/>
      <c r="C32" s="1771"/>
      <c r="D32" s="1771"/>
      <c r="E32" s="892"/>
    </row>
    <row r="33" spans="1:5" s="1165" customFormat="1" ht="12" customHeight="1" x14ac:dyDescent="0.25">
      <c r="A33" s="1769" t="s">
        <v>818</v>
      </c>
      <c r="B33" s="1769"/>
      <c r="C33" s="1769"/>
      <c r="D33" s="1769"/>
      <c r="E33" s="892"/>
    </row>
    <row r="34" spans="1:5" s="1165" customFormat="1" ht="11.5" x14ac:dyDescent="0.25">
      <c r="A34" s="1041" t="s">
        <v>724</v>
      </c>
      <c r="B34" s="1041"/>
      <c r="C34" s="1041"/>
      <c r="D34" s="1041"/>
      <c r="E34" s="892"/>
    </row>
    <row r="35" spans="1:5" x14ac:dyDescent="0.25">
      <c r="A35" s="1041"/>
      <c r="B35" s="1041"/>
      <c r="C35" s="1041"/>
      <c r="D35" s="1041"/>
    </row>
  </sheetData>
  <mergeCells count="4">
    <mergeCell ref="A1:D1"/>
    <mergeCell ref="A2:D2"/>
    <mergeCell ref="A32:D32"/>
    <mergeCell ref="A33:D33"/>
  </mergeCells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G34"/>
  <sheetViews>
    <sheetView showGridLines="0" zoomScaleNormal="100" workbookViewId="0">
      <selection sqref="A1:G1"/>
    </sheetView>
  </sheetViews>
  <sheetFormatPr defaultColWidth="9.1796875" defaultRowHeight="11.5" x14ac:dyDescent="0.25"/>
  <cols>
    <col min="1" max="1" width="27.7265625" style="892" customWidth="1"/>
    <col min="2" max="7" width="8.7265625" style="892" customWidth="1"/>
    <col min="8" max="16384" width="9.1796875" style="892"/>
  </cols>
  <sheetData>
    <row r="1" spans="1:7" s="963" customFormat="1" ht="15.5" x14ac:dyDescent="0.35">
      <c r="A1" s="1685" t="str">
        <f>CONCATENATE('List of Tables'!A100,":  ",'List of Tables'!C100)</f>
        <v>TABLE 85:  Air Visitor Personal Daily Spending by Category and Island 2014</v>
      </c>
      <c r="B1" s="1685"/>
      <c r="C1" s="1685"/>
      <c r="D1" s="1685"/>
      <c r="E1" s="1685"/>
      <c r="F1" s="1685"/>
      <c r="G1" s="1685"/>
    </row>
    <row r="2" spans="1:7" ht="15.5" x14ac:dyDescent="0.35">
      <c r="A2" s="1768" t="s">
        <v>696</v>
      </c>
      <c r="B2" s="1768"/>
      <c r="C2" s="1768"/>
      <c r="D2" s="1768"/>
      <c r="E2" s="1768"/>
      <c r="F2" s="1768"/>
      <c r="G2" s="1768"/>
    </row>
    <row r="3" spans="1:7" x14ac:dyDescent="0.25">
      <c r="C3" s="1142"/>
      <c r="G3" s="1142"/>
    </row>
    <row r="4" spans="1:7" ht="23" x14ac:dyDescent="0.25">
      <c r="A4" s="1233" t="s">
        <v>505</v>
      </c>
      <c r="B4" s="1234" t="s">
        <v>583</v>
      </c>
      <c r="C4" s="1234" t="s">
        <v>220</v>
      </c>
      <c r="D4" s="1234" t="s">
        <v>251</v>
      </c>
      <c r="E4" s="1234" t="s">
        <v>206</v>
      </c>
      <c r="F4" s="1234" t="s">
        <v>253</v>
      </c>
      <c r="G4" s="1263" t="s">
        <v>128</v>
      </c>
    </row>
    <row r="5" spans="1:7" x14ac:dyDescent="0.25">
      <c r="A5" s="1235" t="s">
        <v>502</v>
      </c>
      <c r="B5" s="1236">
        <v>209.55436626519577</v>
      </c>
      <c r="C5" s="1236">
        <v>203.86775020634826</v>
      </c>
      <c r="D5" s="1237">
        <v>120.87948104937988</v>
      </c>
      <c r="E5" s="1237">
        <v>318.93246276454227</v>
      </c>
      <c r="F5" s="1236">
        <v>163.7492576640378</v>
      </c>
      <c r="G5" s="1236">
        <v>170.54523970069476</v>
      </c>
    </row>
    <row r="6" spans="1:7" x14ac:dyDescent="0.25">
      <c r="A6" s="1238" t="s">
        <v>671</v>
      </c>
      <c r="B6" s="1239">
        <v>40.599883055857639</v>
      </c>
      <c r="C6" s="1240">
        <v>41.579601705348402</v>
      </c>
      <c r="D6" s="1241">
        <v>22.658107288558931</v>
      </c>
      <c r="E6" s="1241">
        <v>73.921485040591634</v>
      </c>
      <c r="F6" s="1239">
        <v>34.12693491085124</v>
      </c>
      <c r="G6" s="1240">
        <v>33.638936617766575</v>
      </c>
    </row>
    <row r="7" spans="1:7" x14ac:dyDescent="0.25">
      <c r="A7" s="1243" t="s">
        <v>673</v>
      </c>
      <c r="B7" s="1244">
        <v>28.714333011739658</v>
      </c>
      <c r="C7" s="1244">
        <v>26.795759749384285</v>
      </c>
      <c r="D7" s="1245">
        <v>10.607368407336077</v>
      </c>
      <c r="E7" s="1245">
        <v>65.840781647569102</v>
      </c>
      <c r="F7" s="1244">
        <v>20.954658612055727</v>
      </c>
      <c r="G7" s="1244">
        <v>22.246966532274801</v>
      </c>
    </row>
    <row r="8" spans="1:7" x14ac:dyDescent="0.25">
      <c r="A8" s="1243" t="s">
        <v>674</v>
      </c>
      <c r="B8" s="1244">
        <v>3.9412040103892712</v>
      </c>
      <c r="C8" s="1244">
        <v>4.704935045873877</v>
      </c>
      <c r="D8" s="1245">
        <v>0.14650975576593692</v>
      </c>
      <c r="E8" s="1245">
        <v>2.4117268380438079</v>
      </c>
      <c r="F8" s="1244">
        <v>3.4397151311115719</v>
      </c>
      <c r="G8" s="1244">
        <v>2.227726142462636</v>
      </c>
    </row>
    <row r="9" spans="1:7" x14ac:dyDescent="0.25">
      <c r="A9" s="1243" t="s">
        <v>675</v>
      </c>
      <c r="B9" s="1244">
        <v>7.9443460337287073</v>
      </c>
      <c r="C9" s="1244">
        <v>10.07890691009024</v>
      </c>
      <c r="D9" s="1245">
        <v>11.904229125456915</v>
      </c>
      <c r="E9" s="1245">
        <v>5.6689765549787232</v>
      </c>
      <c r="F9" s="1244">
        <v>9.7325611676839365</v>
      </c>
      <c r="G9" s="1244">
        <v>9.1642439430291311</v>
      </c>
    </row>
    <row r="10" spans="1:7" x14ac:dyDescent="0.25">
      <c r="A10" s="1243"/>
      <c r="B10" s="1240"/>
      <c r="C10" s="1240"/>
      <c r="D10" s="1241"/>
      <c r="E10" s="1241"/>
      <c r="F10" s="1240"/>
      <c r="G10" s="1240"/>
    </row>
    <row r="11" spans="1:7" x14ac:dyDescent="0.25">
      <c r="A11" s="1238" t="s">
        <v>195</v>
      </c>
      <c r="B11" s="1240">
        <v>16.656793869621108</v>
      </c>
      <c r="C11" s="1240">
        <v>17.802092294602517</v>
      </c>
      <c r="D11" s="1241">
        <v>11.426347716784694</v>
      </c>
      <c r="E11" s="1241">
        <v>25.973026304114665</v>
      </c>
      <c r="F11" s="1240">
        <v>18.857676178719913</v>
      </c>
      <c r="G11" s="1240">
        <v>17.923400686615146</v>
      </c>
    </row>
    <row r="12" spans="1:7" x14ac:dyDescent="0.25">
      <c r="A12" s="1243"/>
      <c r="B12" s="1240"/>
      <c r="C12" s="1240"/>
      <c r="D12" s="1245"/>
      <c r="E12" s="1245"/>
      <c r="F12" s="1240"/>
      <c r="G12" s="1240"/>
    </row>
    <row r="13" spans="1:7" x14ac:dyDescent="0.25">
      <c r="A13" s="1238" t="s">
        <v>503</v>
      </c>
      <c r="B13" s="1240">
        <v>14.673390405453743</v>
      </c>
      <c r="C13" s="1240">
        <v>20.060093256141073</v>
      </c>
      <c r="D13" s="1241">
        <v>25.878528518431974</v>
      </c>
      <c r="E13" s="1241">
        <v>17.559694513332147</v>
      </c>
      <c r="F13" s="1240">
        <v>19.480032648716495</v>
      </c>
      <c r="G13" s="1240">
        <v>24.786561245576834</v>
      </c>
    </row>
    <row r="14" spans="1:7" x14ac:dyDescent="0.25">
      <c r="A14" s="1243" t="s">
        <v>676</v>
      </c>
      <c r="B14" s="1244">
        <v>2.1855739497017406</v>
      </c>
      <c r="C14" s="1244">
        <v>2.7987647429598388</v>
      </c>
      <c r="D14" s="1245">
        <v>10.375742744084453</v>
      </c>
      <c r="E14" s="1245">
        <v>10.457856743645218</v>
      </c>
      <c r="F14" s="1244">
        <v>2.5277453865246113</v>
      </c>
      <c r="G14" s="1244">
        <v>6.4894835397593917</v>
      </c>
    </row>
    <row r="15" spans="1:7" x14ac:dyDescent="0.25">
      <c r="A15" s="1243" t="s">
        <v>677</v>
      </c>
      <c r="B15" s="1244">
        <v>1.9882112003588202</v>
      </c>
      <c r="C15" s="1244">
        <v>0.65912926503586944</v>
      </c>
      <c r="D15" s="1245">
        <v>1.6073170747708634</v>
      </c>
      <c r="E15" s="1245">
        <v>1.9204405177257453</v>
      </c>
      <c r="F15" s="1244">
        <v>0.3225978004676765</v>
      </c>
      <c r="G15" s="1244">
        <v>0.63634935263748271</v>
      </c>
    </row>
    <row r="16" spans="1:7" x14ac:dyDescent="0.25">
      <c r="A16" s="1243" t="s">
        <v>684</v>
      </c>
      <c r="B16" s="1244">
        <v>9.2846180463999364</v>
      </c>
      <c r="C16" s="1244">
        <v>15.037103007509522</v>
      </c>
      <c r="D16" s="1245">
        <v>11.866943579441893</v>
      </c>
      <c r="E16" s="1245">
        <v>4.1682077339747687</v>
      </c>
      <c r="F16" s="1244">
        <v>15.400733009780277</v>
      </c>
      <c r="G16" s="1244">
        <v>15.700036782028288</v>
      </c>
    </row>
    <row r="17" spans="1:7" x14ac:dyDescent="0.25">
      <c r="A17" s="1243" t="s">
        <v>678</v>
      </c>
      <c r="B17" s="1244">
        <v>1.2149872089932441</v>
      </c>
      <c r="C17" s="1244">
        <v>1.5650962406358431</v>
      </c>
      <c r="D17" s="1245">
        <v>2.0285251201347623</v>
      </c>
      <c r="E17" s="1245">
        <v>1.0131895179864152</v>
      </c>
      <c r="F17" s="1244">
        <v>1.2289564519439296</v>
      </c>
      <c r="G17" s="1244">
        <v>1.9606915711516699</v>
      </c>
    </row>
    <row r="18" spans="1:7" x14ac:dyDescent="0.25">
      <c r="A18" s="1243"/>
      <c r="B18" s="1240"/>
      <c r="C18" s="1240"/>
      <c r="D18" s="1241"/>
      <c r="E18" s="1241"/>
      <c r="F18" s="1240"/>
      <c r="G18" s="1240"/>
    </row>
    <row r="19" spans="1:7" x14ac:dyDescent="0.25">
      <c r="A19" s="1238" t="s">
        <v>672</v>
      </c>
      <c r="B19" s="1240">
        <v>37.395666278498737</v>
      </c>
      <c r="C19" s="1240">
        <v>19.065953760192631</v>
      </c>
      <c r="D19" s="1241">
        <v>6.841216148134456</v>
      </c>
      <c r="E19" s="1241">
        <v>16.089574043885001</v>
      </c>
      <c r="F19" s="1240">
        <v>13.537798656592232</v>
      </c>
      <c r="G19" s="1240">
        <v>15.244829968413647</v>
      </c>
    </row>
    <row r="20" spans="1:7" x14ac:dyDescent="0.25">
      <c r="A20" s="1243" t="s">
        <v>679</v>
      </c>
      <c r="B20" s="1244">
        <v>14.471677503097728</v>
      </c>
      <c r="C20" s="1244">
        <v>8.0148183742551016</v>
      </c>
      <c r="D20" s="1245">
        <v>1.7008072310568059</v>
      </c>
      <c r="E20" s="1245">
        <v>9.3393013211332843</v>
      </c>
      <c r="F20" s="1244">
        <v>5.3559665983684415</v>
      </c>
      <c r="G20" s="1244">
        <v>5.3493155732799762</v>
      </c>
    </row>
    <row r="21" spans="1:7" x14ac:dyDescent="0.25">
      <c r="A21" s="1243" t="s">
        <v>680</v>
      </c>
      <c r="B21" s="1244">
        <v>4.5924453188933079</v>
      </c>
      <c r="C21" s="1244">
        <v>3.7504393314762341</v>
      </c>
      <c r="D21" s="1245">
        <v>0.54401159612828809</v>
      </c>
      <c r="E21" s="1245">
        <v>1.9848685393071621</v>
      </c>
      <c r="F21" s="1244">
        <v>2.5110534548769037</v>
      </c>
      <c r="G21" s="1244">
        <v>2.5365719708706695</v>
      </c>
    </row>
    <row r="22" spans="1:7" x14ac:dyDescent="0.25">
      <c r="A22" s="1243" t="s">
        <v>681</v>
      </c>
      <c r="B22" s="1244">
        <v>1.777163207087709</v>
      </c>
      <c r="C22" s="1244">
        <v>0.55097536117605883</v>
      </c>
      <c r="D22" s="1245">
        <v>5.6297985032088563E-2</v>
      </c>
      <c r="E22" s="1245">
        <v>0.71043788118992013</v>
      </c>
      <c r="F22" s="1244">
        <v>0.33339815566250203</v>
      </c>
      <c r="G22" s="1244">
        <v>0.19413968013947452</v>
      </c>
    </row>
    <row r="23" spans="1:7" x14ac:dyDescent="0.25">
      <c r="A23" s="1243" t="s">
        <v>682</v>
      </c>
      <c r="B23" s="1244">
        <v>5.3480590725076631</v>
      </c>
      <c r="C23" s="1244">
        <v>0.70861290245252007</v>
      </c>
      <c r="D23" s="1245">
        <v>0.33506976036017466</v>
      </c>
      <c r="E23" s="1245">
        <v>0.21713112001823548</v>
      </c>
      <c r="F23" s="1244">
        <v>0.12766590009634393</v>
      </c>
      <c r="G23" s="1244">
        <v>0.35834909837547407</v>
      </c>
    </row>
    <row r="24" spans="1:7" x14ac:dyDescent="0.25">
      <c r="A24" s="1243" t="s">
        <v>208</v>
      </c>
      <c r="B24" s="1244">
        <v>3.1857148710001462</v>
      </c>
      <c r="C24" s="1244">
        <v>2.0865627744558095</v>
      </c>
      <c r="D24" s="1245">
        <v>1.8024736593224262</v>
      </c>
      <c r="E24" s="1245">
        <v>1.6514081266817346</v>
      </c>
      <c r="F24" s="1244">
        <v>1.8275339859702908</v>
      </c>
      <c r="G24" s="1244">
        <v>3.2283157895991565</v>
      </c>
    </row>
    <row r="25" spans="1:7" x14ac:dyDescent="0.25">
      <c r="A25" s="1243" t="s">
        <v>683</v>
      </c>
      <c r="B25" s="1244">
        <v>8.0206063059121817</v>
      </c>
      <c r="C25" s="1244">
        <v>3.9545450163769078</v>
      </c>
      <c r="D25" s="1245">
        <v>2.4025559162346726</v>
      </c>
      <c r="E25" s="1245">
        <v>2.1864270555546681</v>
      </c>
      <c r="F25" s="1244">
        <v>3.3821805616177496</v>
      </c>
      <c r="G25" s="1244">
        <v>3.5781378561488979</v>
      </c>
    </row>
    <row r="26" spans="1:7" x14ac:dyDescent="0.25">
      <c r="A26" s="1243"/>
      <c r="B26" s="1240"/>
      <c r="C26" s="1240"/>
      <c r="D26" s="1241"/>
      <c r="E26" s="1241"/>
      <c r="F26" s="1240"/>
      <c r="G26" s="1240"/>
    </row>
    <row r="27" spans="1:7" x14ac:dyDescent="0.25">
      <c r="A27" s="1238" t="s">
        <v>664</v>
      </c>
      <c r="B27" s="1240">
        <v>92.783347508914019</v>
      </c>
      <c r="C27" s="1240">
        <v>98.298231049229457</v>
      </c>
      <c r="D27" s="1241">
        <v>51.402780085200931</v>
      </c>
      <c r="E27" s="1241">
        <v>175.37670573133883</v>
      </c>
      <c r="F27" s="1240">
        <v>72.371696795703116</v>
      </c>
      <c r="G27" s="1240">
        <v>72.923960877983859</v>
      </c>
    </row>
    <row r="28" spans="1:7" x14ac:dyDescent="0.25">
      <c r="A28" s="1238"/>
      <c r="B28" s="1240"/>
      <c r="C28" s="1240"/>
      <c r="D28" s="1241"/>
      <c r="E28" s="1241"/>
      <c r="F28" s="1240"/>
      <c r="G28" s="1240"/>
    </row>
    <row r="29" spans="1:7" x14ac:dyDescent="0.25">
      <c r="A29" s="1235" t="s">
        <v>628</v>
      </c>
      <c r="B29" s="1236">
        <v>7.4452851468505177</v>
      </c>
      <c r="C29" s="1236">
        <v>7.0617781408341624</v>
      </c>
      <c r="D29" s="1237">
        <v>2.6725012922689002</v>
      </c>
      <c r="E29" s="1237">
        <v>10.011977131279902</v>
      </c>
      <c r="F29" s="1236">
        <v>5.3751184734547728</v>
      </c>
      <c r="G29" s="1236">
        <v>6.027550304338714</v>
      </c>
    </row>
    <row r="30" spans="1:7" x14ac:dyDescent="0.25">
      <c r="A30" s="915"/>
      <c r="B30" s="915"/>
      <c r="C30" s="915"/>
      <c r="D30" s="1247"/>
      <c r="E30" s="915"/>
      <c r="F30" s="915"/>
      <c r="G30" s="915"/>
    </row>
    <row r="31" spans="1:7" x14ac:dyDescent="0.25">
      <c r="A31" s="1248"/>
      <c r="B31" s="1249"/>
      <c r="C31" s="1249"/>
      <c r="D31" s="1250"/>
      <c r="E31" s="1248"/>
      <c r="F31" s="1249"/>
      <c r="G31" s="1249"/>
    </row>
    <row r="32" spans="1:7" x14ac:dyDescent="0.25">
      <c r="A32" s="1770" t="s">
        <v>1137</v>
      </c>
      <c r="B32" s="1770"/>
      <c r="C32" s="1770"/>
      <c r="D32" s="1770"/>
      <c r="E32" s="1770"/>
      <c r="F32" s="1770"/>
      <c r="G32" s="1770"/>
    </row>
    <row r="33" spans="1:7" x14ac:dyDescent="0.25">
      <c r="A33" s="1041" t="s">
        <v>722</v>
      </c>
      <c r="B33" s="1041"/>
      <c r="C33" s="1041"/>
      <c r="D33" s="1041"/>
      <c r="E33" s="1041"/>
      <c r="F33" s="1041"/>
      <c r="G33" s="1041"/>
    </row>
    <row r="34" spans="1:7" x14ac:dyDescent="0.25">
      <c r="A34" s="892" t="s">
        <v>724</v>
      </c>
    </row>
  </sheetData>
  <sheetProtection formatCells="0" formatColumns="0" formatRows="0" insertColumns="0" insertRows="0" insertHyperlinks="0" deleteColumns="0" deleteRows="0" sort="0" autoFilter="0" pivotTables="0"/>
  <mergeCells count="3">
    <mergeCell ref="A2:G2"/>
    <mergeCell ref="A1:G1"/>
    <mergeCell ref="A32:G32"/>
  </mergeCells>
  <phoneticPr fontId="43" type="noConversion"/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R38"/>
  <sheetViews>
    <sheetView showGridLines="0" zoomScaleNormal="100" workbookViewId="0">
      <selection activeCell="M16" sqref="M16"/>
    </sheetView>
  </sheetViews>
  <sheetFormatPr defaultColWidth="9.1796875" defaultRowHeight="11.5" x14ac:dyDescent="0.25"/>
  <cols>
    <col min="1" max="1" width="27.7265625" style="892" customWidth="1"/>
    <col min="2" max="7" width="8.7265625" style="892" customWidth="1"/>
    <col min="8" max="8" width="9.1796875" style="892"/>
    <col min="9" max="9" width="2" style="892" customWidth="1"/>
    <col min="10" max="10" width="2.81640625" style="892" customWidth="1"/>
    <col min="11" max="11" width="26.81640625" style="892" customWidth="1"/>
    <col min="12" max="17" width="9.453125" style="892" customWidth="1"/>
    <col min="18" max="16384" width="9.1796875" style="892"/>
  </cols>
  <sheetData>
    <row r="1" spans="1:18" ht="30" customHeight="1" x14ac:dyDescent="0.35">
      <c r="A1" s="1685" t="str">
        <f>CONCATENATE('List of Tables'!A101,":  ",'List of Tables'!C101)</f>
        <v>TABLE 86:  Air Visitor Personal Daily Spending by Category and Island Growth 2014 vs. 2013</v>
      </c>
      <c r="B1" s="1685"/>
      <c r="C1" s="1685"/>
      <c r="D1" s="1685"/>
      <c r="E1" s="1685"/>
      <c r="F1" s="1685"/>
      <c r="G1" s="1685"/>
      <c r="H1" s="963"/>
      <c r="I1" s="1268"/>
    </row>
    <row r="2" spans="1:18" ht="15.5" x14ac:dyDescent="0.35">
      <c r="A2" s="1768" t="s">
        <v>1127</v>
      </c>
      <c r="B2" s="1768"/>
      <c r="C2" s="1768"/>
      <c r="D2" s="1768"/>
      <c r="E2" s="1768"/>
      <c r="F2" s="1768"/>
      <c r="G2" s="1768"/>
    </row>
    <row r="3" spans="1:18" ht="8.15" customHeight="1" x14ac:dyDescent="0.25">
      <c r="C3" s="1142"/>
      <c r="G3" s="1142"/>
    </row>
    <row r="4" spans="1:18" ht="31.5" customHeight="1" x14ac:dyDescent="0.25">
      <c r="A4" s="1233" t="s">
        <v>505</v>
      </c>
      <c r="B4" s="1234" t="s">
        <v>583</v>
      </c>
      <c r="C4" s="1234" t="s">
        <v>220</v>
      </c>
      <c r="D4" s="1234" t="s">
        <v>251</v>
      </c>
      <c r="E4" s="1234" t="s">
        <v>206</v>
      </c>
      <c r="F4" s="1234" t="s">
        <v>253</v>
      </c>
      <c r="G4" s="1263" t="s">
        <v>128</v>
      </c>
    </row>
    <row r="5" spans="1:18" ht="15" customHeight="1" x14ac:dyDescent="0.25">
      <c r="A5" s="1235" t="s">
        <v>502</v>
      </c>
      <c r="B5" s="1264">
        <v>-1.6105153609956568E-3</v>
      </c>
      <c r="C5" s="1264">
        <v>7.1023812475979442E-2</v>
      </c>
      <c r="D5" s="1264">
        <v>6.2063023476956358E-2</v>
      </c>
      <c r="E5" s="1264">
        <v>3.8759924471486462E-2</v>
      </c>
      <c r="F5" s="1264">
        <v>2.9370628080203076E-3</v>
      </c>
      <c r="G5" s="1264">
        <v>-2.2282017826750211E-3</v>
      </c>
      <c r="R5" s="1229"/>
    </row>
    <row r="6" spans="1:18" x14ac:dyDescent="0.25">
      <c r="A6" s="1238" t="s">
        <v>671</v>
      </c>
      <c r="B6" s="1265">
        <v>1.6270106256241368E-2</v>
      </c>
      <c r="C6" s="1266">
        <v>0.10240656737364051</v>
      </c>
      <c r="D6" s="1266">
        <v>6.867758666705881E-2</v>
      </c>
      <c r="E6" s="1266">
        <v>5.8223346012122201E-2</v>
      </c>
      <c r="F6" s="1265">
        <v>6.6588371754643383E-3</v>
      </c>
      <c r="G6" s="1266">
        <v>-2.0248515199482342E-2</v>
      </c>
    </row>
    <row r="7" spans="1:18" x14ac:dyDescent="0.25">
      <c r="A7" s="1243" t="s">
        <v>673</v>
      </c>
      <c r="B7" s="1232">
        <v>-7.3652802155094177E-3</v>
      </c>
      <c r="C7" s="1232">
        <v>0.10913230429788245</v>
      </c>
      <c r="D7" s="1232">
        <v>8.4666050585226804E-2</v>
      </c>
      <c r="E7" s="1232">
        <v>9.3470876121477531E-3</v>
      </c>
      <c r="F7" s="1232">
        <v>1.1088599899994334E-2</v>
      </c>
      <c r="G7" s="1232">
        <v>-2.715360088931984E-2</v>
      </c>
    </row>
    <row r="8" spans="1:18" x14ac:dyDescent="0.25">
      <c r="A8" s="1243" t="s">
        <v>674</v>
      </c>
      <c r="B8" s="1232">
        <v>3.848271270110093E-2</v>
      </c>
      <c r="C8" s="1232">
        <v>0.32023219814861226</v>
      </c>
      <c r="D8" s="1232" t="s">
        <v>249</v>
      </c>
      <c r="E8" s="1232">
        <v>5.4144770928711567</v>
      </c>
      <c r="F8" s="1232">
        <v>-1.8622732142754006E-2</v>
      </c>
      <c r="G8" s="1232">
        <v>-1.9992006606253443E-2</v>
      </c>
    </row>
    <row r="9" spans="1:18" x14ac:dyDescent="0.25">
      <c r="A9" s="1243" t="s">
        <v>675</v>
      </c>
      <c r="B9" s="1232">
        <v>9.9206459081126575E-2</v>
      </c>
      <c r="C9" s="1232">
        <v>8.4762686501906881E-3</v>
      </c>
      <c r="D9" s="1232">
        <v>4.2162902209129882E-2</v>
      </c>
      <c r="E9" s="1232">
        <v>0.33472821754178517</v>
      </c>
      <c r="F9" s="1232">
        <v>6.3285238744994476E-3</v>
      </c>
      <c r="G9" s="1232">
        <v>-3.135424461220504E-3</v>
      </c>
    </row>
    <row r="10" spans="1:18" ht="6" customHeight="1" x14ac:dyDescent="0.25">
      <c r="A10" s="1243"/>
      <c r="B10" s="1266"/>
      <c r="C10" s="1266"/>
      <c r="D10" s="1266"/>
      <c r="E10" s="1266"/>
      <c r="F10" s="1266"/>
      <c r="G10" s="1266"/>
    </row>
    <row r="11" spans="1:18" x14ac:dyDescent="0.25">
      <c r="A11" s="1238" t="s">
        <v>195</v>
      </c>
      <c r="B11" s="1266">
        <v>1.823737601299924E-2</v>
      </c>
      <c r="C11" s="1266">
        <v>0.22537675836457827</v>
      </c>
      <c r="D11" s="1266">
        <v>7.98125942832979E-2</v>
      </c>
      <c r="E11" s="1266">
        <v>0.29043384786506521</v>
      </c>
      <c r="F11" s="1266">
        <v>1.7433776027044212E-2</v>
      </c>
      <c r="G11" s="1266">
        <v>-5.8501785378082038E-2</v>
      </c>
    </row>
    <row r="12" spans="1:18" ht="6.75" customHeight="1" x14ac:dyDescent="0.25">
      <c r="A12" s="1243"/>
      <c r="B12" s="1266"/>
      <c r="C12" s="1266"/>
      <c r="D12" s="1232"/>
      <c r="E12" s="1232"/>
      <c r="F12" s="1266"/>
      <c r="G12" s="1266"/>
    </row>
    <row r="13" spans="1:18" x14ac:dyDescent="0.25">
      <c r="A13" s="1238" t="s">
        <v>503</v>
      </c>
      <c r="B13" s="1266">
        <v>-3.7270369148594273E-3</v>
      </c>
      <c r="C13" s="1266">
        <v>-3.0643116093582057E-2</v>
      </c>
      <c r="D13" s="1266">
        <v>0.20448116889448453</v>
      </c>
      <c r="E13" s="1266">
        <v>8.9056567176130752E-2</v>
      </c>
      <c r="F13" s="1266">
        <v>-4.0302215278591458E-2</v>
      </c>
      <c r="G13" s="1266">
        <v>1.9851390135972258E-2</v>
      </c>
    </row>
    <row r="14" spans="1:18" x14ac:dyDescent="0.25">
      <c r="A14" s="1243" t="s">
        <v>676</v>
      </c>
      <c r="B14" s="1232">
        <v>-0.17417600858517779</v>
      </c>
      <c r="C14" s="1232">
        <v>0.21133072396263031</v>
      </c>
      <c r="D14" s="1232">
        <v>-0.2667572602875854</v>
      </c>
      <c r="E14" s="1232">
        <v>9.4690395234415803E-2</v>
      </c>
      <c r="F14" s="1232">
        <v>-5.8957186502152203E-2</v>
      </c>
      <c r="G14" s="1232">
        <v>0.20821374137058157</v>
      </c>
    </row>
    <row r="15" spans="1:18" x14ac:dyDescent="0.25">
      <c r="A15" s="1243" t="s">
        <v>677</v>
      </c>
      <c r="B15" s="1232">
        <v>9.8737781456923468E-3</v>
      </c>
      <c r="C15" s="1232">
        <v>-8.8132146374829801E-2</v>
      </c>
      <c r="D15" s="1232">
        <v>-6.1435004115325209E-2</v>
      </c>
      <c r="E15" s="1232">
        <v>-5.764085432201449E-2</v>
      </c>
      <c r="F15" s="1232">
        <v>-0.20033351147367451</v>
      </c>
      <c r="G15" s="1232">
        <v>8.0633255057790176E-2</v>
      </c>
    </row>
    <row r="16" spans="1:18" x14ac:dyDescent="0.25">
      <c r="A16" s="1243" t="s">
        <v>684</v>
      </c>
      <c r="B16" s="1232">
        <v>4.4279382155577807E-2</v>
      </c>
      <c r="C16" s="1232">
        <v>-7.5926963944567327E-2</v>
      </c>
      <c r="D16" s="1232">
        <v>1.3283344407846651</v>
      </c>
      <c r="E16" s="1232">
        <v>8.1240172954908152E-2</v>
      </c>
      <c r="F16" s="1232">
        <v>-2.9167241573213043E-2</v>
      </c>
      <c r="G16" s="1232">
        <v>-2.0067489039801822E-2</v>
      </c>
    </row>
    <row r="17" spans="1:7" x14ac:dyDescent="0.25">
      <c r="A17" s="1243" t="s">
        <v>678</v>
      </c>
      <c r="B17" s="1232">
        <v>-5.7721472991548728E-3</v>
      </c>
      <c r="C17" s="1232">
        <v>0.12736981707345141</v>
      </c>
      <c r="D17" s="1232">
        <v>2.8606102695273683</v>
      </c>
      <c r="E17" s="1232">
        <v>0.49530644719861838</v>
      </c>
      <c r="F17" s="1232">
        <v>-8.6372109083393767E-2</v>
      </c>
      <c r="G17" s="1232">
        <v>-0.15579729115689833</v>
      </c>
    </row>
    <row r="18" spans="1:7" ht="5.25" customHeight="1" x14ac:dyDescent="0.25">
      <c r="A18" s="1243"/>
      <c r="B18" s="1266"/>
      <c r="C18" s="1266"/>
      <c r="D18" s="1266"/>
      <c r="E18" s="1266"/>
      <c r="F18" s="1266"/>
      <c r="G18" s="1266"/>
    </row>
    <row r="19" spans="1:7" x14ac:dyDescent="0.25">
      <c r="A19" s="1238" t="s">
        <v>672</v>
      </c>
      <c r="B19" s="1266">
        <v>2.554007050252749E-2</v>
      </c>
      <c r="C19" s="1266">
        <v>0.12811045111805686</v>
      </c>
      <c r="D19" s="1266">
        <v>0.1515002171613693</v>
      </c>
      <c r="E19" s="1266">
        <v>0.46477044474358475</v>
      </c>
      <c r="F19" s="1266">
        <v>-6.4739072985931623E-2</v>
      </c>
      <c r="G19" s="1266">
        <v>-5.5942302430992852E-2</v>
      </c>
    </row>
    <row r="20" spans="1:7" x14ac:dyDescent="0.25">
      <c r="A20" s="1243" t="s">
        <v>679</v>
      </c>
      <c r="B20" s="1232">
        <v>-1.1633192398000092E-2</v>
      </c>
      <c r="C20" s="1232">
        <v>7.0001396963392137E-2</v>
      </c>
      <c r="D20" s="1232">
        <v>0.92988001636346995</v>
      </c>
      <c r="E20" s="1232">
        <v>0.45499901646460761</v>
      </c>
      <c r="F20" s="1232">
        <v>5.536839849573294E-2</v>
      </c>
      <c r="G20" s="1232">
        <v>-4.1440863486307045E-2</v>
      </c>
    </row>
    <row r="21" spans="1:7" x14ac:dyDescent="0.25">
      <c r="A21" s="1243" t="s">
        <v>680</v>
      </c>
      <c r="B21" s="1232">
        <v>-1.2746239522587466E-2</v>
      </c>
      <c r="C21" s="1232">
        <v>7.5792220949331357E-2</v>
      </c>
      <c r="D21" s="1232">
        <v>0.95040512515803077</v>
      </c>
      <c r="E21" s="1232">
        <v>0.73264359641381049</v>
      </c>
      <c r="F21" s="1232">
        <v>-0.2656367616080354</v>
      </c>
      <c r="G21" s="1232">
        <v>-3.9075540548673127E-2</v>
      </c>
    </row>
    <row r="22" spans="1:7" x14ac:dyDescent="0.25">
      <c r="A22" s="1243" t="s">
        <v>681</v>
      </c>
      <c r="B22" s="1232">
        <v>1.915576608783609E-2</v>
      </c>
      <c r="C22" s="1232">
        <v>1.4193899718091587</v>
      </c>
      <c r="D22" s="1232" t="s">
        <v>249</v>
      </c>
      <c r="E22" s="1232">
        <v>2.5858909619447985</v>
      </c>
      <c r="F22" s="1232">
        <v>0.66217862666322613</v>
      </c>
      <c r="G22" s="1232">
        <v>-0.22796372825444999</v>
      </c>
    </row>
    <row r="23" spans="1:7" x14ac:dyDescent="0.25">
      <c r="A23" s="1243" t="s">
        <v>682</v>
      </c>
      <c r="B23" s="1232">
        <v>3.5459649583856612E-2</v>
      </c>
      <c r="C23" s="1232">
        <v>0.96267229549129651</v>
      </c>
      <c r="D23" s="1232" t="s">
        <v>249</v>
      </c>
      <c r="E23" s="1232">
        <v>-0.46434764686861674</v>
      </c>
      <c r="F23" s="1232">
        <v>4.6024620616720746E-2</v>
      </c>
      <c r="G23" s="1232">
        <v>-0.22554044241143478</v>
      </c>
    </row>
    <row r="24" spans="1:7" x14ac:dyDescent="0.25">
      <c r="A24" s="1243" t="s">
        <v>208</v>
      </c>
      <c r="B24" s="1232">
        <v>0.11286781611347174</v>
      </c>
      <c r="C24" s="1232">
        <v>0.2149545742301544</v>
      </c>
      <c r="D24" s="1232">
        <v>-0.29516234888262771</v>
      </c>
      <c r="E24" s="1232">
        <v>2.7571255640343182</v>
      </c>
      <c r="F24" s="1232">
        <v>-4.3495506704397058E-2</v>
      </c>
      <c r="G24" s="1232">
        <v>-1.609505880687101E-2</v>
      </c>
    </row>
    <row r="25" spans="1:7" x14ac:dyDescent="0.25">
      <c r="A25" s="1243" t="s">
        <v>683</v>
      </c>
      <c r="B25" s="1232">
        <v>8.3964614721459885E-2</v>
      </c>
      <c r="C25" s="1232">
        <v>9.3043146358820605E-2</v>
      </c>
      <c r="D25" s="1232">
        <v>8.0470720843694998E-2</v>
      </c>
      <c r="E25" s="1232">
        <v>-8.0176125239065144E-2</v>
      </c>
      <c r="F25" s="1232">
        <v>-9.7432618381070757E-2</v>
      </c>
      <c r="G25" s="1232">
        <v>-9.0133943275757078E-2</v>
      </c>
    </row>
    <row r="26" spans="1:7" ht="6" customHeight="1" x14ac:dyDescent="0.25">
      <c r="A26" s="1243"/>
      <c r="B26" s="1266"/>
      <c r="C26" s="1266"/>
      <c r="D26" s="1266"/>
      <c r="E26" s="1266"/>
      <c r="F26" s="1266"/>
      <c r="G26" s="1266"/>
    </row>
    <row r="27" spans="1:7" x14ac:dyDescent="0.25">
      <c r="A27" s="1238" t="s">
        <v>664</v>
      </c>
      <c r="B27" s="1266">
        <v>-2.1577803355431247E-2</v>
      </c>
      <c r="C27" s="1266">
        <v>5.0101064811106211E-2</v>
      </c>
      <c r="D27" s="1266">
        <v>-1.833756470844683E-2</v>
      </c>
      <c r="E27" s="1266">
        <v>-3.0729739903479381E-2</v>
      </c>
      <c r="F27" s="1266">
        <v>2.7873750649333617E-2</v>
      </c>
      <c r="G27" s="1266">
        <v>3.1530069347806E-2</v>
      </c>
    </row>
    <row r="28" spans="1:7" ht="8.25" customHeight="1" x14ac:dyDescent="0.25">
      <c r="A28" s="1238"/>
      <c r="B28" s="1266"/>
      <c r="C28" s="1266"/>
      <c r="D28" s="1266"/>
      <c r="E28" s="1266"/>
      <c r="F28" s="1266"/>
      <c r="G28" s="1266"/>
    </row>
    <row r="29" spans="1:7" x14ac:dyDescent="0.25">
      <c r="A29" s="1235" t="s">
        <v>628</v>
      </c>
      <c r="B29" s="1264">
        <v>-1.5413610394106936E-2</v>
      </c>
      <c r="C29" s="1264">
        <v>2.3426136789087781E-2</v>
      </c>
      <c r="D29" s="1264">
        <v>0.1916929435289183</v>
      </c>
      <c r="E29" s="1264">
        <v>0.1117926396120803</v>
      </c>
      <c r="F29" s="1264">
        <v>-4.8966755167277332E-2</v>
      </c>
      <c r="G29" s="1264">
        <v>-5.9313365741226587E-2</v>
      </c>
    </row>
    <row r="30" spans="1:7" ht="6.75" customHeight="1" x14ac:dyDescent="0.25">
      <c r="A30" s="915"/>
      <c r="B30" s="915"/>
      <c r="C30" s="915"/>
      <c r="D30" s="1247"/>
      <c r="E30" s="915"/>
      <c r="F30" s="915"/>
      <c r="G30" s="915"/>
    </row>
    <row r="31" spans="1:7" ht="8.15" customHeight="1" x14ac:dyDescent="0.25">
      <c r="A31" s="915"/>
      <c r="B31" s="1267"/>
      <c r="C31" s="1267"/>
      <c r="D31" s="1269"/>
      <c r="E31" s="915"/>
      <c r="F31" s="1267"/>
      <c r="G31" s="1267"/>
    </row>
    <row r="32" spans="1:7" ht="12.75" customHeight="1" x14ac:dyDescent="0.25">
      <c r="A32" s="1770" t="s">
        <v>1137</v>
      </c>
      <c r="B32" s="1770"/>
      <c r="C32" s="1770"/>
      <c r="D32" s="1770"/>
      <c r="E32" s="1770"/>
      <c r="F32" s="1770"/>
      <c r="G32" s="1770"/>
    </row>
    <row r="33" spans="1:17" ht="13.5" customHeight="1" x14ac:dyDescent="0.25">
      <c r="A33" s="1041" t="s">
        <v>722</v>
      </c>
      <c r="B33" s="1041"/>
      <c r="C33" s="1041"/>
      <c r="D33" s="1041"/>
      <c r="E33" s="1041"/>
      <c r="F33" s="1041"/>
      <c r="G33" s="1041"/>
    </row>
    <row r="34" spans="1:17" x14ac:dyDescent="0.25">
      <c r="A34" s="892" t="s">
        <v>724</v>
      </c>
    </row>
    <row r="35" spans="1:17" x14ac:dyDescent="0.25">
      <c r="M35" s="1142"/>
    </row>
    <row r="36" spans="1:17" x14ac:dyDescent="0.25">
      <c r="M36" s="1142"/>
    </row>
    <row r="37" spans="1:17" x14ac:dyDescent="0.25">
      <c r="L37" s="1270"/>
      <c r="M37" s="1270"/>
      <c r="N37" s="1270"/>
      <c r="O37" s="1270"/>
      <c r="P37" s="1270"/>
      <c r="Q37" s="1270"/>
    </row>
    <row r="38" spans="1:17" x14ac:dyDescent="0.25">
      <c r="O38" s="1268"/>
    </row>
  </sheetData>
  <sheetProtection formatCells="0" formatColumns="0" formatRows="0" insertColumns="0" insertRows="0" insertHyperlinks="0" deleteColumns="0" deleteRows="0" sort="0" autoFilter="0" pivotTables="0"/>
  <mergeCells count="3">
    <mergeCell ref="A2:G2"/>
    <mergeCell ref="A1:G1"/>
    <mergeCell ref="A32:G32"/>
  </mergeCells>
  <phoneticPr fontId="43" type="noConversion"/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pageSetUpPr fitToPage="1"/>
  </sheetPr>
  <dimension ref="A1:L81"/>
  <sheetViews>
    <sheetView workbookViewId="0">
      <selection sqref="A1:J1"/>
    </sheetView>
  </sheetViews>
  <sheetFormatPr defaultColWidth="9.1796875" defaultRowHeight="14" x14ac:dyDescent="0.3"/>
  <cols>
    <col min="1" max="1" width="25" style="243" customWidth="1"/>
    <col min="2" max="5" width="13.1796875" style="240" customWidth="1"/>
    <col min="6" max="6" width="16" style="240" customWidth="1"/>
    <col min="7" max="7" width="18.453125" style="240" customWidth="1"/>
    <col min="8" max="8" width="16.453125" style="240" customWidth="1"/>
    <col min="9" max="9" width="17.453125" style="240" customWidth="1"/>
    <col min="10" max="10" width="17.81640625" style="240" customWidth="1"/>
    <col min="11" max="11" width="9.1796875" style="240"/>
    <col min="12" max="12" width="16.1796875" style="240" bestFit="1" customWidth="1"/>
    <col min="13" max="16384" width="9.1796875" style="240"/>
  </cols>
  <sheetData>
    <row r="1" spans="1:10" ht="27" customHeight="1" x14ac:dyDescent="0.4">
      <c r="A1" s="1772" t="s">
        <v>788</v>
      </c>
      <c r="B1" s="1772"/>
      <c r="C1" s="1772"/>
      <c r="D1" s="1772"/>
      <c r="E1" s="1772"/>
      <c r="F1" s="1772"/>
      <c r="G1" s="1772"/>
      <c r="H1" s="1772"/>
      <c r="I1" s="1772"/>
      <c r="J1" s="1772"/>
    </row>
    <row r="2" spans="1:10" s="243" customFormat="1" ht="74.5" customHeight="1" x14ac:dyDescent="0.3">
      <c r="A2" s="241" t="s">
        <v>757</v>
      </c>
      <c r="B2" s="242" t="s">
        <v>343</v>
      </c>
      <c r="C2" s="303" t="s">
        <v>758</v>
      </c>
      <c r="D2" s="304" t="s">
        <v>759</v>
      </c>
      <c r="E2" s="303" t="s">
        <v>760</v>
      </c>
      <c r="F2" s="304" t="s">
        <v>761</v>
      </c>
      <c r="G2" s="303" t="s">
        <v>762</v>
      </c>
      <c r="H2" s="304" t="s">
        <v>763</v>
      </c>
      <c r="I2" s="303" t="s">
        <v>764</v>
      </c>
      <c r="J2" s="304" t="s">
        <v>765</v>
      </c>
    </row>
    <row r="3" spans="1:10" ht="15" customHeight="1" x14ac:dyDescent="0.3">
      <c r="A3" s="255" t="s">
        <v>369</v>
      </c>
      <c r="B3" s="252"/>
      <c r="C3" s="252"/>
      <c r="D3" s="309"/>
      <c r="E3" s="252"/>
      <c r="F3" s="309"/>
      <c r="G3" s="252"/>
      <c r="H3" s="309"/>
      <c r="I3" s="252"/>
      <c r="J3" s="309"/>
    </row>
    <row r="4" spans="1:10" ht="15" customHeight="1" x14ac:dyDescent="0.3">
      <c r="A4" s="244" t="s">
        <v>735</v>
      </c>
      <c r="B4" s="253">
        <f>B53</f>
        <v>180380.186714262</v>
      </c>
      <c r="C4" s="253"/>
      <c r="D4" s="310"/>
      <c r="E4" s="253"/>
      <c r="F4" s="309"/>
      <c r="G4" s="252"/>
      <c r="H4" s="309"/>
      <c r="I4" s="252"/>
      <c r="J4" s="309"/>
    </row>
    <row r="5" spans="1:10" ht="15" customHeight="1" x14ac:dyDescent="0.3">
      <c r="A5" s="255" t="s">
        <v>736</v>
      </c>
      <c r="B5" s="282">
        <v>1.7023778866121486</v>
      </c>
      <c r="C5" s="283"/>
      <c r="D5" s="311"/>
      <c r="E5" s="283"/>
      <c r="F5" s="309"/>
      <c r="G5" s="252"/>
      <c r="H5" s="309"/>
      <c r="I5" s="252"/>
      <c r="J5" s="309"/>
    </row>
    <row r="6" spans="1:10" ht="15" customHeight="1" x14ac:dyDescent="0.3">
      <c r="A6" s="255" t="s">
        <v>766</v>
      </c>
      <c r="B6" s="284">
        <f>B4/B5</f>
        <v>105957.78301210857</v>
      </c>
      <c r="C6" s="285">
        <f>3.68+1.2</f>
        <v>4.88</v>
      </c>
      <c r="D6" s="322">
        <f>E6-C6</f>
        <v>2.5382233980818745</v>
      </c>
      <c r="E6" s="287">
        <v>7.4182233980818744</v>
      </c>
      <c r="F6" s="318">
        <v>260.10565089999193</v>
      </c>
      <c r="G6" s="289">
        <f>(39+187)*1.059*1.048*1.043*1.005*1.021*1.037</f>
        <v>278.36879569515099</v>
      </c>
      <c r="H6" s="320">
        <f>B6*E6*F6</f>
        <v>204447854.90129888</v>
      </c>
      <c r="I6" s="290">
        <f>B6*C6*G6</f>
        <v>143937261.40385091</v>
      </c>
      <c r="J6" s="320">
        <f>H6+I6</f>
        <v>348385116.30514979</v>
      </c>
    </row>
    <row r="7" spans="1:10" ht="15" customHeight="1" x14ac:dyDescent="0.3">
      <c r="A7" s="255" t="s">
        <v>767</v>
      </c>
      <c r="B7" s="253">
        <f>B6*B5-B6</f>
        <v>74422.403702153431</v>
      </c>
      <c r="C7" s="285">
        <f>C6</f>
        <v>4.88</v>
      </c>
      <c r="D7" s="322">
        <f>E7-C7</f>
        <v>2.5382233980818745</v>
      </c>
      <c r="E7" s="292">
        <f>E6</f>
        <v>7.4182233980818744</v>
      </c>
      <c r="F7" s="318">
        <f>F6</f>
        <v>260.10565089999193</v>
      </c>
      <c r="G7" s="288"/>
      <c r="H7" s="320">
        <f>B7*E7*F7</f>
        <v>143599652.24796149</v>
      </c>
      <c r="I7" s="290"/>
      <c r="J7" s="320">
        <f>H7</f>
        <v>143599652.24796149</v>
      </c>
    </row>
    <row r="8" spans="1:10" ht="15" customHeight="1" x14ac:dyDescent="0.3">
      <c r="A8" s="255"/>
      <c r="B8" s="252"/>
      <c r="C8" s="293"/>
      <c r="D8" s="305"/>
      <c r="E8" s="294"/>
      <c r="F8" s="309"/>
      <c r="G8" s="252"/>
      <c r="H8" s="320"/>
      <c r="I8" s="290"/>
      <c r="J8" s="309"/>
    </row>
    <row r="9" spans="1:10" ht="15" customHeight="1" x14ac:dyDescent="0.3">
      <c r="A9" s="244" t="s">
        <v>768</v>
      </c>
      <c r="B9" s="253">
        <f>B54</f>
        <v>62729.076315113722</v>
      </c>
      <c r="C9" s="285"/>
      <c r="D9" s="306"/>
      <c r="E9" s="253"/>
      <c r="F9" s="309"/>
      <c r="G9" s="252"/>
      <c r="H9" s="320"/>
      <c r="I9" s="290"/>
      <c r="J9" s="309"/>
    </row>
    <row r="10" spans="1:10" ht="15" customHeight="1" x14ac:dyDescent="0.3">
      <c r="A10" s="255" t="s">
        <v>736</v>
      </c>
      <c r="B10" s="282">
        <v>1.6182939501475089</v>
      </c>
      <c r="C10" s="293"/>
      <c r="D10" s="305"/>
      <c r="E10" s="295"/>
      <c r="F10" s="309"/>
      <c r="G10" s="252"/>
      <c r="H10" s="320"/>
      <c r="I10" s="290"/>
      <c r="J10" s="309"/>
    </row>
    <row r="11" spans="1:10" ht="15" customHeight="1" x14ac:dyDescent="0.3">
      <c r="A11" s="255" t="s">
        <v>766</v>
      </c>
      <c r="B11" s="284">
        <f>B9/B10</f>
        <v>38762.473473620732</v>
      </c>
      <c r="C11" s="285">
        <f>3.68+1.2</f>
        <v>4.88</v>
      </c>
      <c r="D11" s="322">
        <f>E11-C11</f>
        <v>2.6870816453416735</v>
      </c>
      <c r="E11" s="287">
        <v>7.5670816453416734</v>
      </c>
      <c r="F11" s="318">
        <v>251.72188394218836</v>
      </c>
      <c r="G11" s="289">
        <f>(39)*1.059*1.048*1.043*1.005*1.021*1.037</f>
        <v>48.037093062437549</v>
      </c>
      <c r="H11" s="320">
        <f>B11*E11*F11</f>
        <v>73834761.321901098</v>
      </c>
      <c r="I11" s="290">
        <f>B11*C11*G11</f>
        <v>9086738.3424430192</v>
      </c>
      <c r="J11" s="320">
        <f>H11+I11</f>
        <v>82921499.664344117</v>
      </c>
    </row>
    <row r="12" spans="1:10" ht="15" customHeight="1" x14ac:dyDescent="0.3">
      <c r="A12" s="255" t="s">
        <v>767</v>
      </c>
      <c r="B12" s="253">
        <f>B11*B10-B11</f>
        <v>23966.60284149299</v>
      </c>
      <c r="C12" s="285">
        <f>C11</f>
        <v>4.88</v>
      </c>
      <c r="D12" s="322">
        <f>E12-C12</f>
        <v>2.6870816453416735</v>
      </c>
      <c r="E12" s="292">
        <f>E11</f>
        <v>7.5670816453416734</v>
      </c>
      <c r="F12" s="318">
        <f>F11</f>
        <v>251.72188394218836</v>
      </c>
      <c r="G12" s="288"/>
      <c r="H12" s="320">
        <f>B12*E12*F12</f>
        <v>45651586.235916726</v>
      </c>
      <c r="I12" s="290"/>
      <c r="J12" s="320">
        <f>H12</f>
        <v>45651586.235916726</v>
      </c>
    </row>
    <row r="13" spans="1:10" ht="15" customHeight="1" x14ac:dyDescent="0.3">
      <c r="A13" s="255"/>
      <c r="B13" s="252"/>
      <c r="C13" s="293"/>
      <c r="D13" s="305"/>
      <c r="E13" s="294"/>
      <c r="F13" s="309"/>
      <c r="G13" s="252"/>
      <c r="H13" s="320"/>
      <c r="I13" s="290"/>
      <c r="J13" s="309"/>
    </row>
    <row r="14" spans="1:10" ht="15" customHeight="1" x14ac:dyDescent="0.3">
      <c r="A14" s="244" t="s">
        <v>769</v>
      </c>
      <c r="B14" s="253">
        <f>B55</f>
        <v>56645.063054400103</v>
      </c>
      <c r="C14" s="285"/>
      <c r="D14" s="306"/>
      <c r="E14" s="253"/>
      <c r="F14" s="309"/>
      <c r="G14" s="252"/>
      <c r="H14" s="320"/>
      <c r="I14" s="290"/>
      <c r="J14" s="309"/>
    </row>
    <row r="15" spans="1:10" ht="15" customHeight="1" x14ac:dyDescent="0.3">
      <c r="A15" s="255" t="s">
        <v>736</v>
      </c>
      <c r="B15" s="282">
        <v>1.9355354629141885</v>
      </c>
      <c r="C15" s="285"/>
      <c r="D15" s="306"/>
      <c r="E15" s="253"/>
      <c r="F15" s="309"/>
      <c r="G15" s="252"/>
      <c r="H15" s="320"/>
      <c r="I15" s="290"/>
      <c r="J15" s="309"/>
    </row>
    <row r="16" spans="1:10" ht="15" customHeight="1" x14ac:dyDescent="0.3">
      <c r="A16" s="255" t="s">
        <v>766</v>
      </c>
      <c r="B16" s="284">
        <f>B14/B15</f>
        <v>29265.835806032683</v>
      </c>
      <c r="C16" s="296"/>
      <c r="D16" s="322"/>
      <c r="E16" s="287">
        <v>7.8901917827304962</v>
      </c>
      <c r="F16" s="318">
        <v>273.57985965808751</v>
      </c>
      <c r="G16" s="288"/>
      <c r="H16" s="320">
        <f>B16*E16*F16</f>
        <v>63173161.779670238</v>
      </c>
      <c r="I16" s="290">
        <f>B16*C16*G16</f>
        <v>0</v>
      </c>
      <c r="J16" s="320">
        <f>H16+I16</f>
        <v>63173161.779670238</v>
      </c>
    </row>
    <row r="17" spans="1:12" ht="15" customHeight="1" x14ac:dyDescent="0.3">
      <c r="A17" s="255" t="s">
        <v>767</v>
      </c>
      <c r="B17" s="253">
        <f>B16*B15-B16</f>
        <v>27379.227248367421</v>
      </c>
      <c r="C17" s="285"/>
      <c r="D17" s="322"/>
      <c r="E17" s="292">
        <f>E16</f>
        <v>7.8901917827304962</v>
      </c>
      <c r="F17" s="318">
        <f>F16</f>
        <v>273.57985965808751</v>
      </c>
      <c r="G17" s="252"/>
      <c r="H17" s="320">
        <f>B17*E17*F17</f>
        <v>59100733.149296716</v>
      </c>
      <c r="I17" s="290"/>
      <c r="J17" s="320">
        <f>H17</f>
        <v>59100733.149296716</v>
      </c>
    </row>
    <row r="18" spans="1:12" ht="15" customHeight="1" x14ac:dyDescent="0.3">
      <c r="A18" s="297" t="s">
        <v>770</v>
      </c>
      <c r="B18" s="298"/>
      <c r="C18" s="299"/>
      <c r="D18" s="308"/>
      <c r="E18" s="298"/>
      <c r="F18" s="319"/>
      <c r="G18" s="300"/>
      <c r="H18" s="321">
        <f>SUM(H6:H17)</f>
        <v>589807749.63604522</v>
      </c>
      <c r="I18" s="301">
        <f>SUM(I6:I17)</f>
        <v>153023999.74629393</v>
      </c>
      <c r="J18" s="321">
        <f>J6+J7+J11+J12+J16+J17</f>
        <v>742831749.38233912</v>
      </c>
    </row>
    <row r="19" spans="1:12" ht="15" customHeight="1" x14ac:dyDescent="0.3">
      <c r="C19" s="246"/>
      <c r="D19" s="246"/>
    </row>
    <row r="20" spans="1:12" s="243" customFormat="1" ht="61.4" customHeight="1" x14ac:dyDescent="0.3">
      <c r="A20" s="241" t="s">
        <v>771</v>
      </c>
      <c r="B20" s="303" t="s">
        <v>343</v>
      </c>
      <c r="C20" s="304" t="s">
        <v>758</v>
      </c>
      <c r="D20" s="303" t="s">
        <v>759</v>
      </c>
      <c r="E20" s="304" t="s">
        <v>760</v>
      </c>
      <c r="F20" s="303" t="s">
        <v>761</v>
      </c>
      <c r="G20" s="304" t="s">
        <v>762</v>
      </c>
      <c r="H20" s="303" t="s">
        <v>763</v>
      </c>
      <c r="I20" s="304" t="s">
        <v>764</v>
      </c>
      <c r="J20" s="242" t="s">
        <v>765</v>
      </c>
    </row>
    <row r="21" spans="1:12" ht="15" customHeight="1" x14ac:dyDescent="0.3">
      <c r="A21" s="255" t="s">
        <v>369</v>
      </c>
      <c r="B21" s="252"/>
      <c r="C21" s="305"/>
      <c r="D21" s="293"/>
      <c r="E21" s="309"/>
      <c r="F21" s="252"/>
      <c r="G21" s="309"/>
      <c r="H21" s="252"/>
      <c r="I21" s="309"/>
      <c r="J21" s="281"/>
    </row>
    <row r="22" spans="1:12" ht="15" customHeight="1" x14ac:dyDescent="0.3">
      <c r="A22" s="244" t="s">
        <v>735</v>
      </c>
      <c r="B22" s="253">
        <f>C53</f>
        <v>44786.780532920391</v>
      </c>
      <c r="C22" s="306"/>
      <c r="D22" s="285"/>
      <c r="E22" s="310"/>
      <c r="F22" s="252"/>
      <c r="G22" s="309"/>
      <c r="H22" s="252"/>
      <c r="I22" s="309"/>
      <c r="J22" s="281"/>
      <c r="L22" s="245">
        <f>SUM(L23:L25)</f>
        <v>784075692.97711074</v>
      </c>
    </row>
    <row r="23" spans="1:12" ht="15" customHeight="1" x14ac:dyDescent="0.3">
      <c r="A23" s="255" t="s">
        <v>736</v>
      </c>
      <c r="B23" s="282">
        <v>2.0311441811588793</v>
      </c>
      <c r="C23" s="305"/>
      <c r="D23" s="293"/>
      <c r="E23" s="311"/>
      <c r="F23" s="252"/>
      <c r="G23" s="309"/>
      <c r="H23" s="252"/>
      <c r="I23" s="309"/>
      <c r="J23" s="281"/>
      <c r="L23" s="245">
        <f>I24+I6</f>
        <v>173890891.63119712</v>
      </c>
    </row>
    <row r="24" spans="1:12" ht="15" customHeight="1" x14ac:dyDescent="0.3">
      <c r="A24" s="255" t="s">
        <v>766</v>
      </c>
      <c r="B24" s="284">
        <f>B22/B23</f>
        <v>22050.025275589778</v>
      </c>
      <c r="C24" s="306">
        <f>3.68+1.2</f>
        <v>4.88</v>
      </c>
      <c r="D24" s="286">
        <f>E24-C24</f>
        <v>3.1097793578554285</v>
      </c>
      <c r="E24" s="312">
        <v>7.9897793578554284</v>
      </c>
      <c r="F24" s="288">
        <v>246.61096309486598</v>
      </c>
      <c r="G24" s="317">
        <f>(39+187)*1.059*1.048*1.043*1.005*1.021*1.037</f>
        <v>278.36879569515099</v>
      </c>
      <c r="H24" s="290">
        <f>B24*E24*F24</f>
        <v>43446646.173146978</v>
      </c>
      <c r="I24" s="320">
        <f>B24*C24*G24</f>
        <v>29953630.227346204</v>
      </c>
      <c r="J24" s="291">
        <f>H24+I24</f>
        <v>73400276.400493175</v>
      </c>
      <c r="L24" s="245">
        <f>J6+J24</f>
        <v>421785392.70564294</v>
      </c>
    </row>
    <row r="25" spans="1:12" ht="15" customHeight="1" x14ac:dyDescent="0.3">
      <c r="A25" s="255" t="s">
        <v>767</v>
      </c>
      <c r="B25" s="253">
        <f>B24*B23-B24</f>
        <v>22736.755257330613</v>
      </c>
      <c r="C25" s="306">
        <f>C24</f>
        <v>4.88</v>
      </c>
      <c r="D25" s="286">
        <f>E25-C25</f>
        <v>3.1097793578554285</v>
      </c>
      <c r="E25" s="313">
        <f>E24</f>
        <v>7.9897793578554284</v>
      </c>
      <c r="F25" s="288">
        <f>F24</f>
        <v>246.61096309486598</v>
      </c>
      <c r="G25" s="318"/>
      <c r="H25" s="290">
        <f>B25*E25*F25</f>
        <v>44799756.392309196</v>
      </c>
      <c r="I25" s="320"/>
      <c r="J25" s="291">
        <f>H25</f>
        <v>44799756.392309196</v>
      </c>
      <c r="L25" s="245">
        <f>J7+J25</f>
        <v>188399408.64027068</v>
      </c>
    </row>
    <row r="26" spans="1:12" ht="15" customHeight="1" x14ac:dyDescent="0.3">
      <c r="A26" s="255"/>
      <c r="B26" s="252"/>
      <c r="C26" s="305"/>
      <c r="D26" s="293"/>
      <c r="E26" s="314"/>
      <c r="F26" s="252"/>
      <c r="G26" s="309"/>
      <c r="H26" s="290"/>
      <c r="I26" s="320"/>
      <c r="J26" s="281"/>
      <c r="L26" s="245"/>
    </row>
    <row r="27" spans="1:12" ht="15" customHeight="1" x14ac:dyDescent="0.3">
      <c r="A27" s="244" t="s">
        <v>768</v>
      </c>
      <c r="B27" s="253">
        <f>C54</f>
        <v>15779.37576603006</v>
      </c>
      <c r="C27" s="306"/>
      <c r="D27" s="285"/>
      <c r="E27" s="310"/>
      <c r="F27" s="252"/>
      <c r="G27" s="309"/>
      <c r="H27" s="290"/>
      <c r="I27" s="320"/>
      <c r="J27" s="281"/>
      <c r="L27" s="245">
        <f>SUM(L28:L30)</f>
        <v>165436488.15616575</v>
      </c>
    </row>
    <row r="28" spans="1:12" ht="15" customHeight="1" x14ac:dyDescent="0.3">
      <c r="A28" s="255" t="s">
        <v>736</v>
      </c>
      <c r="B28" s="282">
        <v>2.6506851181840099</v>
      </c>
      <c r="C28" s="306"/>
      <c r="D28" s="293"/>
      <c r="E28" s="315"/>
      <c r="F28" s="252"/>
      <c r="G28" s="309"/>
      <c r="H28" s="290"/>
      <c r="I28" s="320"/>
      <c r="J28" s="281"/>
      <c r="L28" s="245">
        <f>I29+I11</f>
        <v>10435521.414763862</v>
      </c>
    </row>
    <row r="29" spans="1:12" ht="15" customHeight="1" x14ac:dyDescent="0.3">
      <c r="A29" s="255" t="s">
        <v>766</v>
      </c>
      <c r="B29" s="284">
        <f>B27/B28</f>
        <v>5952.9423762112283</v>
      </c>
      <c r="C29" s="306">
        <f>3.68+1.2</f>
        <v>4.88</v>
      </c>
      <c r="D29" s="286">
        <f>E29-C29</f>
        <v>2.9117870929048646</v>
      </c>
      <c r="E29" s="312">
        <v>7.7917870929048645</v>
      </c>
      <c r="F29" s="288">
        <v>203.97879079062247</v>
      </c>
      <c r="G29" s="317">
        <f>(39)*1.059*1.048*1.043*1.005+1.021*1.037</f>
        <v>46.429136445319983</v>
      </c>
      <c r="H29" s="290">
        <f>B29*E29*F29</f>
        <v>9461364.383409651</v>
      </c>
      <c r="I29" s="320">
        <f>B29*C29*G29</f>
        <v>1348783.0723208438</v>
      </c>
      <c r="J29" s="291">
        <f>H29+I29</f>
        <v>10810147.455730494</v>
      </c>
      <c r="L29" s="245">
        <f>J11+J29</f>
        <v>93731647.120074615</v>
      </c>
    </row>
    <row r="30" spans="1:12" ht="15" customHeight="1" x14ac:dyDescent="0.3">
      <c r="A30" s="255" t="s">
        <v>767</v>
      </c>
      <c r="B30" s="253">
        <f>B29*B28-B29</f>
        <v>9826.4333898188306</v>
      </c>
      <c r="C30" s="306">
        <f>C29</f>
        <v>4.88</v>
      </c>
      <c r="D30" s="286">
        <f>E30-C30</f>
        <v>2.9117870929048646</v>
      </c>
      <c r="E30" s="313">
        <f>E29</f>
        <v>7.7917870929048645</v>
      </c>
      <c r="F30" s="288">
        <f>F29</f>
        <v>203.97879079062247</v>
      </c>
      <c r="G30" s="318"/>
      <c r="H30" s="290">
        <f>B30*E30*F30</f>
        <v>15617733.385410538</v>
      </c>
      <c r="I30" s="320"/>
      <c r="J30" s="291">
        <f>H30</f>
        <v>15617733.385410538</v>
      </c>
      <c r="L30" s="245">
        <f>J12+J30</f>
        <v>61269319.621327266</v>
      </c>
    </row>
    <row r="31" spans="1:12" ht="15" customHeight="1" x14ac:dyDescent="0.3">
      <c r="A31" s="255"/>
      <c r="B31" s="252"/>
      <c r="C31" s="305"/>
      <c r="D31" s="293"/>
      <c r="E31" s="314"/>
      <c r="F31" s="252"/>
      <c r="G31" s="309"/>
      <c r="H31" s="290"/>
      <c r="I31" s="320"/>
      <c r="J31" s="281"/>
      <c r="L31" s="245"/>
    </row>
    <row r="32" spans="1:12" ht="15" customHeight="1" x14ac:dyDescent="0.3">
      <c r="A32" s="244" t="s">
        <v>769</v>
      </c>
      <c r="B32" s="253">
        <f>C55</f>
        <v>37027.884869924601</v>
      </c>
      <c r="C32" s="306"/>
      <c r="D32" s="285"/>
      <c r="E32" s="310"/>
      <c r="F32" s="252"/>
      <c r="G32" s="309"/>
      <c r="H32" s="290"/>
      <c r="I32" s="320"/>
      <c r="J32" s="281"/>
      <c r="L32" s="245">
        <f>SUM(L33:L35)</f>
        <v>154800768.22820309</v>
      </c>
    </row>
    <row r="33" spans="1:12" ht="15" customHeight="1" x14ac:dyDescent="0.3">
      <c r="A33" s="255" t="s">
        <v>736</v>
      </c>
      <c r="B33" s="282">
        <v>3.5982815964536914</v>
      </c>
      <c r="C33" s="306"/>
      <c r="D33" s="285"/>
      <c r="E33" s="310"/>
      <c r="F33" s="288"/>
      <c r="G33" s="318"/>
      <c r="H33" s="290"/>
      <c r="I33" s="320"/>
      <c r="J33" s="281"/>
      <c r="L33" s="245">
        <f>I34+I16</f>
        <v>0</v>
      </c>
    </row>
    <row r="34" spans="1:12" ht="15" customHeight="1" x14ac:dyDescent="0.3">
      <c r="A34" s="255" t="s">
        <v>766</v>
      </c>
      <c r="B34" s="284">
        <f>B32/B33</f>
        <v>10290.435553019992</v>
      </c>
      <c r="C34" s="307"/>
      <c r="D34" s="286"/>
      <c r="E34" s="312">
        <v>5.529749391432957</v>
      </c>
      <c r="F34" s="288">
        <v>158.85758784953256</v>
      </c>
      <c r="G34" s="309"/>
      <c r="H34" s="290">
        <f>B34*E34*F34</f>
        <v>9039557.4741268679</v>
      </c>
      <c r="I34" s="320">
        <f>B34*C34*G34</f>
        <v>0</v>
      </c>
      <c r="J34" s="291">
        <f>H34+I34</f>
        <v>9039557.4741268679</v>
      </c>
      <c r="L34" s="245">
        <f>J16+J34</f>
        <v>72212719.253797114</v>
      </c>
    </row>
    <row r="35" spans="1:12" ht="15" customHeight="1" x14ac:dyDescent="0.3">
      <c r="A35" s="255" t="s">
        <v>767</v>
      </c>
      <c r="B35" s="253">
        <f>B34*B33-B34</f>
        <v>26737.449316904611</v>
      </c>
      <c r="C35" s="306"/>
      <c r="D35" s="286"/>
      <c r="E35" s="313">
        <f>E34</f>
        <v>5.529749391432957</v>
      </c>
      <c r="F35" s="288">
        <f>F34</f>
        <v>158.85758784953256</v>
      </c>
      <c r="G35" s="309"/>
      <c r="H35" s="290">
        <f>B35*E35*F35</f>
        <v>23487315.825109255</v>
      </c>
      <c r="I35" s="320"/>
      <c r="J35" s="291">
        <f>H35</f>
        <v>23487315.825109255</v>
      </c>
      <c r="L35" s="245">
        <f>J17+J35</f>
        <v>82588048.974405974</v>
      </c>
    </row>
    <row r="36" spans="1:12" ht="15" customHeight="1" x14ac:dyDescent="0.3">
      <c r="A36" s="297" t="s">
        <v>772</v>
      </c>
      <c r="B36" s="298"/>
      <c r="C36" s="308"/>
      <c r="D36" s="299"/>
      <c r="E36" s="316"/>
      <c r="F36" s="300"/>
      <c r="G36" s="319"/>
      <c r="H36" s="301">
        <f>SUM(H24:H35)</f>
        <v>145852373.63351247</v>
      </c>
      <c r="I36" s="321">
        <f>SUM(I24:I35)</f>
        <v>31302413.299667049</v>
      </c>
      <c r="J36" s="302">
        <f>J24+J25+J29+J30+J34+J35</f>
        <v>177154786.93317953</v>
      </c>
      <c r="L36" s="245">
        <f>L22+L27+L32</f>
        <v>1104312949.3614795</v>
      </c>
    </row>
    <row r="37" spans="1:12" ht="15" customHeight="1" x14ac:dyDescent="0.3">
      <c r="A37" s="247" t="s">
        <v>773</v>
      </c>
      <c r="B37" s="248"/>
      <c r="C37" s="248"/>
      <c r="D37" s="248"/>
      <c r="E37" s="248"/>
      <c r="F37" s="249"/>
      <c r="G37" s="248"/>
      <c r="H37" s="248"/>
      <c r="I37" s="248"/>
      <c r="J37" s="250">
        <f>$B$32+$B$27+$B$22+$B$14+$B$9+$B$4</f>
        <v>397348.3672526509</v>
      </c>
    </row>
    <row r="38" spans="1:12" ht="15" customHeight="1" x14ac:dyDescent="0.3">
      <c r="A38" s="251" t="s">
        <v>774</v>
      </c>
      <c r="B38" s="252"/>
      <c r="C38" s="252"/>
      <c r="D38" s="252"/>
      <c r="E38" s="252"/>
      <c r="F38" s="253"/>
      <c r="G38" s="252"/>
      <c r="H38" s="252"/>
      <c r="I38" s="252"/>
      <c r="J38" s="254">
        <f>+$B$34+$B$29+$B$24+$B$16+$B$11+$B$6</f>
        <v>212279.495496583</v>
      </c>
    </row>
    <row r="39" spans="1:12" ht="15" customHeight="1" x14ac:dyDescent="0.3">
      <c r="A39" s="255" t="s">
        <v>775</v>
      </c>
      <c r="B39" s="252"/>
      <c r="C39" s="252"/>
      <c r="D39" s="252"/>
      <c r="E39" s="252"/>
      <c r="F39" s="256"/>
      <c r="G39" s="252"/>
      <c r="H39" s="252"/>
      <c r="I39" s="252"/>
      <c r="J39" s="257">
        <f>$J$36+$J$18</f>
        <v>919986536.31551862</v>
      </c>
    </row>
    <row r="40" spans="1:12" ht="15" customHeight="1" x14ac:dyDescent="0.3">
      <c r="A40" s="255" t="s">
        <v>776</v>
      </c>
      <c r="B40" s="252"/>
      <c r="C40" s="252"/>
      <c r="D40" s="252"/>
      <c r="E40" s="252"/>
      <c r="F40" s="258"/>
      <c r="G40" s="259"/>
      <c r="H40" s="252"/>
      <c r="I40" s="252"/>
      <c r="J40" s="260">
        <f>$I$18+$I$36</f>
        <v>184326413.04596099</v>
      </c>
    </row>
    <row r="41" spans="1:12" ht="15" customHeight="1" x14ac:dyDescent="0.3">
      <c r="A41" s="255" t="s">
        <v>777</v>
      </c>
      <c r="B41" s="252"/>
      <c r="C41" s="252"/>
      <c r="D41" s="252"/>
      <c r="E41" s="252"/>
      <c r="F41" s="258"/>
      <c r="G41" s="259"/>
      <c r="H41" s="252"/>
      <c r="I41" s="252"/>
      <c r="J41" s="261">
        <f>J40/1000000</f>
        <v>184.326413045961</v>
      </c>
    </row>
    <row r="42" spans="1:12" ht="15" customHeight="1" x14ac:dyDescent="0.3">
      <c r="A42" s="251" t="s">
        <v>778</v>
      </c>
      <c r="B42" s="252"/>
      <c r="C42" s="252"/>
      <c r="D42" s="252"/>
      <c r="E42" s="252"/>
      <c r="F42" s="262"/>
      <c r="G42" s="252"/>
      <c r="H42" s="252"/>
      <c r="I42" s="252"/>
      <c r="J42" s="263">
        <f>$H$18+$H$36</f>
        <v>735660123.26955771</v>
      </c>
    </row>
    <row r="43" spans="1:12" ht="15" customHeight="1" x14ac:dyDescent="0.3">
      <c r="A43" s="264" t="s">
        <v>779</v>
      </c>
      <c r="B43" s="265"/>
      <c r="C43" s="265"/>
      <c r="D43" s="265"/>
      <c r="E43" s="265"/>
      <c r="F43" s="266"/>
      <c r="G43" s="265"/>
      <c r="H43" s="265"/>
      <c r="I43" s="265"/>
      <c r="J43" s="267">
        <f>J39*0.108951581801187</f>
        <v>100233988.36737092</v>
      </c>
    </row>
    <row r="44" spans="1:12" ht="15" customHeight="1" x14ac:dyDescent="0.3"/>
    <row r="46" spans="1:12" ht="14.5" thickBot="1" x14ac:dyDescent="0.35">
      <c r="B46" s="240" t="s">
        <v>780</v>
      </c>
      <c r="C46" s="240" t="s">
        <v>781</v>
      </c>
    </row>
    <row r="47" spans="1:12" x14ac:dyDescent="0.3">
      <c r="A47" s="268" t="s">
        <v>250</v>
      </c>
      <c r="B47" s="269">
        <v>299754.32608377584</v>
      </c>
      <c r="C47" s="269">
        <v>97594.041168875061</v>
      </c>
      <c r="H47" s="270" t="s">
        <v>782</v>
      </c>
      <c r="I47" s="271"/>
      <c r="J47" s="272"/>
    </row>
    <row r="48" spans="1:12" x14ac:dyDescent="0.3">
      <c r="A48" s="268" t="s">
        <v>321</v>
      </c>
      <c r="B48" s="269">
        <v>187465.61867634614</v>
      </c>
      <c r="C48" s="269">
        <v>45823.812476400184</v>
      </c>
      <c r="H48" s="273" t="s">
        <v>783</v>
      </c>
      <c r="I48" s="274" t="s">
        <v>784</v>
      </c>
      <c r="J48" s="275"/>
    </row>
    <row r="49" spans="1:10" ht="14.5" thickBot="1" x14ac:dyDescent="0.35">
      <c r="A49" s="268" t="s">
        <v>322</v>
      </c>
      <c r="B49" s="269">
        <v>65193.108592556644</v>
      </c>
      <c r="C49" s="269">
        <v>16144.74511213691</v>
      </c>
      <c r="H49" s="276" t="s">
        <v>785</v>
      </c>
      <c r="I49" s="277" t="s">
        <v>786</v>
      </c>
      <c r="J49" s="278"/>
    </row>
    <row r="50" spans="1:10" x14ac:dyDescent="0.3">
      <c r="A50" s="268" t="s">
        <v>323</v>
      </c>
      <c r="B50" s="269">
        <v>58870.111977848108</v>
      </c>
      <c r="C50" s="269">
        <v>37885.260616801046</v>
      </c>
    </row>
    <row r="51" spans="1:10" x14ac:dyDescent="0.3">
      <c r="B51" s="279">
        <f>SUM(B48:B50)</f>
        <v>311528.83924675093</v>
      </c>
      <c r="C51" s="279">
        <f>SUM(C48:C50)</f>
        <v>99853.818205338146</v>
      </c>
    </row>
    <row r="52" spans="1:10" x14ac:dyDescent="0.3">
      <c r="A52" s="243" t="s">
        <v>787</v>
      </c>
    </row>
    <row r="53" spans="1:10" x14ac:dyDescent="0.3">
      <c r="A53" s="268" t="s">
        <v>321</v>
      </c>
      <c r="B53" s="280">
        <f>$B$47/$B$51*B48</f>
        <v>180380.186714262</v>
      </c>
      <c r="C53" s="280">
        <f>$C$47/$C$51*C48</f>
        <v>44786.780532920391</v>
      </c>
      <c r="D53" s="280">
        <f>SUM(B53:C53)</f>
        <v>225166.96724718239</v>
      </c>
    </row>
    <row r="54" spans="1:10" x14ac:dyDescent="0.3">
      <c r="A54" s="268" t="s">
        <v>322</v>
      </c>
      <c r="B54" s="280">
        <f>$B$47/$B$51*B49</f>
        <v>62729.076315113722</v>
      </c>
      <c r="C54" s="280">
        <f>$C$47/$C$51*C49</f>
        <v>15779.37576603006</v>
      </c>
      <c r="D54" s="280">
        <f>SUM(B54:C54)</f>
        <v>78508.452081143783</v>
      </c>
    </row>
    <row r="55" spans="1:10" x14ac:dyDescent="0.3">
      <c r="A55" s="268" t="s">
        <v>323</v>
      </c>
      <c r="B55" s="280">
        <f>$B$47/$B$51*B50</f>
        <v>56645.063054400103</v>
      </c>
      <c r="C55" s="280">
        <f>$C$47/$C$51*C50</f>
        <v>37027.884869924601</v>
      </c>
      <c r="D55" s="280">
        <f>SUM(B55:C55)</f>
        <v>93672.947924324704</v>
      </c>
    </row>
    <row r="56" spans="1:10" x14ac:dyDescent="0.3">
      <c r="B56" s="280">
        <f>SUM(B53:B55)</f>
        <v>299754.32608377584</v>
      </c>
      <c r="C56" s="280">
        <f>SUM(C53:C55)</f>
        <v>97594.041168875061</v>
      </c>
      <c r="D56" s="280">
        <f>SUM(B56:C56)</f>
        <v>397348.3672526509</v>
      </c>
    </row>
    <row r="58" spans="1:10" ht="22.5" customHeight="1" x14ac:dyDescent="0.3"/>
    <row r="59" spans="1:10" ht="22.5" customHeight="1" x14ac:dyDescent="0.3"/>
    <row r="60" spans="1:10" ht="22.5" customHeight="1" x14ac:dyDescent="0.3"/>
    <row r="61" spans="1:10" ht="22.5" customHeight="1" x14ac:dyDescent="0.3"/>
    <row r="62" spans="1:10" ht="22.5" customHeight="1" x14ac:dyDescent="0.3"/>
    <row r="63" spans="1:10" ht="22.5" customHeight="1" x14ac:dyDescent="0.3"/>
    <row r="64" spans="1:10" ht="22.5" customHeight="1" x14ac:dyDescent="0.3"/>
    <row r="65" ht="22.5" customHeight="1" x14ac:dyDescent="0.3"/>
    <row r="66" ht="22.5" customHeight="1" x14ac:dyDescent="0.3"/>
    <row r="67" ht="22.5" customHeight="1" x14ac:dyDescent="0.3"/>
    <row r="68" ht="22.5" customHeight="1" x14ac:dyDescent="0.3"/>
    <row r="69" ht="15" customHeight="1" x14ac:dyDescent="0.3"/>
    <row r="70" ht="15" customHeight="1" x14ac:dyDescent="0.3"/>
    <row r="71" ht="15" customHeight="1" x14ac:dyDescent="0.3"/>
    <row r="72" ht="15" customHeight="1" x14ac:dyDescent="0.3"/>
    <row r="73" ht="15" customHeight="1" x14ac:dyDescent="0.3"/>
    <row r="74" ht="15" customHeight="1" x14ac:dyDescent="0.3"/>
    <row r="75" ht="15" customHeight="1" x14ac:dyDescent="0.3"/>
    <row r="76" ht="15" customHeight="1" x14ac:dyDescent="0.3"/>
    <row r="77" ht="15" customHeight="1" x14ac:dyDescent="0.3"/>
    <row r="78" ht="15" customHeight="1" x14ac:dyDescent="0.3"/>
    <row r="79" ht="15" customHeight="1" x14ac:dyDescent="0.3"/>
    <row r="80" ht="15" customHeight="1" x14ac:dyDescent="0.3"/>
    <row r="81" ht="15" customHeight="1" x14ac:dyDescent="0.3"/>
  </sheetData>
  <mergeCells count="1">
    <mergeCell ref="A1:J1"/>
  </mergeCells>
  <printOptions horizontalCentered="1"/>
  <pageMargins left="0.25" right="0.25" top="1" bottom="1" header="0.5" footer="0.5"/>
  <pageSetup scale="63" orientation="landscape" r:id="rId1"/>
  <headerFooter alignWithMargins="0">
    <oddHeader>&amp;C&amp;"Albertus Medium,Bold"&amp;12Supplemental Business Spending and
Economic Impact Statement Worksheet</oddHeader>
    <oddFooter>&amp;LDBEDT/READ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L41"/>
  <sheetViews>
    <sheetView showGridLines="0" zoomScaleNormal="100" workbookViewId="0">
      <selection activeCell="J38" sqref="J38"/>
    </sheetView>
  </sheetViews>
  <sheetFormatPr defaultRowHeight="12.5" x14ac:dyDescent="0.25"/>
  <cols>
    <col min="1" max="1" width="20.7265625" style="427" customWidth="1"/>
    <col min="2" max="3" width="10.7265625" style="427" customWidth="1"/>
    <col min="4" max="4" width="7.7265625" style="427" customWidth="1"/>
    <col min="5" max="6" width="10.7265625" style="427" customWidth="1"/>
    <col min="7" max="7" width="7.7265625" style="427" customWidth="1"/>
    <col min="8" max="9" width="10.7265625" style="427" customWidth="1"/>
    <col min="10" max="10" width="7.7265625" style="427" customWidth="1"/>
    <col min="11" max="11" width="0.81640625" style="427" customWidth="1"/>
    <col min="12" max="12" width="9.1796875" style="427"/>
  </cols>
  <sheetData>
    <row r="1" spans="1:12" ht="15.5" x14ac:dyDescent="0.35">
      <c r="A1" s="1696" t="s">
        <v>1080</v>
      </c>
      <c r="B1" s="1696"/>
      <c r="C1" s="1696"/>
      <c r="D1" s="1696"/>
      <c r="E1" s="1696"/>
      <c r="F1" s="1696"/>
      <c r="G1" s="1696"/>
      <c r="H1" s="1696"/>
      <c r="I1" s="1696"/>
      <c r="J1" s="1696"/>
      <c r="K1" s="526"/>
      <c r="L1" s="568"/>
    </row>
    <row r="2" spans="1:12" ht="15.5" x14ac:dyDescent="0.35">
      <c r="A2" s="1696" t="s">
        <v>1081</v>
      </c>
      <c r="B2" s="1696"/>
      <c r="C2" s="1696"/>
      <c r="D2" s="1696"/>
      <c r="E2" s="1696"/>
      <c r="F2" s="1696"/>
      <c r="G2" s="1696"/>
      <c r="H2" s="1696"/>
      <c r="I2" s="1696"/>
      <c r="J2" s="1696"/>
      <c r="K2" s="526"/>
      <c r="L2" s="568"/>
    </row>
    <row r="3" spans="1:12" x14ac:dyDescent="0.25">
      <c r="A3" s="525"/>
      <c r="B3" s="525"/>
      <c r="C3" s="527"/>
      <c r="D3" s="525"/>
      <c r="E3" s="525"/>
      <c r="F3" s="525"/>
      <c r="G3" s="528"/>
      <c r="H3" s="528"/>
      <c r="I3" s="528"/>
      <c r="J3" s="528"/>
      <c r="K3" s="528"/>
    </row>
    <row r="4" spans="1:12" x14ac:dyDescent="0.25">
      <c r="A4" s="529"/>
      <c r="B4" s="461" t="s">
        <v>271</v>
      </c>
      <c r="C4" s="461"/>
      <c r="D4" s="462"/>
      <c r="E4" s="461" t="s">
        <v>257</v>
      </c>
      <c r="F4" s="461"/>
      <c r="G4" s="462"/>
      <c r="H4" s="461" t="s">
        <v>258</v>
      </c>
      <c r="I4" s="461"/>
      <c r="J4" s="569"/>
      <c r="K4" s="569"/>
    </row>
    <row r="5" spans="1:12" ht="23" x14ac:dyDescent="0.25">
      <c r="A5" s="530"/>
      <c r="B5" s="531">
        <v>2014</v>
      </c>
      <c r="C5" s="531">
        <v>2013</v>
      </c>
      <c r="D5" s="463" t="s">
        <v>495</v>
      </c>
      <c r="E5" s="531">
        <v>2014</v>
      </c>
      <c r="F5" s="531">
        <v>2013</v>
      </c>
      <c r="G5" s="463" t="s">
        <v>495</v>
      </c>
      <c r="H5" s="531">
        <v>2014</v>
      </c>
      <c r="I5" s="531">
        <v>2013</v>
      </c>
      <c r="J5" s="366" t="s">
        <v>495</v>
      </c>
      <c r="K5" s="493"/>
    </row>
    <row r="6" spans="1:12" x14ac:dyDescent="0.25">
      <c r="A6" s="494" t="s">
        <v>497</v>
      </c>
      <c r="B6" s="533">
        <v>205432.64247006422</v>
      </c>
      <c r="C6" s="539">
        <v>202876.087496149</v>
      </c>
      <c r="D6" s="540">
        <v>1.2601558939092553E-2</v>
      </c>
      <c r="E6" s="539">
        <v>150287.65214656547</v>
      </c>
      <c r="F6" s="539">
        <v>149212.9246050849</v>
      </c>
      <c r="G6" s="541">
        <v>7.2026437677901924E-3</v>
      </c>
      <c r="H6" s="533">
        <v>55144.990323498772</v>
      </c>
      <c r="I6" s="534">
        <v>53663.162891064094</v>
      </c>
      <c r="J6" s="536">
        <v>2.7613494110341193E-2</v>
      </c>
      <c r="K6" s="570"/>
    </row>
    <row r="7" spans="1:12" x14ac:dyDescent="0.25">
      <c r="A7" s="494" t="s">
        <v>590</v>
      </c>
      <c r="B7" s="538">
        <v>96012.7859888151</v>
      </c>
      <c r="C7" s="539">
        <v>96053.761726375844</v>
      </c>
      <c r="D7" s="540">
        <v>-4.2659170056733394E-4</v>
      </c>
      <c r="E7" s="539">
        <v>55934.290616471444</v>
      </c>
      <c r="F7" s="539">
        <v>57079.43256361696</v>
      </c>
      <c r="G7" s="541">
        <v>-2.006225177289939E-2</v>
      </c>
      <c r="H7" s="538">
        <v>40078.495372343648</v>
      </c>
      <c r="I7" s="539">
        <v>38974.329162758877</v>
      </c>
      <c r="J7" s="541">
        <v>2.8330602047663592E-2</v>
      </c>
      <c r="K7" s="571"/>
    </row>
    <row r="8" spans="1:12" x14ac:dyDescent="0.25">
      <c r="A8" s="494" t="s">
        <v>390</v>
      </c>
      <c r="B8" s="538">
        <v>55822.313295882064</v>
      </c>
      <c r="C8" s="539">
        <v>54232.987494444023</v>
      </c>
      <c r="D8" s="540">
        <v>2.9305518188553814E-2</v>
      </c>
      <c r="E8" s="539">
        <v>47369.91045489793</v>
      </c>
      <c r="F8" s="539">
        <v>45944.137153823482</v>
      </c>
      <c r="G8" s="541">
        <v>3.1032758245102782E-2</v>
      </c>
      <c r="H8" s="538">
        <v>8452.4028409841339</v>
      </c>
      <c r="I8" s="539">
        <v>8288.85034062054</v>
      </c>
      <c r="J8" s="541">
        <v>1.9731626660223867E-2</v>
      </c>
      <c r="K8" s="571"/>
    </row>
    <row r="9" spans="1:12" x14ac:dyDescent="0.25">
      <c r="A9" s="494" t="s">
        <v>391</v>
      </c>
      <c r="B9" s="538">
        <v>54446.236033356559</v>
      </c>
      <c r="C9" s="539">
        <v>52798.389247221319</v>
      </c>
      <c r="D9" s="540">
        <v>3.1210171553140008E-2</v>
      </c>
      <c r="E9" s="539">
        <v>46138.25630861197</v>
      </c>
      <c r="F9" s="539">
        <v>44674.674137603535</v>
      </c>
      <c r="G9" s="541">
        <v>3.2760891920563764E-2</v>
      </c>
      <c r="H9" s="538">
        <v>8307.9797247445931</v>
      </c>
      <c r="I9" s="539">
        <v>8123.7151096177813</v>
      </c>
      <c r="J9" s="541">
        <v>2.2682308850129212E-2</v>
      </c>
      <c r="K9" s="571"/>
    </row>
    <row r="10" spans="1:12" x14ac:dyDescent="0.25">
      <c r="A10" s="494" t="s">
        <v>591</v>
      </c>
      <c r="B10" s="538">
        <v>758.04061632603384</v>
      </c>
      <c r="C10" s="539">
        <v>724.55644196747744</v>
      </c>
      <c r="D10" s="540">
        <v>4.6213341596456854E-2</v>
      </c>
      <c r="E10" s="539">
        <v>684.96568904107187</v>
      </c>
      <c r="F10" s="539">
        <v>637.70212644001674</v>
      </c>
      <c r="G10" s="541">
        <v>7.4115422611031254E-2</v>
      </c>
      <c r="H10" s="538">
        <v>73.074927284962001</v>
      </c>
      <c r="I10" s="539">
        <v>86.854315527460642</v>
      </c>
      <c r="J10" s="541">
        <v>-0.15864943680480706</v>
      </c>
      <c r="K10" s="571"/>
    </row>
    <row r="11" spans="1:12" x14ac:dyDescent="0.25">
      <c r="A11" s="494" t="s">
        <v>592</v>
      </c>
      <c r="B11" s="538">
        <v>618.03664619124129</v>
      </c>
      <c r="C11" s="539">
        <v>710.04180525291054</v>
      </c>
      <c r="D11" s="540">
        <v>-0.12957710149038032</v>
      </c>
      <c r="E11" s="539">
        <v>546.68845723707011</v>
      </c>
      <c r="F11" s="539">
        <v>631.76088977767404</v>
      </c>
      <c r="G11" s="541">
        <v>-0.13465922616789744</v>
      </c>
      <c r="H11" s="538">
        <v>71.348188954171121</v>
      </c>
      <c r="I11" s="539">
        <v>78.280915475236441</v>
      </c>
      <c r="J11" s="541">
        <v>-8.8562154376674779E-2</v>
      </c>
      <c r="K11" s="571"/>
    </row>
    <row r="12" spans="1:12" x14ac:dyDescent="0.25">
      <c r="A12" s="494" t="s">
        <v>593</v>
      </c>
      <c r="B12" s="538">
        <v>23589.440329561228</v>
      </c>
      <c r="C12" s="539">
        <v>23334.075789387269</v>
      </c>
      <c r="D12" s="540">
        <v>1.0943846350670706E-2</v>
      </c>
      <c r="E12" s="539">
        <v>21697.730246854258</v>
      </c>
      <c r="F12" s="539">
        <v>21689.262273953871</v>
      </c>
      <c r="G12" s="541">
        <v>3.9042235708295091E-4</v>
      </c>
      <c r="H12" s="538">
        <v>1891.7100827069714</v>
      </c>
      <c r="I12" s="539">
        <v>1644.8135154333988</v>
      </c>
      <c r="J12" s="541">
        <v>0.15010611534798629</v>
      </c>
      <c r="K12" s="571"/>
    </row>
    <row r="13" spans="1:12" x14ac:dyDescent="0.25">
      <c r="A13" s="494" t="s">
        <v>2</v>
      </c>
      <c r="B13" s="538">
        <v>30008.102857171049</v>
      </c>
      <c r="C13" s="539">
        <v>29255.262485635463</v>
      </c>
      <c r="D13" s="540">
        <v>2.5733502541815688E-2</v>
      </c>
      <c r="E13" s="539">
        <v>25285.720829717688</v>
      </c>
      <c r="F13" s="539">
        <v>24500.092613389934</v>
      </c>
      <c r="G13" s="541">
        <v>3.2066336594106896E-2</v>
      </c>
      <c r="H13" s="538">
        <v>4722.38202745336</v>
      </c>
      <c r="I13" s="539">
        <v>4755.1698722455294</v>
      </c>
      <c r="J13" s="541">
        <v>-6.8951994719561949E-3</v>
      </c>
      <c r="K13" s="571"/>
    </row>
    <row r="14" spans="1:12" x14ac:dyDescent="0.25">
      <c r="A14" s="494" t="s">
        <v>392</v>
      </c>
      <c r="B14" s="538">
        <v>6025.2224756969299</v>
      </c>
      <c r="C14" s="539">
        <v>5864.224228487029</v>
      </c>
      <c r="D14" s="540">
        <v>2.7454312955464612E-2</v>
      </c>
      <c r="E14" s="539">
        <v>5055.2683391246355</v>
      </c>
      <c r="F14" s="539">
        <v>4842.6366637231722</v>
      </c>
      <c r="G14" s="541">
        <v>4.3908244654056981E-2</v>
      </c>
      <c r="H14" s="538">
        <v>969.95413657229471</v>
      </c>
      <c r="I14" s="539">
        <v>1021.5875647638567</v>
      </c>
      <c r="J14" s="541">
        <v>-5.0542342107988754E-2</v>
      </c>
      <c r="K14" s="571"/>
    </row>
    <row r="15" spans="1:12" x14ac:dyDescent="0.25">
      <c r="A15" s="572" t="s">
        <v>393</v>
      </c>
      <c r="B15" s="543">
        <v>23982.880381479237</v>
      </c>
      <c r="C15" s="544">
        <v>23391.038257144119</v>
      </c>
      <c r="D15" s="545">
        <v>2.5302088681521329E-2</v>
      </c>
      <c r="E15" s="544">
        <v>20230.452490598189</v>
      </c>
      <c r="F15" s="544">
        <v>19657.455949662341</v>
      </c>
      <c r="G15" s="546">
        <v>2.9149069055687787E-2</v>
      </c>
      <c r="H15" s="543">
        <v>3752.427890881047</v>
      </c>
      <c r="I15" s="544">
        <v>3733.5823074817777</v>
      </c>
      <c r="J15" s="546">
        <v>5.0475875036970303E-3</v>
      </c>
      <c r="K15" s="573"/>
    </row>
    <row r="16" spans="1:12" x14ac:dyDescent="0.25">
      <c r="A16" s="574"/>
      <c r="B16" s="574"/>
      <c r="C16" s="574"/>
      <c r="D16" s="539"/>
      <c r="E16" s="539"/>
      <c r="F16" s="548"/>
      <c r="G16" s="548"/>
      <c r="H16" s="548"/>
      <c r="I16" s="548"/>
      <c r="J16" s="539"/>
      <c r="K16" s="539"/>
    </row>
    <row r="17" spans="1:12" x14ac:dyDescent="0.25">
      <c r="A17" s="574" t="s">
        <v>724</v>
      </c>
      <c r="B17" s="574"/>
      <c r="C17" s="574"/>
      <c r="D17" s="539"/>
      <c r="E17" s="539"/>
      <c r="F17" s="539"/>
      <c r="G17" s="539"/>
      <c r="H17" s="539"/>
      <c r="I17" s="539"/>
      <c r="J17" s="539"/>
      <c r="K17" s="539"/>
    </row>
    <row r="18" spans="1:12" x14ac:dyDescent="0.25">
      <c r="A18" s="574"/>
      <c r="B18" s="575"/>
      <c r="C18" s="575"/>
      <c r="D18" s="539"/>
      <c r="E18" s="539"/>
      <c r="F18" s="539"/>
      <c r="G18" s="539"/>
      <c r="H18" s="419"/>
      <c r="I18" s="539"/>
      <c r="J18" s="539"/>
      <c r="K18" s="539"/>
    </row>
    <row r="19" spans="1:12" x14ac:dyDescent="0.25">
      <c r="A19" s="574"/>
      <c r="B19" s="574"/>
      <c r="C19" s="574"/>
      <c r="D19" s="539"/>
      <c r="E19" s="539"/>
      <c r="F19" s="539"/>
      <c r="G19" s="539"/>
      <c r="H19" s="539"/>
      <c r="I19" s="539"/>
      <c r="J19" s="539"/>
      <c r="K19" s="539"/>
    </row>
    <row r="20" spans="1:12" x14ac:dyDescent="0.25">
      <c r="A20" s="574"/>
      <c r="B20" s="574"/>
      <c r="C20" s="574"/>
      <c r="D20" s="539"/>
      <c r="E20" s="539"/>
      <c r="F20" s="539"/>
      <c r="G20" s="539"/>
      <c r="H20" s="539"/>
      <c r="I20" s="539"/>
      <c r="J20" s="539"/>
      <c r="K20" s="539"/>
    </row>
    <row r="21" spans="1:12" x14ac:dyDescent="0.25">
      <c r="A21" s="574"/>
      <c r="B21" s="574"/>
      <c r="C21" s="574"/>
      <c r="D21" s="539"/>
      <c r="E21" s="539"/>
      <c r="F21" s="539"/>
      <c r="G21" s="539"/>
      <c r="H21" s="539"/>
      <c r="I21" s="539"/>
      <c r="J21" s="539"/>
      <c r="K21" s="539"/>
    </row>
    <row r="22" spans="1:12" ht="15.5" x14ac:dyDescent="0.35">
      <c r="A22" s="1696" t="s">
        <v>1082</v>
      </c>
      <c r="B22" s="1696"/>
      <c r="C22" s="1696"/>
      <c r="D22" s="1696"/>
      <c r="E22" s="1696"/>
      <c r="F22" s="1696"/>
      <c r="G22" s="1696"/>
      <c r="H22" s="1696"/>
      <c r="I22" s="1696"/>
      <c r="J22" s="1696"/>
      <c r="K22" s="576"/>
      <c r="L22" s="568"/>
    </row>
    <row r="23" spans="1:12" ht="15.5" x14ac:dyDescent="0.35">
      <c r="A23" s="1696" t="s">
        <v>1081</v>
      </c>
      <c r="B23" s="1696"/>
      <c r="C23" s="1696"/>
      <c r="D23" s="1696"/>
      <c r="E23" s="1696"/>
      <c r="F23" s="1696"/>
      <c r="G23" s="1696"/>
      <c r="H23" s="1696"/>
      <c r="I23" s="1696"/>
      <c r="J23" s="1696"/>
      <c r="K23" s="576"/>
      <c r="L23" s="568"/>
    </row>
    <row r="24" spans="1:12" x14ac:dyDescent="0.25">
      <c r="A24" s="574"/>
      <c r="B24" s="574"/>
      <c r="C24" s="527"/>
      <c r="D24" s="539"/>
      <c r="E24" s="539"/>
      <c r="F24" s="539"/>
      <c r="G24" s="539"/>
      <c r="H24" s="539"/>
      <c r="I24" s="539"/>
      <c r="J24" s="539"/>
      <c r="K24" s="539"/>
    </row>
    <row r="25" spans="1:12" x14ac:dyDescent="0.25">
      <c r="A25" s="529"/>
      <c r="B25" s="461" t="s">
        <v>271</v>
      </c>
      <c r="C25" s="461"/>
      <c r="D25" s="462"/>
      <c r="E25" s="461" t="s">
        <v>257</v>
      </c>
      <c r="F25" s="461"/>
      <c r="G25" s="462"/>
      <c r="H25" s="460" t="s">
        <v>258</v>
      </c>
      <c r="I25" s="461"/>
      <c r="J25" s="577"/>
      <c r="K25" s="569"/>
    </row>
    <row r="26" spans="1:12" s="208" customFormat="1" ht="23" x14ac:dyDescent="0.25">
      <c r="A26" s="530"/>
      <c r="B26" s="531">
        <v>2014</v>
      </c>
      <c r="C26" s="531">
        <v>2013</v>
      </c>
      <c r="D26" s="463" t="s">
        <v>495</v>
      </c>
      <c r="E26" s="531">
        <v>2014</v>
      </c>
      <c r="F26" s="531">
        <v>2013</v>
      </c>
      <c r="G26" s="463" t="s">
        <v>495</v>
      </c>
      <c r="H26" s="578">
        <v>2014</v>
      </c>
      <c r="I26" s="531">
        <v>2013</v>
      </c>
      <c r="J26" s="366" t="s">
        <v>495</v>
      </c>
      <c r="K26" s="463"/>
      <c r="L26" s="427"/>
    </row>
    <row r="27" spans="1:12" s="208" customFormat="1" x14ac:dyDescent="0.25">
      <c r="A27" s="559" t="s">
        <v>357</v>
      </c>
      <c r="B27" s="539">
        <v>228778.5916281261</v>
      </c>
      <c r="C27" s="539">
        <v>221614.40044472058</v>
      </c>
      <c r="D27" s="579">
        <v>3.2327281841924141E-2</v>
      </c>
      <c r="E27" s="539">
        <v>164222.88127737099</v>
      </c>
      <c r="F27" s="539">
        <v>164188.25719364508</v>
      </c>
      <c r="G27" s="579">
        <v>2.108803900943672E-4</v>
      </c>
      <c r="H27" s="539">
        <v>64555.710350755107</v>
      </c>
      <c r="I27" s="539">
        <v>57426.143251075497</v>
      </c>
      <c r="J27" s="560">
        <v>0.12415194014524188</v>
      </c>
      <c r="K27" s="561"/>
      <c r="L27" s="427"/>
    </row>
    <row r="28" spans="1:12" s="208" customFormat="1" x14ac:dyDescent="0.25">
      <c r="A28" s="559" t="s">
        <v>358</v>
      </c>
      <c r="B28" s="539">
        <v>212508.72499009967</v>
      </c>
      <c r="C28" s="539">
        <v>213037.37518581527</v>
      </c>
      <c r="D28" s="579">
        <v>-2.4814903734825915E-3</v>
      </c>
      <c r="E28" s="539">
        <v>150513.25031971731</v>
      </c>
      <c r="F28" s="539">
        <v>153462.12609852577</v>
      </c>
      <c r="G28" s="579">
        <v>-1.921565831112769E-2</v>
      </c>
      <c r="H28" s="539">
        <v>61995.474670382377</v>
      </c>
      <c r="I28" s="539">
        <v>59575.249087289507</v>
      </c>
      <c r="J28" s="560">
        <v>4.0624682568204812E-2</v>
      </c>
      <c r="K28" s="561"/>
      <c r="L28" s="427"/>
    </row>
    <row r="29" spans="1:12" s="208" customFormat="1" x14ac:dyDescent="0.25">
      <c r="A29" s="559" t="s">
        <v>359</v>
      </c>
      <c r="B29" s="539">
        <v>208712.32821903186</v>
      </c>
      <c r="C29" s="539">
        <v>213693.42602931737</v>
      </c>
      <c r="D29" s="579">
        <v>-2.3309550990127981E-2</v>
      </c>
      <c r="E29" s="539">
        <v>147588.85764829593</v>
      </c>
      <c r="F29" s="539">
        <v>152263.4160604029</v>
      </c>
      <c r="G29" s="579">
        <v>-3.0700469837433388E-2</v>
      </c>
      <c r="H29" s="539">
        <v>61123.470570735924</v>
      </c>
      <c r="I29" s="539">
        <v>61430.009968914477</v>
      </c>
      <c r="J29" s="560">
        <v>-4.9900593917154073E-3</v>
      </c>
      <c r="K29" s="561"/>
      <c r="L29" s="427"/>
    </row>
    <row r="30" spans="1:12" s="208" customFormat="1" x14ac:dyDescent="0.25">
      <c r="A30" s="559" t="s">
        <v>360</v>
      </c>
      <c r="B30" s="539">
        <v>189310.52687848915</v>
      </c>
      <c r="C30" s="539">
        <v>186434.39444815397</v>
      </c>
      <c r="D30" s="579">
        <v>1.5427048420161646E-2</v>
      </c>
      <c r="E30" s="539">
        <v>135229.1142951744</v>
      </c>
      <c r="F30" s="539">
        <v>136698.86775423522</v>
      </c>
      <c r="G30" s="579">
        <v>-1.0751760297702176E-2</v>
      </c>
      <c r="H30" s="539">
        <v>54081.412583314763</v>
      </c>
      <c r="I30" s="539">
        <v>49735.526693918757</v>
      </c>
      <c r="J30" s="560">
        <v>8.7379910866157262E-2</v>
      </c>
      <c r="K30" s="561"/>
      <c r="L30" s="427"/>
    </row>
    <row r="31" spans="1:12" s="208" customFormat="1" x14ac:dyDescent="0.25">
      <c r="A31" s="559" t="s">
        <v>361</v>
      </c>
      <c r="B31" s="539">
        <v>181919.90694737935</v>
      </c>
      <c r="C31" s="539">
        <v>178312.43966107597</v>
      </c>
      <c r="D31" s="579">
        <v>2.0231158819655003E-2</v>
      </c>
      <c r="E31" s="539">
        <v>138004.64944631251</v>
      </c>
      <c r="F31" s="539">
        <v>137286.91113290715</v>
      </c>
      <c r="G31" s="579">
        <v>5.2280170591829126E-3</v>
      </c>
      <c r="H31" s="539">
        <v>43915.257501066822</v>
      </c>
      <c r="I31" s="539">
        <v>41025.528528168827</v>
      </c>
      <c r="J31" s="560">
        <v>7.0437336862433322E-2</v>
      </c>
      <c r="K31" s="561"/>
      <c r="L31" s="427"/>
    </row>
    <row r="32" spans="1:12" s="208" customFormat="1" x14ac:dyDescent="0.25">
      <c r="A32" s="559" t="s">
        <v>362</v>
      </c>
      <c r="B32" s="539">
        <v>221680.34211292778</v>
      </c>
      <c r="C32" s="539">
        <v>219372.24751310537</v>
      </c>
      <c r="D32" s="579">
        <v>1.0521360956036762E-2</v>
      </c>
      <c r="E32" s="539">
        <v>173415.73216250094</v>
      </c>
      <c r="F32" s="539">
        <v>171928.85530306303</v>
      </c>
      <c r="G32" s="579">
        <v>8.6482100797853536E-3</v>
      </c>
      <c r="H32" s="539">
        <v>48264.609950426842</v>
      </c>
      <c r="I32" s="539">
        <v>47443.392210042337</v>
      </c>
      <c r="J32" s="560">
        <v>1.7309422917079657E-2</v>
      </c>
      <c r="K32" s="561"/>
      <c r="L32" s="427"/>
    </row>
    <row r="33" spans="1:12" s="208" customFormat="1" x14ac:dyDescent="0.25">
      <c r="A33" s="559" t="s">
        <v>363</v>
      </c>
      <c r="B33" s="539">
        <v>227428.60920676531</v>
      </c>
      <c r="C33" s="539">
        <v>228400.29286890509</v>
      </c>
      <c r="D33" s="579">
        <v>-4.2543012967916757E-3</v>
      </c>
      <c r="E33" s="539">
        <v>175713.45746562659</v>
      </c>
      <c r="F33" s="539">
        <v>174988.11201092956</v>
      </c>
      <c r="G33" s="579">
        <v>4.145112752869334E-3</v>
      </c>
      <c r="H33" s="539">
        <v>51715.151741138718</v>
      </c>
      <c r="I33" s="539">
        <v>53412.180857975531</v>
      </c>
      <c r="J33" s="560">
        <v>-3.1772324020044429E-2</v>
      </c>
      <c r="K33" s="561"/>
      <c r="L33" s="427"/>
    </row>
    <row r="34" spans="1:12" s="208" customFormat="1" x14ac:dyDescent="0.25">
      <c r="A34" s="559" t="s">
        <v>364</v>
      </c>
      <c r="B34" s="539">
        <v>207369.72639808859</v>
      </c>
      <c r="C34" s="539">
        <v>212032.12532401393</v>
      </c>
      <c r="D34" s="579">
        <v>-2.1989115653114184E-2</v>
      </c>
      <c r="E34" s="539">
        <v>150900.81935109745</v>
      </c>
      <c r="F34" s="539">
        <v>153176.78437943335</v>
      </c>
      <c r="G34" s="579">
        <v>-1.485842020745202E-2</v>
      </c>
      <c r="H34" s="539">
        <v>56468.907046991146</v>
      </c>
      <c r="I34" s="539">
        <v>58855.340944580581</v>
      </c>
      <c r="J34" s="560">
        <v>-4.0547448358791281E-2</v>
      </c>
      <c r="K34" s="561"/>
      <c r="L34" s="427"/>
    </row>
    <row r="35" spans="1:12" s="208" customFormat="1" x14ac:dyDescent="0.25">
      <c r="A35" s="559" t="s">
        <v>365</v>
      </c>
      <c r="B35" s="539">
        <v>175364.05134902406</v>
      </c>
      <c r="C35" s="539">
        <v>173944.12829341786</v>
      </c>
      <c r="D35" s="579">
        <v>8.1630985163868072E-3</v>
      </c>
      <c r="E35" s="539">
        <v>124715.90504821725</v>
      </c>
      <c r="F35" s="539">
        <v>120865.04417280835</v>
      </c>
      <c r="G35" s="579">
        <v>3.1860832069056086E-2</v>
      </c>
      <c r="H35" s="539">
        <v>50648.146300806809</v>
      </c>
      <c r="I35" s="539">
        <v>53079.084120609514</v>
      </c>
      <c r="J35" s="560">
        <v>-4.5798413067546152E-2</v>
      </c>
      <c r="K35" s="561"/>
      <c r="L35" s="427"/>
    </row>
    <row r="36" spans="1:12" s="208" customFormat="1" x14ac:dyDescent="0.25">
      <c r="A36" s="559" t="s">
        <v>366</v>
      </c>
      <c r="B36" s="539">
        <v>184184.87467327982</v>
      </c>
      <c r="C36" s="539">
        <v>177683.34777442037</v>
      </c>
      <c r="D36" s="579">
        <v>3.6590524549962464E-2</v>
      </c>
      <c r="E36" s="539">
        <v>134336.76940736422</v>
      </c>
      <c r="F36" s="539">
        <v>128006.2920349575</v>
      </c>
      <c r="G36" s="579">
        <v>4.94544234644178E-2</v>
      </c>
      <c r="H36" s="539">
        <v>49848.105265915605</v>
      </c>
      <c r="I36" s="539">
        <v>49677.055739462878</v>
      </c>
      <c r="J36" s="560">
        <v>3.4432299560951513E-3</v>
      </c>
      <c r="K36" s="561"/>
      <c r="L36" s="427"/>
    </row>
    <row r="37" spans="1:12" s="208" customFormat="1" x14ac:dyDescent="0.25">
      <c r="A37" s="559" t="s">
        <v>367</v>
      </c>
      <c r="B37" s="539">
        <v>186984.35568983399</v>
      </c>
      <c r="C37" s="539">
        <v>182301.43758547431</v>
      </c>
      <c r="D37" s="579">
        <v>2.5687773867191978E-2</v>
      </c>
      <c r="E37" s="539">
        <v>135276.17374245639</v>
      </c>
      <c r="F37" s="539">
        <v>132789.42127380276</v>
      </c>
      <c r="G37" s="579">
        <v>1.8727037476322154E-2</v>
      </c>
      <c r="H37" s="539">
        <v>51708.181947377605</v>
      </c>
      <c r="I37" s="539">
        <v>49512.016311671556</v>
      </c>
      <c r="J37" s="560">
        <v>4.4356214901075303E-2</v>
      </c>
      <c r="K37" s="561"/>
      <c r="L37" s="427"/>
    </row>
    <row r="38" spans="1:12" s="208" customFormat="1" x14ac:dyDescent="0.25">
      <c r="A38" s="559" t="s">
        <v>368</v>
      </c>
      <c r="B38" s="539">
        <v>240073.4442606449</v>
      </c>
      <c r="C38" s="539">
        <v>227075.55484650756</v>
      </c>
      <c r="D38" s="579">
        <v>5.7240372804211841E-2</v>
      </c>
      <c r="E38" s="539">
        <v>172507.21919388746</v>
      </c>
      <c r="F38" s="539">
        <v>164197.07540426197</v>
      </c>
      <c r="G38" s="579">
        <v>5.0610790534273989E-2</v>
      </c>
      <c r="H38" s="539">
        <v>67566.225066757455</v>
      </c>
      <c r="I38" s="539">
        <v>62878.479442245589</v>
      </c>
      <c r="J38" s="560">
        <v>7.4552464787536729E-2</v>
      </c>
      <c r="K38" s="561"/>
      <c r="L38" s="427"/>
    </row>
    <row r="39" spans="1:12" x14ac:dyDescent="0.25">
      <c r="A39" s="562" t="s">
        <v>496</v>
      </c>
      <c r="B39" s="563">
        <v>205432.64247113382</v>
      </c>
      <c r="C39" s="563">
        <v>202876.0874954114</v>
      </c>
      <c r="D39" s="564">
        <v>1.2601558948046281E-2</v>
      </c>
      <c r="E39" s="563">
        <v>150287.65214764705</v>
      </c>
      <c r="F39" s="563">
        <v>149212.92460435251</v>
      </c>
      <c r="G39" s="564">
        <v>7.2026437799825593E-3</v>
      </c>
      <c r="H39" s="563">
        <v>55144.99032348676</v>
      </c>
      <c r="I39" s="563">
        <v>53663.162891058892</v>
      </c>
      <c r="J39" s="565">
        <v>2.7613494110216963E-2</v>
      </c>
      <c r="K39" s="564"/>
    </row>
    <row r="40" spans="1:12" s="208" customFormat="1" x14ac:dyDescent="0.25">
      <c r="A40" s="525"/>
      <c r="B40" s="528"/>
      <c r="C40" s="528"/>
      <c r="D40" s="528"/>
      <c r="E40" s="528"/>
      <c r="F40" s="528"/>
      <c r="G40" s="528"/>
      <c r="H40" s="528"/>
      <c r="I40" s="528"/>
      <c r="J40" s="580"/>
      <c r="K40" s="525"/>
      <c r="L40" s="427"/>
    </row>
    <row r="41" spans="1:12" s="208" customFormat="1" x14ac:dyDescent="0.25">
      <c r="A41" s="525" t="s">
        <v>724</v>
      </c>
      <c r="B41" s="525"/>
      <c r="C41" s="525"/>
      <c r="D41" s="525"/>
      <c r="E41" s="525"/>
      <c r="F41" s="525"/>
      <c r="G41" s="525"/>
      <c r="H41" s="525"/>
      <c r="I41" s="525"/>
      <c r="J41" s="581"/>
      <c r="K41" s="581"/>
      <c r="L41" s="427"/>
    </row>
  </sheetData>
  <sheetProtection formatCells="0" formatColumns="0" formatRows="0" insertColumns="0" insertRows="0" insertHyperlinks="0" deleteColumns="0" deleteRows="0" sort="0" autoFilter="0" pivotTables="0"/>
  <mergeCells count="4">
    <mergeCell ref="A1:J1"/>
    <mergeCell ref="A2:J2"/>
    <mergeCell ref="A22:J22"/>
    <mergeCell ref="A23:J23"/>
  </mergeCells>
  <phoneticPr fontId="43" type="noConversion"/>
  <printOptions horizontalCentered="1"/>
  <pageMargins left="0.25" right="0.25" top="0.25" bottom="0.5" header="0.3" footer="0.3"/>
  <pageSetup scale="98"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G32"/>
  <sheetViews>
    <sheetView showGridLines="0" zoomScaleNormal="100" workbookViewId="0">
      <selection activeCell="T31" sqref="T31"/>
    </sheetView>
  </sheetViews>
  <sheetFormatPr defaultColWidth="9.1796875" defaultRowHeight="12.5" x14ac:dyDescent="0.25"/>
  <cols>
    <col min="1" max="1" width="27.7265625" style="427" customWidth="1"/>
    <col min="2" max="16384" width="9.1796875" style="427"/>
  </cols>
  <sheetData>
    <row r="1" spans="1:7" s="103" customFormat="1" ht="30" customHeight="1" x14ac:dyDescent="0.35">
      <c r="A1" s="1695" t="str">
        <f>CONCATENATE('List of Tables'!A102,":  ",'List of Tables'!C102)</f>
        <v>TABLE 87:  Air Visitor Personal Daily Spending by Visitor and Trip Characteristics 2014 vs. 2013</v>
      </c>
      <c r="B1" s="1695"/>
      <c r="C1" s="1695"/>
      <c r="D1" s="1695"/>
      <c r="E1" s="1695"/>
      <c r="F1" s="1695"/>
      <c r="G1" s="1695"/>
    </row>
    <row r="2" spans="1:7" s="519" customFormat="1" ht="15.5" x14ac:dyDescent="0.35">
      <c r="A2" s="89" t="s">
        <v>696</v>
      </c>
      <c r="B2" s="1261"/>
      <c r="C2" s="1262"/>
      <c r="D2" s="1261"/>
      <c r="E2" s="89"/>
      <c r="F2" s="1261"/>
      <c r="G2" s="1262"/>
    </row>
    <row r="4" spans="1:7" s="1625" customFormat="1" ht="11.5" x14ac:dyDescent="0.25">
      <c r="A4" s="792"/>
      <c r="B4" s="1773" t="s">
        <v>661</v>
      </c>
      <c r="C4" s="1774"/>
      <c r="D4" s="1775" t="s">
        <v>662</v>
      </c>
      <c r="E4" s="1775"/>
      <c r="F4" s="1773" t="s">
        <v>247</v>
      </c>
      <c r="G4" s="1774"/>
    </row>
    <row r="5" spans="1:7" s="1625" customFormat="1" ht="11.5" x14ac:dyDescent="0.25">
      <c r="A5" s="793" t="s">
        <v>505</v>
      </c>
      <c r="B5" s="1271">
        <v>2014</v>
      </c>
      <c r="C5" s="1272">
        <v>2013</v>
      </c>
      <c r="D5" s="1273">
        <v>2014</v>
      </c>
      <c r="E5" s="1273">
        <v>2013</v>
      </c>
      <c r="F5" s="1271">
        <v>2014</v>
      </c>
      <c r="G5" s="1274">
        <v>2013</v>
      </c>
    </row>
    <row r="6" spans="1:7" s="57" customFormat="1" ht="11.5" x14ac:dyDescent="0.25">
      <c r="A6" s="441" t="s">
        <v>737</v>
      </c>
      <c r="B6" s="1275">
        <v>160.65925704006116</v>
      </c>
      <c r="C6" s="1276">
        <v>156.49428238879298</v>
      </c>
      <c r="D6" s="1277">
        <v>206.65205181574439</v>
      </c>
      <c r="E6" s="1277">
        <v>198.91560731698323</v>
      </c>
      <c r="F6" s="1275">
        <v>273.38676274087254</v>
      </c>
      <c r="G6" s="1276">
        <v>275.74272083378685</v>
      </c>
    </row>
    <row r="7" spans="1:7" s="1625" customFormat="1" ht="11.5" x14ac:dyDescent="0.25">
      <c r="A7" s="1626"/>
      <c r="B7" s="1627"/>
      <c r="C7" s="1628"/>
      <c r="D7" s="1629"/>
      <c r="E7" s="1629"/>
      <c r="F7" s="1627"/>
      <c r="G7" s="1628"/>
    </row>
    <row r="8" spans="1:7" s="1625" customFormat="1" ht="11.5" x14ac:dyDescent="0.25">
      <c r="A8" s="1626" t="s">
        <v>738</v>
      </c>
      <c r="B8" s="1627"/>
      <c r="C8" s="1628"/>
      <c r="D8" s="1629"/>
      <c r="E8" s="1629"/>
      <c r="F8" s="1627"/>
      <c r="G8" s="1628"/>
    </row>
    <row r="9" spans="1:7" s="1625" customFormat="1" ht="11.5" x14ac:dyDescent="0.25">
      <c r="A9" s="1626" t="s">
        <v>739</v>
      </c>
      <c r="B9" s="1627">
        <v>212.20021476037809</v>
      </c>
      <c r="C9" s="1628">
        <v>205.12175512028864</v>
      </c>
      <c r="D9" s="1629">
        <v>260.50159497898488</v>
      </c>
      <c r="E9" s="1629">
        <v>270.95221546078932</v>
      </c>
      <c r="F9" s="1627">
        <v>286.52405017791955</v>
      </c>
      <c r="G9" s="1628">
        <v>284.67297903977118</v>
      </c>
    </row>
    <row r="10" spans="1:7" s="1625" customFormat="1" ht="11.5" x14ac:dyDescent="0.25">
      <c r="A10" s="1626" t="s">
        <v>740</v>
      </c>
      <c r="B10" s="1627">
        <v>159.12102837992217</v>
      </c>
      <c r="C10" s="1628">
        <v>154.95359968172403</v>
      </c>
      <c r="D10" s="1629">
        <v>197.47593846214019</v>
      </c>
      <c r="E10" s="1629">
        <v>188.79167937672781</v>
      </c>
      <c r="F10" s="1627">
        <v>270.21821312834516</v>
      </c>
      <c r="G10" s="1628">
        <v>273.3897511240952</v>
      </c>
    </row>
    <row r="11" spans="1:7" s="1625" customFormat="1" ht="11.5" x14ac:dyDescent="0.25">
      <c r="A11" s="1626"/>
      <c r="B11" s="1627"/>
      <c r="C11" s="1628"/>
      <c r="D11" s="1629"/>
      <c r="E11" s="1629"/>
      <c r="F11" s="1627"/>
      <c r="G11" s="1628"/>
    </row>
    <row r="12" spans="1:7" s="1625" customFormat="1" ht="11.5" x14ac:dyDescent="0.25">
      <c r="A12" s="1626" t="s">
        <v>741</v>
      </c>
      <c r="B12" s="1627"/>
      <c r="C12" s="1628"/>
      <c r="D12" s="1629"/>
      <c r="E12" s="1629"/>
      <c r="F12" s="1627"/>
      <c r="G12" s="1628"/>
    </row>
    <row r="13" spans="1:7" s="1625" customFormat="1" ht="11.5" x14ac:dyDescent="0.25">
      <c r="A13" s="1626" t="s">
        <v>742</v>
      </c>
      <c r="B13" s="1627">
        <v>190.63202098835765</v>
      </c>
      <c r="C13" s="1628">
        <v>192.05541090904271</v>
      </c>
      <c r="D13" s="1629">
        <v>246.24226440600813</v>
      </c>
      <c r="E13" s="1629">
        <v>244.73399595448458</v>
      </c>
      <c r="F13" s="1627">
        <v>300.08087466917186</v>
      </c>
      <c r="G13" s="1628">
        <v>307.78305176505393</v>
      </c>
    </row>
    <row r="14" spans="1:7" s="1625" customFormat="1" ht="11.5" x14ac:dyDescent="0.25">
      <c r="A14" s="1626" t="s">
        <v>743</v>
      </c>
      <c r="B14" s="1627">
        <v>151.87220847464994</v>
      </c>
      <c r="C14" s="1628">
        <v>146.82387918686339</v>
      </c>
      <c r="D14" s="1629">
        <v>184.96683464643192</v>
      </c>
      <c r="E14" s="1629">
        <v>174.11356813811207</v>
      </c>
      <c r="F14" s="1627">
        <v>198.87846643051702</v>
      </c>
      <c r="G14" s="1628">
        <v>193.75219684275018</v>
      </c>
    </row>
    <row r="15" spans="1:7" s="1625" customFormat="1" ht="11.5" x14ac:dyDescent="0.25">
      <c r="A15" s="1626"/>
      <c r="B15" s="1627"/>
      <c r="C15" s="1628"/>
      <c r="D15" s="1629"/>
      <c r="E15" s="1629"/>
      <c r="F15" s="1627"/>
      <c r="G15" s="1628"/>
    </row>
    <row r="16" spans="1:7" s="1625" customFormat="1" ht="11.5" x14ac:dyDescent="0.25">
      <c r="A16" s="1626" t="s">
        <v>744</v>
      </c>
      <c r="B16" s="1627"/>
      <c r="C16" s="1628"/>
      <c r="D16" s="1629"/>
      <c r="E16" s="1629"/>
      <c r="F16" s="1627"/>
      <c r="G16" s="1628"/>
    </row>
    <row r="17" spans="1:7" s="1625" customFormat="1" ht="11.5" x14ac:dyDescent="0.25">
      <c r="A17" s="1626" t="s">
        <v>745</v>
      </c>
      <c r="B17" s="1627">
        <v>210.36304740876372</v>
      </c>
      <c r="C17" s="1628">
        <v>207.71675524090219</v>
      </c>
      <c r="D17" s="1629">
        <v>254.60105450839845</v>
      </c>
      <c r="E17" s="1629">
        <v>245.99943998522119</v>
      </c>
      <c r="F17" s="1627">
        <v>295.38382235454219</v>
      </c>
      <c r="G17" s="1628">
        <v>300.98036580451878</v>
      </c>
    </row>
    <row r="18" spans="1:7" s="1625" customFormat="1" ht="11.5" x14ac:dyDescent="0.25">
      <c r="A18" s="1626" t="s">
        <v>746</v>
      </c>
      <c r="B18" s="1627">
        <v>157.10346215236936</v>
      </c>
      <c r="C18" s="1628">
        <v>153.22914582758548</v>
      </c>
      <c r="D18" s="1629">
        <v>184.35905546009209</v>
      </c>
      <c r="E18" s="1629">
        <v>173.95704627442669</v>
      </c>
      <c r="F18" s="1627">
        <v>181.0574918398427</v>
      </c>
      <c r="G18" s="1628">
        <v>181.35845471494753</v>
      </c>
    </row>
    <row r="19" spans="1:7" s="1625" customFormat="1" ht="11.5" x14ac:dyDescent="0.25">
      <c r="A19" s="1626" t="s">
        <v>747</v>
      </c>
      <c r="B19" s="1627">
        <v>72.749716915320619</v>
      </c>
      <c r="C19" s="1628">
        <v>76.626360697460939</v>
      </c>
      <c r="D19" s="1629">
        <v>78.091696464320577</v>
      </c>
      <c r="E19" s="1629">
        <v>75.185386226734735</v>
      </c>
      <c r="F19" s="1627">
        <v>92.965609098001195</v>
      </c>
      <c r="G19" s="1628">
        <v>93.502509780085532</v>
      </c>
    </row>
    <row r="20" spans="1:7" s="1625" customFormat="1" ht="11.5" x14ac:dyDescent="0.25">
      <c r="A20" s="1626" t="s">
        <v>748</v>
      </c>
      <c r="B20" s="1627">
        <v>122.41709795658903</v>
      </c>
      <c r="C20" s="1628">
        <v>155.43658455994608</v>
      </c>
      <c r="D20" s="1629">
        <v>149.58552827344613</v>
      </c>
      <c r="E20" s="1629">
        <v>150.70585254712501</v>
      </c>
      <c r="F20" s="1627">
        <v>136.50334321579345</v>
      </c>
      <c r="G20" s="1628">
        <v>138.48330838301416</v>
      </c>
    </row>
    <row r="21" spans="1:7" s="1625" customFormat="1" ht="11.5" x14ac:dyDescent="0.25">
      <c r="A21" s="1626"/>
      <c r="B21" s="1627"/>
      <c r="C21" s="1628"/>
      <c r="D21" s="1629"/>
      <c r="E21" s="1629"/>
      <c r="F21" s="1627"/>
      <c r="G21" s="1628"/>
    </row>
    <row r="22" spans="1:7" s="1625" customFormat="1" ht="11.5" x14ac:dyDescent="0.25">
      <c r="A22" s="1626" t="s">
        <v>749</v>
      </c>
      <c r="B22" s="1627"/>
      <c r="C22" s="1628"/>
      <c r="D22" s="1629"/>
      <c r="E22" s="1629"/>
      <c r="F22" s="1627"/>
      <c r="G22" s="1628"/>
    </row>
    <row r="23" spans="1:7" s="1625" customFormat="1" ht="11.5" x14ac:dyDescent="0.25">
      <c r="A23" s="1626" t="s">
        <v>750</v>
      </c>
      <c r="B23" s="1627">
        <v>172.63178399600835</v>
      </c>
      <c r="C23" s="1628">
        <v>170.0948270686317</v>
      </c>
      <c r="D23" s="1629">
        <v>220.30645721939476</v>
      </c>
      <c r="E23" s="1629">
        <v>210.0480968382559</v>
      </c>
      <c r="F23" s="1627">
        <v>301.69340952910784</v>
      </c>
      <c r="G23" s="1628">
        <v>308.63791822223158</v>
      </c>
    </row>
    <row r="24" spans="1:7" s="1625" customFormat="1" ht="11.5" x14ac:dyDescent="0.25">
      <c r="A24" s="1626" t="s">
        <v>751</v>
      </c>
      <c r="B24" s="1627">
        <v>159.47741685404347</v>
      </c>
      <c r="C24" s="1628">
        <v>153.83020397436815</v>
      </c>
      <c r="D24" s="1629">
        <v>187.02331316040008</v>
      </c>
      <c r="E24" s="1629">
        <v>182.02668094488092</v>
      </c>
      <c r="F24" s="1627">
        <v>255.87038794719902</v>
      </c>
      <c r="G24" s="1628">
        <v>257.34825737039256</v>
      </c>
    </row>
    <row r="25" spans="1:7" s="1625" customFormat="1" ht="11.5" x14ac:dyDescent="0.25">
      <c r="A25" s="1626"/>
      <c r="B25" s="1627"/>
      <c r="C25" s="1628"/>
      <c r="D25" s="1629"/>
      <c r="E25" s="1629"/>
      <c r="F25" s="1627"/>
      <c r="G25" s="1628"/>
    </row>
    <row r="26" spans="1:7" s="1625" customFormat="1" ht="11.5" x14ac:dyDescent="0.25">
      <c r="A26" s="1626" t="s">
        <v>752</v>
      </c>
      <c r="B26" s="1627"/>
      <c r="C26" s="1628"/>
      <c r="D26" s="1629"/>
      <c r="E26" s="1629"/>
      <c r="F26" s="1627"/>
      <c r="G26" s="1628"/>
    </row>
    <row r="27" spans="1:7" s="1625" customFormat="1" ht="11.5" x14ac:dyDescent="0.25">
      <c r="A27" s="1626" t="s">
        <v>753</v>
      </c>
      <c r="B27" s="1627">
        <v>162.7590159219821</v>
      </c>
      <c r="C27" s="1628">
        <v>158.01795546183709</v>
      </c>
      <c r="D27" s="1629">
        <v>199.52493904836138</v>
      </c>
      <c r="E27" s="1629">
        <v>193.9769674526608</v>
      </c>
      <c r="F27" s="1627">
        <v>247.96149836944701</v>
      </c>
      <c r="G27" s="1628">
        <v>253.74</v>
      </c>
    </row>
    <row r="28" spans="1:7" s="1625" customFormat="1" ht="11.5" x14ac:dyDescent="0.25">
      <c r="A28" s="1626" t="s">
        <v>754</v>
      </c>
      <c r="B28" s="1627"/>
      <c r="C28" s="1628"/>
      <c r="D28" s="1629"/>
      <c r="E28" s="1629"/>
      <c r="F28" s="1627"/>
      <c r="G28" s="1628"/>
    </row>
    <row r="29" spans="1:7" s="1625" customFormat="1" ht="11.5" x14ac:dyDescent="0.25">
      <c r="A29" s="1626" t="s">
        <v>755</v>
      </c>
      <c r="B29" s="1627">
        <v>204.5010618732471</v>
      </c>
      <c r="C29" s="1628">
        <v>216.82550185858364</v>
      </c>
      <c r="D29" s="1629">
        <v>222.56136275074664</v>
      </c>
      <c r="E29" s="1629">
        <v>246.25592423932238</v>
      </c>
      <c r="F29" s="1627">
        <v>273.9313851221923</v>
      </c>
      <c r="G29" s="1628">
        <v>276.47000000000003</v>
      </c>
    </row>
    <row r="30" spans="1:7" s="1625" customFormat="1" ht="11.5" x14ac:dyDescent="0.25">
      <c r="A30" s="1630" t="s">
        <v>756</v>
      </c>
      <c r="B30" s="1631">
        <v>221.38256448276519</v>
      </c>
      <c r="C30" s="1632">
        <v>241.49193995776315</v>
      </c>
      <c r="D30" s="1633">
        <v>309.37658861087016</v>
      </c>
      <c r="E30" s="1633">
        <v>276.43171842152088</v>
      </c>
      <c r="F30" s="1631">
        <v>368.85275092018873</v>
      </c>
      <c r="G30" s="1632">
        <v>381.82</v>
      </c>
    </row>
    <row r="31" spans="1:7" s="1625" customFormat="1" ht="11.5" x14ac:dyDescent="0.25"/>
    <row r="32" spans="1:7" s="1625" customFormat="1" ht="11.5" x14ac:dyDescent="0.25">
      <c r="A32" s="1625" t="s">
        <v>724</v>
      </c>
    </row>
  </sheetData>
  <mergeCells count="4">
    <mergeCell ref="A1:G1"/>
    <mergeCell ref="B4:C4"/>
    <mergeCell ref="D4:E4"/>
    <mergeCell ref="F4:G4"/>
  </mergeCells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L31"/>
  <sheetViews>
    <sheetView showGridLines="0" tabSelected="1" zoomScaleNormal="100" workbookViewId="0">
      <selection activeCell="L6" sqref="L6"/>
    </sheetView>
  </sheetViews>
  <sheetFormatPr defaultColWidth="9.1796875" defaultRowHeight="11.5" x14ac:dyDescent="0.25"/>
  <cols>
    <col min="1" max="1" width="20.7265625" style="892" customWidth="1"/>
    <col min="2" max="7" width="12.7265625" style="892" customWidth="1"/>
    <col min="8" max="8" width="15.7265625" style="892" customWidth="1"/>
    <col min="9" max="9" width="12.7265625" style="892" customWidth="1"/>
    <col min="10" max="16384" width="9.1796875" style="892"/>
  </cols>
  <sheetData>
    <row r="1" spans="1:12" s="963" customFormat="1" ht="15.5" x14ac:dyDescent="0.35">
      <c r="A1" s="1685" t="str">
        <f>CONCATENATE('List of Tables'!A103,":  ",'List of Tables'!C103)</f>
        <v>TABLE 88:  Meeting, Convention and Incentive (MCI) Visitor Characteristics and Spending 2014</v>
      </c>
      <c r="B1" s="1685"/>
      <c r="C1" s="1685"/>
      <c r="D1" s="1685"/>
      <c r="E1" s="1685"/>
      <c r="F1" s="1685"/>
      <c r="G1" s="1685"/>
      <c r="H1" s="1685"/>
      <c r="I1" s="1685"/>
    </row>
    <row r="2" spans="1:12" ht="15.5" x14ac:dyDescent="0.35">
      <c r="A2" s="1685" t="s">
        <v>696</v>
      </c>
      <c r="B2" s="1685"/>
      <c r="C2" s="1685"/>
      <c r="D2" s="1685"/>
      <c r="E2" s="1685"/>
      <c r="F2" s="1685"/>
      <c r="G2" s="1685"/>
      <c r="H2" s="1685"/>
      <c r="I2" s="1685"/>
    </row>
    <row r="4" spans="1:12" s="914" customFormat="1" ht="46" x14ac:dyDescent="0.25">
      <c r="A4" s="1125" t="s">
        <v>1068</v>
      </c>
      <c r="B4" s="1282" t="s">
        <v>343</v>
      </c>
      <c r="C4" s="1282" t="s">
        <v>758</v>
      </c>
      <c r="D4" s="1282" t="s">
        <v>759</v>
      </c>
      <c r="E4" s="1282" t="s">
        <v>760</v>
      </c>
      <c r="F4" s="1282" t="s">
        <v>761</v>
      </c>
      <c r="G4" s="1282" t="s">
        <v>763</v>
      </c>
      <c r="H4" s="1282" t="s">
        <v>1164</v>
      </c>
      <c r="I4" s="1283" t="s">
        <v>765</v>
      </c>
    </row>
    <row r="5" spans="1:12" s="914" customFormat="1" x14ac:dyDescent="0.25">
      <c r="A5" s="1295" t="s">
        <v>369</v>
      </c>
      <c r="B5" s="1296"/>
      <c r="C5" s="1296"/>
      <c r="D5" s="1296"/>
      <c r="E5" s="1296"/>
      <c r="F5" s="1296"/>
      <c r="G5" s="1296"/>
      <c r="H5" s="1296"/>
      <c r="I5" s="1297"/>
      <c r="J5" s="1296"/>
      <c r="K5" s="1296"/>
      <c r="L5" s="1296"/>
    </row>
    <row r="6" spans="1:12" s="1128" customFormat="1" x14ac:dyDescent="0.25">
      <c r="A6" s="911" t="s">
        <v>735</v>
      </c>
      <c r="B6" s="930">
        <v>234760.89312845739</v>
      </c>
      <c r="C6" s="1284"/>
      <c r="D6" s="1284"/>
      <c r="E6" s="1284"/>
      <c r="F6" s="1285"/>
      <c r="G6" s="1286"/>
      <c r="H6" s="1286"/>
      <c r="I6" s="1287">
        <v>560642724.1886611</v>
      </c>
      <c r="J6" s="1288"/>
      <c r="K6" s="1288"/>
      <c r="L6" s="1288"/>
    </row>
    <row r="7" spans="1:12" s="914" customFormat="1" x14ac:dyDescent="0.25">
      <c r="A7" s="1295" t="s">
        <v>736</v>
      </c>
      <c r="B7" s="1296">
        <v>1.8387925854510978</v>
      </c>
      <c r="C7" s="1298"/>
      <c r="D7" s="1298"/>
      <c r="E7" s="1298"/>
      <c r="F7" s="1299"/>
      <c r="G7" s="1300"/>
      <c r="H7" s="1300"/>
      <c r="I7" s="1301"/>
      <c r="J7" s="1296"/>
      <c r="K7" s="1296"/>
      <c r="L7" s="1296"/>
    </row>
    <row r="8" spans="1:12" s="914" customFormat="1" x14ac:dyDescent="0.25">
      <c r="A8" s="1295" t="s">
        <v>766</v>
      </c>
      <c r="B8" s="1228">
        <v>127671.22022675831</v>
      </c>
      <c r="C8" s="1298">
        <v>4</v>
      </c>
      <c r="D8" s="1298">
        <v>4.3969508511513382</v>
      </c>
      <c r="E8" s="1298">
        <v>8.3969508511513382</v>
      </c>
      <c r="F8" s="1299">
        <v>225.60697325408589</v>
      </c>
      <c r="G8" s="1300">
        <v>241861721.35049722</v>
      </c>
      <c r="H8" s="1300">
        <v>114791579</v>
      </c>
      <c r="I8" s="1301">
        <v>356653300.35049725</v>
      </c>
      <c r="J8" s="1296"/>
      <c r="K8" s="1296"/>
      <c r="L8" s="1296"/>
    </row>
    <row r="9" spans="1:12" s="914" customFormat="1" x14ac:dyDescent="0.25">
      <c r="A9" s="1295" t="s">
        <v>767</v>
      </c>
      <c r="B9" s="1228">
        <v>107089.67290169909</v>
      </c>
      <c r="C9" s="1298">
        <v>4</v>
      </c>
      <c r="D9" s="1298">
        <v>4.3969508511513382</v>
      </c>
      <c r="E9" s="1298">
        <v>8.3969508511513382</v>
      </c>
      <c r="F9" s="1299"/>
      <c r="G9" s="1300">
        <v>203989423.83816379</v>
      </c>
      <c r="H9" s="1300"/>
      <c r="I9" s="1301">
        <v>203989423.83816379</v>
      </c>
      <c r="J9" s="1296"/>
      <c r="K9" s="1296"/>
      <c r="L9" s="1296"/>
    </row>
    <row r="10" spans="1:12" s="914" customFormat="1" x14ac:dyDescent="0.25">
      <c r="A10" s="1295"/>
      <c r="B10" s="1296"/>
      <c r="C10" s="1298"/>
      <c r="D10" s="1298"/>
      <c r="E10" s="1298"/>
      <c r="F10" s="1299"/>
      <c r="G10" s="1300"/>
      <c r="H10" s="1300"/>
      <c r="I10" s="1301"/>
      <c r="J10" s="1296"/>
      <c r="K10" s="1296"/>
      <c r="L10" s="1296"/>
    </row>
    <row r="11" spans="1:12" s="1128" customFormat="1" x14ac:dyDescent="0.25">
      <c r="A11" s="911" t="s">
        <v>768</v>
      </c>
      <c r="B11" s="930">
        <v>83681.258021538728</v>
      </c>
      <c r="C11" s="1284"/>
      <c r="D11" s="1284"/>
      <c r="E11" s="1284"/>
      <c r="F11" s="1285"/>
      <c r="G11" s="1286"/>
      <c r="H11" s="1286"/>
      <c r="I11" s="1287">
        <v>164682313.81004179</v>
      </c>
      <c r="J11" s="1288"/>
      <c r="K11" s="1288"/>
      <c r="L11" s="1288"/>
    </row>
    <row r="12" spans="1:12" s="914" customFormat="1" x14ac:dyDescent="0.25">
      <c r="A12" s="1295" t="s">
        <v>736</v>
      </c>
      <c r="B12" s="1296">
        <v>1.7347307761448181</v>
      </c>
      <c r="C12" s="1298"/>
      <c r="D12" s="1298"/>
      <c r="E12" s="1298"/>
      <c r="F12" s="1299"/>
      <c r="G12" s="1300"/>
      <c r="H12" s="1300"/>
      <c r="I12" s="1301"/>
      <c r="J12" s="1296"/>
      <c r="K12" s="1296"/>
      <c r="L12" s="1296"/>
    </row>
    <row r="13" spans="1:12" s="914" customFormat="1" x14ac:dyDescent="0.25">
      <c r="A13" s="1295" t="s">
        <v>766</v>
      </c>
      <c r="B13" s="1228">
        <v>48238.757951540996</v>
      </c>
      <c r="C13" s="1298">
        <v>3</v>
      </c>
      <c r="D13" s="1298">
        <v>4.876946513644393</v>
      </c>
      <c r="E13" s="1298">
        <v>7.876946513644393</v>
      </c>
      <c r="F13" s="1299">
        <v>239.54035169771743</v>
      </c>
      <c r="G13" s="1300">
        <v>91019133.447088048</v>
      </c>
      <c r="H13" s="1300">
        <v>7354319</v>
      </c>
      <c r="I13" s="1301">
        <v>98373452.447088048</v>
      </c>
      <c r="J13" s="1296"/>
      <c r="K13" s="1296"/>
      <c r="L13" s="1296"/>
    </row>
    <row r="14" spans="1:12" s="914" customFormat="1" x14ac:dyDescent="0.25">
      <c r="A14" s="1295" t="s">
        <v>767</v>
      </c>
      <c r="B14" s="1228">
        <v>35442.500069997732</v>
      </c>
      <c r="C14" s="1298">
        <v>3</v>
      </c>
      <c r="D14" s="1298">
        <v>4.876946513644393</v>
      </c>
      <c r="E14" s="1298">
        <v>7.876946513644393</v>
      </c>
      <c r="F14" s="1299"/>
      <c r="G14" s="1300">
        <v>66308861.362953722</v>
      </c>
      <c r="H14" s="1300"/>
      <c r="I14" s="1301">
        <v>66308861.362953722</v>
      </c>
      <c r="J14" s="1296"/>
      <c r="K14" s="1296"/>
      <c r="L14" s="1296"/>
    </row>
    <row r="15" spans="1:12" s="914" customFormat="1" x14ac:dyDescent="0.25">
      <c r="A15" s="1295"/>
      <c r="B15" s="1228"/>
      <c r="C15" s="1298"/>
      <c r="D15" s="1298"/>
      <c r="E15" s="1298"/>
      <c r="F15" s="1299"/>
      <c r="G15" s="1300"/>
      <c r="H15" s="1300"/>
      <c r="I15" s="1301"/>
      <c r="J15" s="1296"/>
      <c r="K15" s="1296"/>
      <c r="L15" s="1296"/>
    </row>
    <row r="16" spans="1:12" s="1128" customFormat="1" x14ac:dyDescent="0.25">
      <c r="A16" s="911" t="s">
        <v>769</v>
      </c>
      <c r="B16" s="930">
        <v>138573.53664340344</v>
      </c>
      <c r="C16" s="1284"/>
      <c r="D16" s="1284"/>
      <c r="E16" s="1284"/>
      <c r="F16" s="1285"/>
      <c r="G16" s="1286"/>
      <c r="H16" s="1286"/>
      <c r="I16" s="1287">
        <v>243544602.58912098</v>
      </c>
      <c r="J16" s="1288"/>
      <c r="K16" s="1288"/>
      <c r="L16" s="1288"/>
    </row>
    <row r="17" spans="1:12" s="914" customFormat="1" x14ac:dyDescent="0.25">
      <c r="A17" s="1295" t="s">
        <v>736</v>
      </c>
      <c r="B17" s="1296">
        <v>2.384506984383012</v>
      </c>
      <c r="C17" s="1298"/>
      <c r="D17" s="1298"/>
      <c r="E17" s="1298"/>
      <c r="F17" s="1299"/>
      <c r="G17" s="1300"/>
      <c r="H17" s="1300"/>
      <c r="I17" s="1301"/>
      <c r="J17" s="1296"/>
      <c r="K17" s="1296"/>
      <c r="L17" s="1296"/>
    </row>
    <row r="18" spans="1:12" s="914" customFormat="1" x14ac:dyDescent="0.25">
      <c r="A18" s="1295" t="s">
        <v>766</v>
      </c>
      <c r="B18" s="1228">
        <v>58114.124869824678</v>
      </c>
      <c r="C18" s="1298"/>
      <c r="D18" s="1298"/>
      <c r="E18" s="1298">
        <v>6.57479712545552</v>
      </c>
      <c r="F18" s="1299">
        <v>276.70450640633379</v>
      </c>
      <c r="G18" s="1300">
        <v>105725632.24852812</v>
      </c>
      <c r="H18" s="1300"/>
      <c r="I18" s="1301">
        <v>105725632.24852812</v>
      </c>
      <c r="J18" s="1296"/>
      <c r="K18" s="1296"/>
      <c r="L18" s="1296"/>
    </row>
    <row r="19" spans="1:12" s="914" customFormat="1" x14ac:dyDescent="0.25">
      <c r="A19" s="1295" t="s">
        <v>767</v>
      </c>
      <c r="B19" s="1228">
        <v>80459.411773578759</v>
      </c>
      <c r="C19" s="1298"/>
      <c r="D19" s="1298"/>
      <c r="E19" s="1298">
        <v>6.57479712545552</v>
      </c>
      <c r="F19" s="1299"/>
      <c r="G19" s="1300">
        <v>137818970.34059286</v>
      </c>
      <c r="H19" s="1300"/>
      <c r="I19" s="1301">
        <v>137818970.34059286</v>
      </c>
      <c r="J19" s="1296"/>
      <c r="K19" s="1296"/>
      <c r="L19" s="1296"/>
    </row>
    <row r="20" spans="1:12" s="914" customFormat="1" x14ac:dyDescent="0.25">
      <c r="A20" s="1302"/>
      <c r="B20" s="1303"/>
      <c r="C20" s="1304"/>
      <c r="D20" s="1304"/>
      <c r="E20" s="1304"/>
      <c r="F20" s="1305"/>
      <c r="G20" s="1306"/>
      <c r="H20" s="1306"/>
      <c r="I20" s="1307"/>
      <c r="J20" s="1296"/>
      <c r="K20" s="1296"/>
      <c r="L20" s="1296"/>
    </row>
    <row r="21" spans="1:12" s="1128" customFormat="1" x14ac:dyDescent="0.25">
      <c r="A21" s="1289" t="s">
        <v>817</v>
      </c>
      <c r="B21" s="1290"/>
      <c r="C21" s="1291"/>
      <c r="D21" s="1291"/>
      <c r="E21" s="1291"/>
      <c r="F21" s="1292"/>
      <c r="G21" s="1293"/>
      <c r="H21" s="1293">
        <v>122145898</v>
      </c>
      <c r="I21" s="1294">
        <v>968869640.58782387</v>
      </c>
      <c r="J21" s="1288"/>
      <c r="K21" s="1288"/>
      <c r="L21" s="1288"/>
    </row>
    <row r="22" spans="1:12" s="914" customFormat="1" x14ac:dyDescent="0.25">
      <c r="B22" s="1296"/>
      <c r="C22" s="1296"/>
      <c r="D22" s="1296"/>
      <c r="E22" s="1296"/>
      <c r="F22" s="1299"/>
      <c r="G22" s="1300"/>
      <c r="H22" s="1300"/>
      <c r="I22" s="1300"/>
      <c r="J22" s="1296"/>
      <c r="K22" s="1296"/>
      <c r="L22" s="1296"/>
    </row>
    <row r="23" spans="1:12" s="914" customFormat="1" x14ac:dyDescent="0.25">
      <c r="B23" s="1296"/>
      <c r="C23" s="1296"/>
      <c r="D23" s="1296"/>
      <c r="E23" s="1296"/>
      <c r="F23" s="1299"/>
      <c r="G23" s="1296"/>
      <c r="H23" s="1296"/>
      <c r="I23" s="1296"/>
      <c r="J23" s="1296"/>
      <c r="K23" s="1296"/>
      <c r="L23" s="1296"/>
    </row>
    <row r="24" spans="1:12" s="914" customFormat="1" ht="14.25" customHeight="1" x14ac:dyDescent="0.25">
      <c r="A24" s="915" t="s">
        <v>724</v>
      </c>
      <c r="B24" s="1296"/>
      <c r="C24" s="1296"/>
      <c r="D24" s="1296"/>
      <c r="E24" s="1296"/>
      <c r="F24" s="1296"/>
      <c r="G24" s="1296"/>
      <c r="H24" s="1296"/>
      <c r="I24" s="1296"/>
      <c r="J24" s="1296"/>
      <c r="K24" s="1296"/>
      <c r="L24" s="1296"/>
    </row>
    <row r="25" spans="1:12" s="914" customFormat="1" x14ac:dyDescent="0.25">
      <c r="B25" s="1296"/>
      <c r="C25" s="1296"/>
      <c r="D25" s="1296"/>
      <c r="E25" s="1296"/>
      <c r="F25" s="1296"/>
      <c r="G25" s="1296"/>
      <c r="H25" s="1296"/>
      <c r="I25" s="1296"/>
      <c r="J25" s="1296"/>
      <c r="K25" s="1296"/>
      <c r="L25" s="1296"/>
    </row>
    <row r="26" spans="1:12" s="914" customFormat="1" x14ac:dyDescent="0.25">
      <c r="B26" s="1296"/>
      <c r="C26" s="1296"/>
      <c r="D26" s="1296"/>
      <c r="E26" s="1296"/>
      <c r="F26" s="1296"/>
      <c r="G26" s="1296"/>
      <c r="H26" s="1296"/>
      <c r="I26" s="1296"/>
      <c r="J26" s="1296"/>
      <c r="K26" s="1296"/>
      <c r="L26" s="1296"/>
    </row>
    <row r="27" spans="1:12" s="914" customFormat="1" x14ac:dyDescent="0.25">
      <c r="B27" s="1296"/>
      <c r="C27" s="1296"/>
      <c r="D27" s="1296"/>
      <c r="E27" s="1296"/>
      <c r="F27" s="1296"/>
      <c r="G27" s="1296"/>
      <c r="H27" s="1296"/>
      <c r="I27" s="1296"/>
      <c r="J27" s="1296"/>
      <c r="K27" s="1296"/>
      <c r="L27" s="1296"/>
    </row>
    <row r="28" spans="1:12" s="914" customFormat="1" x14ac:dyDescent="0.25">
      <c r="B28" s="1296"/>
      <c r="C28" s="1296"/>
      <c r="D28" s="1296"/>
      <c r="E28" s="1296"/>
      <c r="F28" s="1296"/>
      <c r="G28" s="1296"/>
      <c r="H28" s="1296"/>
      <c r="I28" s="1296"/>
      <c r="J28" s="1296"/>
      <c r="K28" s="1296"/>
      <c r="L28" s="1296"/>
    </row>
    <row r="29" spans="1:12" x14ac:dyDescent="0.25">
      <c r="B29" s="1230"/>
      <c r="C29" s="1230"/>
      <c r="D29" s="1230"/>
      <c r="E29" s="1230"/>
      <c r="F29" s="1230"/>
      <c r="G29" s="1230"/>
      <c r="H29" s="1230"/>
      <c r="I29" s="1230"/>
      <c r="J29" s="1230"/>
      <c r="K29" s="1230"/>
      <c r="L29" s="1230"/>
    </row>
    <row r="30" spans="1:12" x14ac:dyDescent="0.25">
      <c r="B30" s="1230"/>
      <c r="C30" s="1230"/>
      <c r="D30" s="1230"/>
      <c r="E30" s="1230"/>
      <c r="F30" s="1230"/>
      <c r="G30" s="1230"/>
      <c r="H30" s="1230"/>
      <c r="I30" s="1230"/>
      <c r="J30" s="1230"/>
      <c r="K30" s="1230"/>
      <c r="L30" s="1230"/>
    </row>
    <row r="31" spans="1:12" x14ac:dyDescent="0.25">
      <c r="B31" s="1230"/>
      <c r="C31" s="1230"/>
      <c r="D31" s="1230"/>
      <c r="E31" s="1230"/>
      <c r="F31" s="1230"/>
      <c r="G31" s="1230"/>
      <c r="H31" s="1230"/>
      <c r="I31" s="1230"/>
      <c r="J31" s="1230"/>
      <c r="K31" s="1230"/>
      <c r="L31" s="1230"/>
    </row>
  </sheetData>
  <mergeCells count="2">
    <mergeCell ref="A1:I1"/>
    <mergeCell ref="A2:I2"/>
  </mergeCells>
  <printOptions horizontalCentered="1"/>
  <pageMargins left="0.25" right="0.25" top="0.25" bottom="0.5" header="0.3" footer="0.3"/>
  <pageSetup orientation="landscape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I22"/>
  <sheetViews>
    <sheetView showGridLines="0" zoomScaleNormal="100" workbookViewId="0">
      <selection activeCell="N53" sqref="N53"/>
    </sheetView>
  </sheetViews>
  <sheetFormatPr defaultColWidth="9.1796875" defaultRowHeight="12.5" x14ac:dyDescent="0.25"/>
  <cols>
    <col min="1" max="2" width="9.1796875" style="427"/>
    <col min="3" max="8" width="12.7265625" style="427" customWidth="1"/>
    <col min="9" max="9" width="11.54296875" style="427" customWidth="1"/>
    <col min="10" max="16384" width="9.1796875" style="427"/>
  </cols>
  <sheetData>
    <row r="1" spans="1:9" s="103" customFormat="1" ht="15.5" x14ac:dyDescent="0.35">
      <c r="A1" s="1685" t="str">
        <f>CONCATENATE('List of Tables'!A106,":  ",'List of Tables'!C106)</f>
        <v>TABLE 89:  Cruise Ship Visitors 2014</v>
      </c>
      <c r="B1" s="1685"/>
      <c r="C1" s="1685"/>
      <c r="D1" s="1685"/>
      <c r="E1" s="1685"/>
      <c r="F1" s="1685"/>
      <c r="G1" s="1685"/>
      <c r="H1" s="1685"/>
      <c r="I1" s="1685"/>
    </row>
    <row r="2" spans="1:9" s="519" customFormat="1" ht="15.5" x14ac:dyDescent="0.35"/>
    <row r="3" spans="1:9" s="1165" customFormat="1" ht="46" x14ac:dyDescent="0.25">
      <c r="A3" s="1776">
        <v>2014</v>
      </c>
      <c r="B3" s="1777"/>
      <c r="C3" s="1308" t="s">
        <v>691</v>
      </c>
      <c r="D3" s="1308" t="s">
        <v>693</v>
      </c>
      <c r="E3" s="1308" t="s">
        <v>694</v>
      </c>
      <c r="F3" s="1308" t="s">
        <v>666</v>
      </c>
      <c r="G3" s="1308" t="s">
        <v>400</v>
      </c>
      <c r="H3" s="1157" t="s">
        <v>692</v>
      </c>
      <c r="I3" s="1309" t="s">
        <v>635</v>
      </c>
    </row>
    <row r="4" spans="1:9" s="1165" customFormat="1" ht="11.5" x14ac:dyDescent="0.25">
      <c r="A4" s="1780" t="s">
        <v>357</v>
      </c>
      <c r="B4" s="1781"/>
      <c r="C4" s="1310">
        <v>13</v>
      </c>
      <c r="D4" s="1311">
        <v>19321</v>
      </c>
      <c r="E4" s="1311">
        <v>9670</v>
      </c>
      <c r="F4" s="1310">
        <v>18</v>
      </c>
      <c r="G4" s="1312">
        <v>28991</v>
      </c>
      <c r="H4" s="1313">
        <v>6.8125145124535305</v>
      </c>
      <c r="I4" s="1314">
        <v>197501.6082305403</v>
      </c>
    </row>
    <row r="5" spans="1:9" s="1165" customFormat="1" ht="11.5" x14ac:dyDescent="0.25">
      <c r="A5" s="1778" t="s">
        <v>358</v>
      </c>
      <c r="B5" s="1782"/>
      <c r="C5" s="1315">
        <v>8</v>
      </c>
      <c r="D5" s="1316">
        <v>15773</v>
      </c>
      <c r="E5" s="1316">
        <v>8819</v>
      </c>
      <c r="F5" s="1315">
        <v>12</v>
      </c>
      <c r="G5" s="1317">
        <v>24592</v>
      </c>
      <c r="H5" s="1318">
        <v>7.0683552934908294</v>
      </c>
      <c r="I5" s="1319">
        <v>173824.99337752647</v>
      </c>
    </row>
    <row r="6" spans="1:9" s="1165" customFormat="1" ht="11.5" x14ac:dyDescent="0.25">
      <c r="A6" s="1778" t="s">
        <v>359</v>
      </c>
      <c r="B6" s="1782"/>
      <c r="C6" s="1315">
        <v>5</v>
      </c>
      <c r="D6" s="1316">
        <v>10592</v>
      </c>
      <c r="E6" s="1316">
        <v>10887</v>
      </c>
      <c r="F6" s="1315">
        <v>10</v>
      </c>
      <c r="G6" s="1317">
        <v>21479</v>
      </c>
      <c r="H6" s="1318">
        <v>7.9769968421015651</v>
      </c>
      <c r="I6" s="1319">
        <v>171337.91517149951</v>
      </c>
    </row>
    <row r="7" spans="1:9" s="1165" customFormat="1" ht="11.5" x14ac:dyDescent="0.25">
      <c r="A7" s="1778" t="s">
        <v>360</v>
      </c>
      <c r="B7" s="1782"/>
      <c r="C7" s="1315">
        <v>11</v>
      </c>
      <c r="D7" s="1316">
        <v>23072</v>
      </c>
      <c r="E7" s="1316">
        <v>8892</v>
      </c>
      <c r="F7" s="1315">
        <v>16</v>
      </c>
      <c r="G7" s="1317">
        <v>31964</v>
      </c>
      <c r="H7" s="1318">
        <v>6.9907867696669888</v>
      </c>
      <c r="I7" s="1319">
        <v>223453.50830563562</v>
      </c>
    </row>
    <row r="8" spans="1:9" s="1165" customFormat="1" ht="11.5" x14ac:dyDescent="0.25">
      <c r="A8" s="1778" t="s">
        <v>361</v>
      </c>
      <c r="B8" s="1782"/>
      <c r="C8" s="1315">
        <v>4</v>
      </c>
      <c r="D8" s="1316">
        <v>7013</v>
      </c>
      <c r="E8" s="1316">
        <v>10903</v>
      </c>
      <c r="F8" s="1315">
        <v>9</v>
      </c>
      <c r="G8" s="1317">
        <v>17916</v>
      </c>
      <c r="H8" s="1318">
        <v>8.6574059003840311</v>
      </c>
      <c r="I8" s="1319">
        <v>155106.0841112803</v>
      </c>
    </row>
    <row r="9" spans="1:9" s="1165" customFormat="1" ht="11.5" x14ac:dyDescent="0.25">
      <c r="A9" s="1778" t="s">
        <v>362</v>
      </c>
      <c r="B9" s="1782"/>
      <c r="C9" s="1315">
        <v>2</v>
      </c>
      <c r="D9" s="1316">
        <v>1397</v>
      </c>
      <c r="E9" s="1316">
        <v>9949</v>
      </c>
      <c r="F9" s="1315">
        <v>6</v>
      </c>
      <c r="G9" s="1317">
        <v>11346</v>
      </c>
      <c r="H9" s="1318">
        <v>9.7700689180812006</v>
      </c>
      <c r="I9" s="1319">
        <v>110851.20194454931</v>
      </c>
    </row>
    <row r="10" spans="1:9" s="1165" customFormat="1" ht="11.5" x14ac:dyDescent="0.25">
      <c r="A10" s="1778" t="s">
        <v>363</v>
      </c>
      <c r="B10" s="1782"/>
      <c r="C10" s="1315">
        <v>1</v>
      </c>
      <c r="D10" s="1316">
        <v>857</v>
      </c>
      <c r="E10" s="1316">
        <v>9742</v>
      </c>
      <c r="F10" s="1315">
        <v>5</v>
      </c>
      <c r="G10" s="1317">
        <v>10599</v>
      </c>
      <c r="H10" s="1318">
        <v>9.7953078054068765</v>
      </c>
      <c r="I10" s="1319">
        <v>103820.46742950748</v>
      </c>
    </row>
    <row r="11" spans="1:9" s="1165" customFormat="1" ht="11.5" x14ac:dyDescent="0.25">
      <c r="A11" s="1778" t="s">
        <v>364</v>
      </c>
      <c r="B11" s="1782"/>
      <c r="C11" s="1315">
        <v>0</v>
      </c>
      <c r="D11" s="1316">
        <v>0</v>
      </c>
      <c r="E11" s="1316">
        <v>11475</v>
      </c>
      <c r="F11" s="1315">
        <v>5</v>
      </c>
      <c r="G11" s="1317">
        <v>11475</v>
      </c>
      <c r="H11" s="1318">
        <v>10.488966451915697</v>
      </c>
      <c r="I11" s="1319">
        <v>120360.89003573262</v>
      </c>
    </row>
    <row r="12" spans="1:9" s="1165" customFormat="1" ht="11.5" x14ac:dyDescent="0.25">
      <c r="A12" s="1778" t="s">
        <v>365</v>
      </c>
      <c r="B12" s="1782"/>
      <c r="C12" s="1315">
        <v>8</v>
      </c>
      <c r="D12" s="1316">
        <v>13117</v>
      </c>
      <c r="E12" s="1316">
        <v>9621</v>
      </c>
      <c r="F12" s="1315">
        <v>13</v>
      </c>
      <c r="G12" s="1317">
        <v>22738</v>
      </c>
      <c r="H12" s="1318">
        <v>8.4364274572014519</v>
      </c>
      <c r="I12" s="1319">
        <v>191827.4875218466</v>
      </c>
    </row>
    <row r="13" spans="1:9" s="1165" customFormat="1" ht="11.5" x14ac:dyDescent="0.25">
      <c r="A13" s="1778" t="s">
        <v>366</v>
      </c>
      <c r="B13" s="1782"/>
      <c r="C13" s="1315">
        <v>6</v>
      </c>
      <c r="D13" s="1316">
        <v>11938</v>
      </c>
      <c r="E13" s="1316">
        <v>8819</v>
      </c>
      <c r="F13" s="1315">
        <v>10</v>
      </c>
      <c r="G13" s="1317">
        <v>20757</v>
      </c>
      <c r="H13" s="1318">
        <v>7.4888045953457238</v>
      </c>
      <c r="I13" s="1319">
        <v>155445.11698559119</v>
      </c>
    </row>
    <row r="14" spans="1:9" s="1165" customFormat="1" ht="11.5" x14ac:dyDescent="0.25">
      <c r="A14" s="1778" t="s">
        <v>367</v>
      </c>
      <c r="B14" s="1782"/>
      <c r="C14" s="1315">
        <v>6</v>
      </c>
      <c r="D14" s="1316">
        <v>8600</v>
      </c>
      <c r="E14" s="1316">
        <v>10806</v>
      </c>
      <c r="F14" s="1315">
        <v>11</v>
      </c>
      <c r="G14" s="1317">
        <v>19406</v>
      </c>
      <c r="H14" s="1318">
        <v>8.6309818280457016</v>
      </c>
      <c r="I14" s="1319">
        <v>167492.83335505487</v>
      </c>
    </row>
    <row r="15" spans="1:9" s="1165" customFormat="1" ht="11.5" x14ac:dyDescent="0.25">
      <c r="A15" s="1778" t="s">
        <v>368</v>
      </c>
      <c r="B15" s="1779"/>
      <c r="C15" s="1315">
        <v>6</v>
      </c>
      <c r="D15" s="1316">
        <v>12763</v>
      </c>
      <c r="E15" s="1316">
        <v>9364</v>
      </c>
      <c r="F15" s="1315">
        <v>10</v>
      </c>
      <c r="G15" s="1317">
        <v>22127</v>
      </c>
      <c r="H15" s="1318">
        <v>8.1529608539056877</v>
      </c>
      <c r="I15" s="1319">
        <v>180400.56481437114</v>
      </c>
    </row>
    <row r="16" spans="1:9" s="1165" customFormat="1" ht="11.5" x14ac:dyDescent="0.25">
      <c r="A16" s="1320" t="s">
        <v>496</v>
      </c>
      <c r="B16" s="1321"/>
      <c r="C16" s="1320">
        <v>70</v>
      </c>
      <c r="D16" s="1322">
        <v>124443</v>
      </c>
      <c r="E16" s="1322">
        <v>118947</v>
      </c>
      <c r="F16" s="1320">
        <v>125</v>
      </c>
      <c r="G16" s="1322">
        <v>243390</v>
      </c>
      <c r="H16" s="1323">
        <v>7.54</v>
      </c>
      <c r="I16" s="1324">
        <v>1951423.6712831354</v>
      </c>
    </row>
    <row r="17" spans="1:2" s="1165" customFormat="1" ht="11.5" x14ac:dyDescent="0.25"/>
    <row r="18" spans="1:2" s="1165" customFormat="1" ht="13.5" x14ac:dyDescent="0.25">
      <c r="A18" s="1258" t="s">
        <v>1128</v>
      </c>
    </row>
    <row r="19" spans="1:2" s="1165" customFormat="1" ht="11.5" x14ac:dyDescent="0.25">
      <c r="A19" s="1165" t="s">
        <v>141</v>
      </c>
    </row>
    <row r="20" spans="1:2" s="1165" customFormat="1" ht="11.5" x14ac:dyDescent="0.25">
      <c r="A20" s="1165" t="s">
        <v>722</v>
      </c>
    </row>
    <row r="21" spans="1:2" s="1165" customFormat="1" ht="11.5" x14ac:dyDescent="0.25">
      <c r="A21" s="1165" t="s">
        <v>725</v>
      </c>
    </row>
    <row r="22" spans="1:2" s="1165" customFormat="1" ht="11.5" x14ac:dyDescent="0.25">
      <c r="B22" s="1200"/>
    </row>
  </sheetData>
  <sheetProtection formatCells="0" formatColumns="0" formatRows="0" insertColumns="0" insertRows="0" insertHyperlinks="0" deleteColumns="0" deleteRows="0" sort="0" autoFilter="0" pivotTables="0"/>
  <mergeCells count="14">
    <mergeCell ref="A3:B3"/>
    <mergeCell ref="A1:I1"/>
    <mergeCell ref="A15:B15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</mergeCells>
  <printOptions horizontalCentered="1"/>
  <pageMargins left="0.25" right="0.25" top="0.25" bottom="0.5" header="0.3" footer="0.3"/>
  <pageSetup orientation="landscape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I21"/>
  <sheetViews>
    <sheetView showGridLines="0" zoomScaleNormal="100" workbookViewId="0">
      <selection activeCell="H38" sqref="H38"/>
    </sheetView>
  </sheetViews>
  <sheetFormatPr defaultColWidth="9.1796875" defaultRowHeight="11.5" x14ac:dyDescent="0.25"/>
  <cols>
    <col min="1" max="2" width="9.1796875" style="892"/>
    <col min="3" max="8" width="12.7265625" style="892" customWidth="1"/>
    <col min="9" max="9" width="11.1796875" style="892" customWidth="1"/>
    <col min="10" max="16384" width="9.1796875" style="892"/>
  </cols>
  <sheetData>
    <row r="1" spans="1:9" s="963" customFormat="1" ht="15.5" x14ac:dyDescent="0.35">
      <c r="A1" s="1685" t="str">
        <f>CONCATENATE('List of Tables'!A107,":  ",'List of Tables'!C107)</f>
        <v>TABLE 90:  Cruise Ship Visitor Growth 2014 vs. 2013</v>
      </c>
      <c r="B1" s="1685"/>
      <c r="C1" s="1685"/>
      <c r="D1" s="1685"/>
      <c r="E1" s="1685"/>
      <c r="F1" s="1685"/>
      <c r="G1" s="1685"/>
      <c r="H1" s="1685"/>
      <c r="I1" s="1685"/>
    </row>
    <row r="3" spans="1:9" ht="46" x14ac:dyDescent="0.25">
      <c r="A3" s="1783" t="s">
        <v>935</v>
      </c>
      <c r="B3" s="1784"/>
      <c r="C3" s="1325" t="s">
        <v>691</v>
      </c>
      <c r="D3" s="1325" t="s">
        <v>693</v>
      </c>
      <c r="E3" s="1325" t="s">
        <v>694</v>
      </c>
      <c r="F3" s="1325" t="s">
        <v>666</v>
      </c>
      <c r="G3" s="1325" t="s">
        <v>400</v>
      </c>
      <c r="H3" s="1325" t="s">
        <v>692</v>
      </c>
      <c r="I3" s="1326" t="s">
        <v>635</v>
      </c>
    </row>
    <row r="4" spans="1:9" ht="12.75" customHeight="1" x14ac:dyDescent="0.25">
      <c r="A4" s="1788" t="s">
        <v>357</v>
      </c>
      <c r="B4" s="1789"/>
      <c r="C4" s="1327">
        <v>0.44444444444444442</v>
      </c>
      <c r="D4" s="1327">
        <v>5.8510929710184678E-2</v>
      </c>
      <c r="E4" s="1327">
        <v>2.9490045778771456E-2</v>
      </c>
      <c r="F4" s="1327">
        <v>0.28571428571428581</v>
      </c>
      <c r="G4" s="1327">
        <v>4.865079939231709E-2</v>
      </c>
      <c r="H4" s="1327">
        <v>-9.2874232695934644E-2</v>
      </c>
      <c r="I4" s="1327">
        <v>-4.9060343344004775E-2</v>
      </c>
    </row>
    <row r="5" spans="1:9" x14ac:dyDescent="0.25">
      <c r="A5" s="1785" t="s">
        <v>358</v>
      </c>
      <c r="B5" s="1786"/>
      <c r="C5" s="1328">
        <v>-0.4285714285714286</v>
      </c>
      <c r="D5" s="1328">
        <v>-0.37891793983304456</v>
      </c>
      <c r="E5" s="1328">
        <v>1.7037710131757589E-3</v>
      </c>
      <c r="F5" s="1328">
        <v>-0.33333333333333337</v>
      </c>
      <c r="G5" s="1328">
        <v>-0.28093567251461993</v>
      </c>
      <c r="H5" s="1328">
        <v>0.13274924575173541</v>
      </c>
      <c r="I5" s="1328">
        <v>-0.18584285289889857</v>
      </c>
    </row>
    <row r="6" spans="1:9" x14ac:dyDescent="0.25">
      <c r="A6" s="1785" t="s">
        <v>359</v>
      </c>
      <c r="B6" s="1786"/>
      <c r="C6" s="1328">
        <v>-0.54545454545454541</v>
      </c>
      <c r="D6" s="1328">
        <v>-0.52741712399054119</v>
      </c>
      <c r="E6" s="1328">
        <v>0.49711221122112215</v>
      </c>
      <c r="F6" s="1328">
        <v>-0.33333333333333337</v>
      </c>
      <c r="G6" s="1328">
        <v>-0.27643591039245408</v>
      </c>
      <c r="H6" s="1328">
        <v>0.26820299556463678</v>
      </c>
      <c r="I6" s="1328">
        <v>-8.268508115610973E-2</v>
      </c>
    </row>
    <row r="7" spans="1:9" x14ac:dyDescent="0.25">
      <c r="A7" s="1785" t="s">
        <v>360</v>
      </c>
      <c r="B7" s="1786"/>
      <c r="C7" s="1328">
        <v>-0.15384615384615385</v>
      </c>
      <c r="D7" s="1328">
        <v>-0.22298184757350215</v>
      </c>
      <c r="E7" s="1328">
        <v>1.0569382884418665E-2</v>
      </c>
      <c r="F7" s="1328">
        <v>-5.8823529411764719E-2</v>
      </c>
      <c r="G7" s="1328">
        <v>-0.16959368180401124</v>
      </c>
      <c r="H7" s="1328">
        <v>3.2612521368831526E-2</v>
      </c>
      <c r="I7" s="1328">
        <v>-0.14270337386433241</v>
      </c>
    </row>
    <row r="8" spans="1:9" x14ac:dyDescent="0.25">
      <c r="A8" s="1785" t="s">
        <v>361</v>
      </c>
      <c r="B8" s="1786"/>
      <c r="C8" s="1328">
        <v>1</v>
      </c>
      <c r="D8" s="1328">
        <v>0.71550880626223101</v>
      </c>
      <c r="E8" s="1328">
        <v>-0.15845940104970668</v>
      </c>
      <c r="F8" s="1328">
        <v>0.125</v>
      </c>
      <c r="G8" s="1328">
        <v>5.1161699131659244E-2</v>
      </c>
      <c r="H8" s="1328">
        <v>-2.1762045154346765E-2</v>
      </c>
      <c r="I8" s="1328">
        <v>2.8561755126229604E-2</v>
      </c>
    </row>
    <row r="9" spans="1:9" x14ac:dyDescent="0.25">
      <c r="A9" s="1785" t="s">
        <v>362</v>
      </c>
      <c r="B9" s="1786"/>
      <c r="C9" s="1328" t="s">
        <v>249</v>
      </c>
      <c r="D9" s="1328" t="s">
        <v>249</v>
      </c>
      <c r="E9" s="1328">
        <v>-0.16987901543596162</v>
      </c>
      <c r="F9" s="1328">
        <v>0.19999999999999996</v>
      </c>
      <c r="G9" s="1328">
        <v>-5.3316645807259033E-2</v>
      </c>
      <c r="H9" s="1328">
        <v>-5.6031988591188298E-2</v>
      </c>
      <c r="I9" s="1328">
        <v>-0.10623330448572244</v>
      </c>
    </row>
    <row r="10" spans="1:9" x14ac:dyDescent="0.25">
      <c r="A10" s="1785" t="s">
        <v>363</v>
      </c>
      <c r="B10" s="1786"/>
      <c r="C10" s="1328">
        <v>0</v>
      </c>
      <c r="D10" s="1328">
        <v>0.78914405010438404</v>
      </c>
      <c r="E10" s="1328">
        <v>1.3630215378212407E-2</v>
      </c>
      <c r="F10" s="1328">
        <v>0</v>
      </c>
      <c r="G10" s="1328">
        <v>5.0445986124876052E-2</v>
      </c>
      <c r="H10" s="1328">
        <v>-8.6258600241895911E-2</v>
      </c>
      <c r="I10" s="1328">
        <v>-3.9766301983837571E-2</v>
      </c>
    </row>
    <row r="11" spans="1:9" x14ac:dyDescent="0.25">
      <c r="A11" s="1785" t="s">
        <v>364</v>
      </c>
      <c r="B11" s="1786"/>
      <c r="C11" s="1328">
        <v>-1</v>
      </c>
      <c r="D11" s="1328">
        <v>-1</v>
      </c>
      <c r="E11" s="1328">
        <v>2.7857398781798715E-2</v>
      </c>
      <c r="F11" s="1328">
        <v>-0.16666666666666663</v>
      </c>
      <c r="G11" s="1328">
        <v>-0.12062226990573988</v>
      </c>
      <c r="H11" s="1328">
        <v>6.1636280558268863E-2</v>
      </c>
      <c r="I11" s="1328">
        <v>-6.6101101522869188E-2</v>
      </c>
    </row>
    <row r="12" spans="1:9" x14ac:dyDescent="0.25">
      <c r="A12" s="1785" t="s">
        <v>365</v>
      </c>
      <c r="B12" s="1786"/>
      <c r="C12" s="1328">
        <v>0.33333333333333326</v>
      </c>
      <c r="D12" s="1328">
        <v>0.10841642724353551</v>
      </c>
      <c r="E12" s="1328">
        <v>8.2470747074707473E-2</v>
      </c>
      <c r="F12" s="1328">
        <v>0.30000000000000004</v>
      </c>
      <c r="G12" s="1328">
        <v>9.728790657272457E-2</v>
      </c>
      <c r="H12" s="1328">
        <v>-1.4436044719456587E-2</v>
      </c>
      <c r="I12" s="1328">
        <v>8.1108047531766925E-2</v>
      </c>
    </row>
    <row r="13" spans="1:9" x14ac:dyDescent="0.25">
      <c r="A13" s="1785" t="s">
        <v>366</v>
      </c>
      <c r="B13" s="1786"/>
      <c r="C13" s="1328">
        <v>-0.5</v>
      </c>
      <c r="D13" s="1328">
        <v>-0.51716885743174923</v>
      </c>
      <c r="E13" s="1328">
        <v>3.4001641458553111E-2</v>
      </c>
      <c r="F13" s="1328">
        <v>-0.375</v>
      </c>
      <c r="G13" s="1328">
        <v>-0.37580441450652557</v>
      </c>
      <c r="H13" s="1328">
        <v>0.10454345064096215</v>
      </c>
      <c r="I13" s="1328">
        <v>-0.31100076687384781</v>
      </c>
    </row>
    <row r="14" spans="1:9" x14ac:dyDescent="0.25">
      <c r="A14" s="1785" t="s">
        <v>367</v>
      </c>
      <c r="B14" s="1786"/>
      <c r="C14" s="1328">
        <v>-0.1428571428571429</v>
      </c>
      <c r="D14" s="1328">
        <v>-0.42860939472460302</v>
      </c>
      <c r="E14" s="1328">
        <v>9.5943204868154108E-2</v>
      </c>
      <c r="F14" s="1328">
        <v>-8.333333333333337E-2</v>
      </c>
      <c r="G14" s="1328">
        <v>-0.22098671269720205</v>
      </c>
      <c r="H14" s="1328">
        <v>0.15387457594193865</v>
      </c>
      <c r="I14" s="1328">
        <v>-0.10124043059103416</v>
      </c>
    </row>
    <row r="15" spans="1:9" x14ac:dyDescent="0.25">
      <c r="A15" s="1785" t="s">
        <v>368</v>
      </c>
      <c r="B15" s="1787"/>
      <c r="C15" s="1328">
        <v>-0.25</v>
      </c>
      <c r="D15" s="1328">
        <v>-0.25666860803727432</v>
      </c>
      <c r="E15" s="1328">
        <v>2.0599455040871906E-2</v>
      </c>
      <c r="F15" s="1328">
        <v>-0.16666666666666663</v>
      </c>
      <c r="G15" s="1328">
        <v>-0.1601062820269501</v>
      </c>
      <c r="H15" s="1328">
        <v>8.9968028597017025E-2</v>
      </c>
      <c r="I15" s="1328">
        <v>-8.4474869754416981E-2</v>
      </c>
    </row>
    <row r="16" spans="1:9" x14ac:dyDescent="0.25">
      <c r="A16" s="1329" t="s">
        <v>496</v>
      </c>
      <c r="B16" s="1330"/>
      <c r="C16" s="1331">
        <v>-0.16666666666666663</v>
      </c>
      <c r="D16" s="1331">
        <v>-0.2722078286653371</v>
      </c>
      <c r="E16" s="1331">
        <v>2.1565495207667817E-2</v>
      </c>
      <c r="F16" s="1331">
        <v>-9.4202898550724612E-2</v>
      </c>
      <c r="G16" s="1331">
        <v>-0.1531992916363687</v>
      </c>
      <c r="H16" s="1331">
        <v>0</v>
      </c>
      <c r="I16" s="1331">
        <v>-9.9441566731550912E-2</v>
      </c>
    </row>
    <row r="18" spans="1:1" ht="13.5" x14ac:dyDescent="0.25">
      <c r="A18" s="892" t="s">
        <v>1129</v>
      </c>
    </row>
    <row r="19" spans="1:1" x14ac:dyDescent="0.25">
      <c r="A19" s="892" t="s">
        <v>141</v>
      </c>
    </row>
    <row r="20" spans="1:1" x14ac:dyDescent="0.25">
      <c r="A20" s="892" t="s">
        <v>722</v>
      </c>
    </row>
    <row r="21" spans="1:1" x14ac:dyDescent="0.25">
      <c r="A21" s="892" t="s">
        <v>725</v>
      </c>
    </row>
  </sheetData>
  <sheetProtection formatCells="0" formatColumns="0" formatRows="0" insertColumns="0" insertRows="0" insertHyperlinks="0" deleteColumns="0" deleteRows="0" sort="0" autoFilter="0" pivotTables="0"/>
  <mergeCells count="14">
    <mergeCell ref="A1:I1"/>
    <mergeCell ref="A3:B3"/>
    <mergeCell ref="A14:B14"/>
    <mergeCell ref="A15:B15"/>
    <mergeCell ref="A9:B9"/>
    <mergeCell ref="A10:B10"/>
    <mergeCell ref="A11:B11"/>
    <mergeCell ref="A12:B12"/>
    <mergeCell ref="A13:B13"/>
    <mergeCell ref="A4:B4"/>
    <mergeCell ref="A5:B5"/>
    <mergeCell ref="A6:B6"/>
    <mergeCell ref="A7:B7"/>
    <mergeCell ref="A8:B8"/>
  </mergeCells>
  <printOptions horizontalCentered="1"/>
  <pageMargins left="0.25" right="0.25" top="0.25" bottom="0.5" header="0.3" footer="0.3"/>
  <pageSetup scale="98"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M54"/>
  <sheetViews>
    <sheetView showGridLines="0" zoomScaleNormal="100" workbookViewId="0">
      <selection activeCell="O34" sqref="O34"/>
    </sheetView>
  </sheetViews>
  <sheetFormatPr defaultColWidth="9.1796875" defaultRowHeight="12.5" x14ac:dyDescent="0.25"/>
  <cols>
    <col min="1" max="1" width="29.7265625" style="427" customWidth="1"/>
    <col min="2" max="8" width="10.7265625" style="427" customWidth="1"/>
    <col min="9" max="10" width="16.7265625" style="427" customWidth="1"/>
    <col min="11" max="16384" width="9.1796875" style="427"/>
  </cols>
  <sheetData>
    <row r="1" spans="1:10" s="883" customFormat="1" ht="15.5" x14ac:dyDescent="0.35">
      <c r="A1" s="1685" t="str">
        <f>CONCATENATE('List of Tables'!A108,":  ",'List of Tables'!C108)</f>
        <v>TABLE 91:  Total Cruise Ship Passengers by MMA 2014</v>
      </c>
      <c r="B1" s="1685"/>
      <c r="C1" s="1685"/>
      <c r="D1" s="1685"/>
      <c r="E1" s="1685"/>
      <c r="F1" s="1685"/>
      <c r="G1" s="1685"/>
      <c r="H1" s="1685"/>
      <c r="I1" s="1685"/>
      <c r="J1" s="1685"/>
    </row>
    <row r="2" spans="1:10" s="1165" customFormat="1" ht="11.5" x14ac:dyDescent="0.25"/>
    <row r="3" spans="1:10" s="1543" customFormat="1" ht="11.5" x14ac:dyDescent="0.25">
      <c r="A3" s="1649"/>
      <c r="B3" s="1650" t="s">
        <v>655</v>
      </c>
      <c r="C3" s="1650" t="s">
        <v>698</v>
      </c>
      <c r="D3" s="1650" t="s">
        <v>699</v>
      </c>
      <c r="E3" s="1650" t="s">
        <v>218</v>
      </c>
      <c r="F3" s="1650" t="s">
        <v>663</v>
      </c>
      <c r="G3" s="1650" t="s">
        <v>244</v>
      </c>
      <c r="H3" s="1650" t="s">
        <v>248</v>
      </c>
      <c r="I3" s="1650" t="s">
        <v>795</v>
      </c>
      <c r="J3" s="1651" t="s">
        <v>700</v>
      </c>
    </row>
    <row r="4" spans="1:10" s="1636" customFormat="1" ht="11.5" x14ac:dyDescent="0.25">
      <c r="A4" s="1336" t="s">
        <v>700</v>
      </c>
      <c r="B4" s="1634">
        <v>243390</v>
      </c>
      <c r="C4" s="1634">
        <v>64991</v>
      </c>
      <c r="D4" s="1634">
        <v>88687</v>
      </c>
      <c r="E4" s="1634">
        <v>32978</v>
      </c>
      <c r="F4" s="1634">
        <v>22851</v>
      </c>
      <c r="G4" s="1634">
        <v>12563.872385228588</v>
      </c>
      <c r="H4" s="1634">
        <v>21319</v>
      </c>
      <c r="I4" s="1634">
        <v>4425</v>
      </c>
      <c r="J4" s="1635">
        <v>247815</v>
      </c>
    </row>
    <row r="5" spans="1:10" s="1636" customFormat="1" ht="2.15" customHeight="1" x14ac:dyDescent="0.25">
      <c r="A5" s="1637"/>
      <c r="B5" s="1638"/>
      <c r="C5" s="1638"/>
      <c r="D5" s="1638"/>
      <c r="E5" s="1638"/>
      <c r="F5" s="1638"/>
      <c r="G5" s="1638"/>
      <c r="H5" s="1638"/>
      <c r="I5" s="1638"/>
      <c r="J5" s="1638"/>
    </row>
    <row r="6" spans="1:10" s="1625" customFormat="1" ht="11.5" x14ac:dyDescent="0.25">
      <c r="A6" s="1337" t="s">
        <v>701</v>
      </c>
      <c r="B6" s="1338"/>
      <c r="C6" s="1338"/>
      <c r="D6" s="1338"/>
      <c r="E6" s="1338"/>
      <c r="F6" s="1338"/>
      <c r="G6" s="1338"/>
      <c r="H6" s="1338"/>
      <c r="I6" s="1338"/>
      <c r="J6" s="1339"/>
    </row>
    <row r="7" spans="1:10" s="1625" customFormat="1" ht="11.5" x14ac:dyDescent="0.25">
      <c r="A7" s="1637" t="s">
        <v>583</v>
      </c>
      <c r="B7" s="1639">
        <v>240268</v>
      </c>
      <c r="C7" s="1639">
        <v>63952</v>
      </c>
      <c r="D7" s="1639">
        <v>88169</v>
      </c>
      <c r="E7" s="1639">
        <v>32705</v>
      </c>
      <c r="F7" s="1639">
        <v>22518</v>
      </c>
      <c r="G7" s="1639">
        <v>11893.611950608871</v>
      </c>
      <c r="H7" s="1639">
        <v>21030</v>
      </c>
      <c r="I7" s="1639">
        <v>4386</v>
      </c>
      <c r="J7" s="1638">
        <v>244654</v>
      </c>
    </row>
    <row r="8" spans="1:10" s="1625" customFormat="1" ht="11.5" x14ac:dyDescent="0.25">
      <c r="A8" s="1637" t="s">
        <v>253</v>
      </c>
      <c r="B8" s="1639">
        <v>216582</v>
      </c>
      <c r="C8" s="1639">
        <v>59497</v>
      </c>
      <c r="D8" s="1639">
        <v>83969</v>
      </c>
      <c r="E8" s="1639">
        <v>28704</v>
      </c>
      <c r="F8" s="1639">
        <v>16601</v>
      </c>
      <c r="G8" s="1639">
        <v>8770.5061506399616</v>
      </c>
      <c r="H8" s="1639">
        <v>19040</v>
      </c>
      <c r="I8" s="1639">
        <v>4162</v>
      </c>
      <c r="J8" s="1638">
        <v>220744</v>
      </c>
    </row>
    <row r="9" spans="1:10" s="1625" customFormat="1" ht="11.5" x14ac:dyDescent="0.25">
      <c r="A9" s="1637" t="s">
        <v>287</v>
      </c>
      <c r="B9" s="1639">
        <v>228992</v>
      </c>
      <c r="C9" s="1639">
        <v>62528</v>
      </c>
      <c r="D9" s="1639">
        <v>86832</v>
      </c>
      <c r="E9" s="1639">
        <v>32208</v>
      </c>
      <c r="F9" s="1639">
        <v>17353</v>
      </c>
      <c r="G9" s="1639">
        <v>9731.0346395556408</v>
      </c>
      <c r="H9" s="1639">
        <v>20340</v>
      </c>
      <c r="I9" s="1639">
        <v>4241</v>
      </c>
      <c r="J9" s="1638">
        <v>233233</v>
      </c>
    </row>
    <row r="10" spans="1:10" s="1625" customFormat="1" ht="11.5" x14ac:dyDescent="0.25">
      <c r="A10" s="1640" t="s">
        <v>220</v>
      </c>
      <c r="B10" s="1638">
        <v>228992</v>
      </c>
      <c r="C10" s="1638">
        <v>62528</v>
      </c>
      <c r="D10" s="1638">
        <v>86832</v>
      </c>
      <c r="E10" s="1638">
        <v>32208</v>
      </c>
      <c r="F10" s="1638">
        <v>17353</v>
      </c>
      <c r="G10" s="1638">
        <v>9731.0346395556408</v>
      </c>
      <c r="H10" s="1638">
        <v>20340</v>
      </c>
      <c r="I10" s="1638">
        <v>4241</v>
      </c>
      <c r="J10" s="1638">
        <v>233233</v>
      </c>
    </row>
    <row r="11" spans="1:10" s="1625" customFormat="1" ht="11.5" x14ac:dyDescent="0.25">
      <c r="A11" s="1640" t="s">
        <v>251</v>
      </c>
      <c r="B11" s="1639">
        <v>2847</v>
      </c>
      <c r="C11" s="1639">
        <v>1292</v>
      </c>
      <c r="D11" s="1639">
        <v>667</v>
      </c>
      <c r="E11" s="1639">
        <v>313</v>
      </c>
      <c r="F11" s="1639">
        <v>201</v>
      </c>
      <c r="G11" s="1639">
        <v>49.609951056991257</v>
      </c>
      <c r="H11" s="1639">
        <v>324</v>
      </c>
      <c r="I11" s="1639">
        <v>70</v>
      </c>
      <c r="J11" s="1638">
        <v>2917</v>
      </c>
    </row>
    <row r="12" spans="1:10" s="1625" customFormat="1" ht="11.5" x14ac:dyDescent="0.25">
      <c r="A12" s="1640" t="s">
        <v>206</v>
      </c>
      <c r="B12" s="1639">
        <v>4593</v>
      </c>
      <c r="C12" s="1639">
        <v>2106</v>
      </c>
      <c r="D12" s="1639">
        <v>896</v>
      </c>
      <c r="E12" s="1639">
        <v>316</v>
      </c>
      <c r="F12" s="1639">
        <v>493</v>
      </c>
      <c r="G12" s="1639">
        <v>217.36590149290024</v>
      </c>
      <c r="H12" s="1639">
        <v>565</v>
      </c>
      <c r="I12" s="1639">
        <v>72</v>
      </c>
      <c r="J12" s="1638">
        <v>4665</v>
      </c>
    </row>
    <row r="13" spans="1:10" s="1625" customFormat="1" ht="11.5" x14ac:dyDescent="0.25">
      <c r="A13" s="1637" t="s">
        <v>796</v>
      </c>
      <c r="B13" s="1639">
        <v>226140</v>
      </c>
      <c r="C13" s="1639">
        <v>61513</v>
      </c>
      <c r="D13" s="1639">
        <v>85786</v>
      </c>
      <c r="E13" s="1639">
        <v>31000</v>
      </c>
      <c r="F13" s="1639">
        <v>17680</v>
      </c>
      <c r="G13" s="1639">
        <v>10015.088129010357</v>
      </c>
      <c r="H13" s="1639">
        <v>20146</v>
      </c>
      <c r="I13" s="1639">
        <v>4216</v>
      </c>
      <c r="J13" s="1638">
        <v>230356</v>
      </c>
    </row>
    <row r="14" spans="1:10" s="1625" customFormat="1" ht="2.15" customHeight="1" x14ac:dyDescent="0.25">
      <c r="A14" s="1637"/>
      <c r="B14" s="1638"/>
      <c r="C14" s="1638"/>
      <c r="D14" s="1638"/>
      <c r="E14" s="1638"/>
      <c r="F14" s="1638"/>
      <c r="G14" s="1638"/>
      <c r="H14" s="1638"/>
      <c r="I14" s="1638"/>
      <c r="J14" s="1638"/>
    </row>
    <row r="15" spans="1:10" s="1625" customFormat="1" ht="11.5" x14ac:dyDescent="0.25">
      <c r="A15" s="1337" t="s">
        <v>702</v>
      </c>
      <c r="B15" s="1338"/>
      <c r="C15" s="1338"/>
      <c r="D15" s="1338"/>
      <c r="E15" s="1338"/>
      <c r="F15" s="1338"/>
      <c r="G15" s="1338"/>
      <c r="H15" s="1338"/>
      <c r="I15" s="1338"/>
      <c r="J15" s="1339"/>
    </row>
    <row r="16" spans="1:10" s="1625" customFormat="1" ht="11.5" x14ac:dyDescent="0.25">
      <c r="A16" s="1637" t="s">
        <v>617</v>
      </c>
      <c r="B16" s="1639">
        <v>5853</v>
      </c>
      <c r="C16" s="1639">
        <v>1299</v>
      </c>
      <c r="D16" s="1639">
        <v>1941</v>
      </c>
      <c r="E16" s="1639">
        <v>747</v>
      </c>
      <c r="F16" s="1639">
        <v>520</v>
      </c>
      <c r="G16" s="1639">
        <v>437.23916773080481</v>
      </c>
      <c r="H16" s="1639">
        <v>909</v>
      </c>
      <c r="I16" s="1639">
        <v>75</v>
      </c>
      <c r="J16" s="1638">
        <v>5928</v>
      </c>
    </row>
    <row r="17" spans="1:10" s="1625" customFormat="1" ht="11.5" x14ac:dyDescent="0.25">
      <c r="A17" s="1637" t="s">
        <v>401</v>
      </c>
      <c r="B17" s="1639">
        <v>1306</v>
      </c>
      <c r="C17" s="1639">
        <v>265</v>
      </c>
      <c r="D17" s="1639">
        <v>517</v>
      </c>
      <c r="E17" s="1639">
        <v>128</v>
      </c>
      <c r="F17" s="1639">
        <v>130</v>
      </c>
      <c r="G17" s="1639">
        <v>87.814705067999512</v>
      </c>
      <c r="H17" s="1639">
        <v>178</v>
      </c>
      <c r="I17" s="1639">
        <v>0</v>
      </c>
      <c r="J17" s="1638">
        <v>1306</v>
      </c>
    </row>
    <row r="18" spans="1:10" s="1625" customFormat="1" ht="11.5" x14ac:dyDescent="0.25">
      <c r="A18" s="1637" t="s">
        <v>402</v>
      </c>
      <c r="B18" s="1639">
        <v>1766</v>
      </c>
      <c r="C18" s="1639">
        <v>298</v>
      </c>
      <c r="D18" s="1639">
        <v>619</v>
      </c>
      <c r="E18" s="1639">
        <v>266</v>
      </c>
      <c r="F18" s="1639">
        <v>353</v>
      </c>
      <c r="G18" s="1639">
        <v>92.262598853707402</v>
      </c>
      <c r="H18" s="1639">
        <v>138</v>
      </c>
      <c r="I18" s="1639">
        <v>0</v>
      </c>
      <c r="J18" s="1638">
        <v>1766</v>
      </c>
    </row>
    <row r="19" spans="1:10" s="1625" customFormat="1" ht="11.5" x14ac:dyDescent="0.25">
      <c r="A19" s="1637" t="s">
        <v>147</v>
      </c>
      <c r="B19" s="1639">
        <v>1698</v>
      </c>
      <c r="C19" s="1639">
        <v>258</v>
      </c>
      <c r="D19" s="1639">
        <v>732</v>
      </c>
      <c r="E19" s="1639">
        <v>251</v>
      </c>
      <c r="F19" s="1639">
        <v>219</v>
      </c>
      <c r="G19" s="1639">
        <v>54.552261992355923</v>
      </c>
      <c r="H19" s="1639">
        <v>183</v>
      </c>
      <c r="I19" s="1639">
        <v>10</v>
      </c>
      <c r="J19" s="1638">
        <v>1708</v>
      </c>
    </row>
    <row r="20" spans="1:10" s="1625" customFormat="1" ht="11.5" x14ac:dyDescent="0.25">
      <c r="A20" s="1637" t="s">
        <v>703</v>
      </c>
      <c r="B20" s="1639">
        <v>2253</v>
      </c>
      <c r="C20" s="1639">
        <v>726</v>
      </c>
      <c r="D20" s="1639">
        <v>935</v>
      </c>
      <c r="E20" s="1639">
        <v>175</v>
      </c>
      <c r="F20" s="1639">
        <v>164</v>
      </c>
      <c r="G20" s="1639">
        <v>42.697920255661245</v>
      </c>
      <c r="H20" s="1639">
        <v>210</v>
      </c>
      <c r="I20" s="1639">
        <v>86</v>
      </c>
      <c r="J20" s="1638">
        <v>2339</v>
      </c>
    </row>
    <row r="21" spans="1:10" s="1625" customFormat="1" ht="11.5" x14ac:dyDescent="0.25">
      <c r="A21" s="1637" t="s">
        <v>148</v>
      </c>
      <c r="B21" s="1639">
        <v>21404</v>
      </c>
      <c r="C21" s="1639">
        <v>9271</v>
      </c>
      <c r="D21" s="1639">
        <v>7298</v>
      </c>
      <c r="E21" s="1639">
        <v>1891</v>
      </c>
      <c r="F21" s="1639">
        <v>611</v>
      </c>
      <c r="G21" s="1639">
        <v>272.75710389961841</v>
      </c>
      <c r="H21" s="1639">
        <v>2060</v>
      </c>
      <c r="I21" s="1639">
        <v>924</v>
      </c>
      <c r="J21" s="1638">
        <v>22328</v>
      </c>
    </row>
    <row r="22" spans="1:10" s="1625" customFormat="1" ht="11.5" x14ac:dyDescent="0.25">
      <c r="A22" s="1637" t="s">
        <v>705</v>
      </c>
      <c r="B22" s="1639">
        <v>5239</v>
      </c>
      <c r="C22" s="1639">
        <v>1052</v>
      </c>
      <c r="D22" s="1639">
        <v>2092</v>
      </c>
      <c r="E22" s="1639">
        <v>684</v>
      </c>
      <c r="F22" s="1639">
        <v>686</v>
      </c>
      <c r="G22" s="1639">
        <v>116.47756914231582</v>
      </c>
      <c r="H22" s="1639">
        <v>609</v>
      </c>
      <c r="I22" s="1639">
        <v>126</v>
      </c>
      <c r="J22" s="1638">
        <v>5365</v>
      </c>
    </row>
    <row r="23" spans="1:10" s="1625" customFormat="1" ht="11.5" x14ac:dyDescent="0.25">
      <c r="A23" s="1637" t="s">
        <v>706</v>
      </c>
      <c r="B23" s="1639">
        <v>208113</v>
      </c>
      <c r="C23" s="1639">
        <v>52878</v>
      </c>
      <c r="D23" s="1639">
        <v>75743</v>
      </c>
      <c r="E23" s="1639">
        <v>29415</v>
      </c>
      <c r="F23" s="1639">
        <v>20758</v>
      </c>
      <c r="G23" s="1639">
        <v>11716.258579820083</v>
      </c>
      <c r="H23" s="1639">
        <v>17603</v>
      </c>
      <c r="I23" s="1639">
        <v>3332</v>
      </c>
      <c r="J23" s="1638">
        <v>211445</v>
      </c>
    </row>
    <row r="24" spans="1:10" s="1625" customFormat="1" ht="2.15" customHeight="1" x14ac:dyDescent="0.25">
      <c r="A24" s="1637"/>
      <c r="B24" s="1638"/>
      <c r="C24" s="1638"/>
      <c r="D24" s="1638"/>
      <c r="E24" s="1638"/>
      <c r="F24" s="1638"/>
      <c r="G24" s="1638"/>
      <c r="H24" s="1638"/>
      <c r="I24" s="1638"/>
      <c r="J24" s="1638"/>
    </row>
    <row r="25" spans="1:10" s="1625" customFormat="1" ht="11.5" x14ac:dyDescent="0.25">
      <c r="A25" s="1337" t="s">
        <v>1130</v>
      </c>
      <c r="B25" s="1338"/>
      <c r="C25" s="1338"/>
      <c r="D25" s="1338"/>
      <c r="E25" s="1338"/>
      <c r="F25" s="1338"/>
      <c r="G25" s="1338"/>
      <c r="H25" s="1338"/>
      <c r="I25" s="1338"/>
      <c r="J25" s="1339"/>
    </row>
    <row r="26" spans="1:10" s="1625" customFormat="1" ht="11.5" x14ac:dyDescent="0.25">
      <c r="A26" s="1637" t="s">
        <v>310</v>
      </c>
      <c r="B26" s="1639">
        <v>127292</v>
      </c>
      <c r="C26" s="1639">
        <v>22911</v>
      </c>
      <c r="D26" s="1639">
        <v>58770</v>
      </c>
      <c r="E26" s="1639">
        <v>16846</v>
      </c>
      <c r="F26" s="1639">
        <v>14356</v>
      </c>
      <c r="G26" s="1639">
        <v>3636.9669318716078</v>
      </c>
      <c r="H26" s="1639">
        <v>10772</v>
      </c>
      <c r="I26" s="1639">
        <v>812</v>
      </c>
      <c r="J26" s="1638">
        <v>128104</v>
      </c>
    </row>
    <row r="27" spans="1:10" s="1625" customFormat="1" ht="11.5" x14ac:dyDescent="0.25">
      <c r="A27" s="1637" t="s">
        <v>707</v>
      </c>
      <c r="B27" s="1639">
        <v>110528</v>
      </c>
      <c r="C27" s="1639">
        <v>16965</v>
      </c>
      <c r="D27" s="1639">
        <v>53427</v>
      </c>
      <c r="E27" s="1639">
        <v>14447</v>
      </c>
      <c r="F27" s="1639">
        <v>13245</v>
      </c>
      <c r="G27" s="1639">
        <v>3192.5435773630852</v>
      </c>
      <c r="H27" s="1639">
        <v>9251</v>
      </c>
      <c r="I27" s="1639">
        <v>638</v>
      </c>
      <c r="J27" s="1638">
        <v>111166</v>
      </c>
    </row>
    <row r="28" spans="1:10" s="1625" customFormat="1" ht="11.5" x14ac:dyDescent="0.25">
      <c r="A28" s="1637" t="s">
        <v>312</v>
      </c>
      <c r="B28" s="1639">
        <v>12409</v>
      </c>
      <c r="C28" s="1639">
        <v>4488</v>
      </c>
      <c r="D28" s="1639">
        <v>2801</v>
      </c>
      <c r="E28" s="1639">
        <v>2820</v>
      </c>
      <c r="F28" s="1639">
        <v>806</v>
      </c>
      <c r="G28" s="1639">
        <v>279.93784187612926</v>
      </c>
      <c r="H28" s="1639">
        <v>1214</v>
      </c>
      <c r="I28" s="1639">
        <v>319</v>
      </c>
      <c r="J28" s="1638">
        <v>12728</v>
      </c>
    </row>
    <row r="29" spans="1:10" s="1625" customFormat="1" ht="11.5" x14ac:dyDescent="0.25">
      <c r="A29" s="1637" t="s">
        <v>708</v>
      </c>
      <c r="B29" s="1639">
        <v>3771</v>
      </c>
      <c r="C29" s="1639">
        <v>1036</v>
      </c>
      <c r="D29" s="1639">
        <v>985</v>
      </c>
      <c r="E29" s="1639">
        <v>1044</v>
      </c>
      <c r="F29" s="1639">
        <v>235</v>
      </c>
      <c r="G29" s="1639">
        <v>42.575399529149436</v>
      </c>
      <c r="H29" s="1639">
        <v>428</v>
      </c>
      <c r="I29" s="1639">
        <v>187</v>
      </c>
      <c r="J29" s="1638">
        <v>3958</v>
      </c>
    </row>
    <row r="30" spans="1:10" s="1625" customFormat="1" ht="11.5" x14ac:dyDescent="0.25">
      <c r="A30" s="1637" t="s">
        <v>643</v>
      </c>
      <c r="B30" s="1639">
        <v>9748</v>
      </c>
      <c r="C30" s="1639">
        <v>3563</v>
      </c>
      <c r="D30" s="1639">
        <v>3533</v>
      </c>
      <c r="E30" s="1639">
        <v>1087</v>
      </c>
      <c r="F30" s="1639">
        <v>572</v>
      </c>
      <c r="G30" s="1639">
        <v>138.97749951142399</v>
      </c>
      <c r="H30" s="1639">
        <v>854</v>
      </c>
      <c r="I30" s="1639">
        <v>103</v>
      </c>
      <c r="J30" s="1638">
        <v>9851</v>
      </c>
    </row>
    <row r="31" spans="1:10" s="1625" customFormat="1" ht="11.5" x14ac:dyDescent="0.25">
      <c r="A31" s="1637" t="s">
        <v>709</v>
      </c>
      <c r="B31" s="1639">
        <v>3563</v>
      </c>
      <c r="C31" s="1639">
        <v>1073</v>
      </c>
      <c r="D31" s="1639">
        <v>1424</v>
      </c>
      <c r="E31" s="1639">
        <v>542</v>
      </c>
      <c r="F31" s="1639">
        <v>210</v>
      </c>
      <c r="G31" s="1639">
        <v>6.4833759590792841</v>
      </c>
      <c r="H31" s="1639">
        <v>308</v>
      </c>
      <c r="I31" s="1639">
        <v>61</v>
      </c>
      <c r="J31" s="1638">
        <v>3624</v>
      </c>
    </row>
    <row r="32" spans="1:10" s="1625" customFormat="1" ht="11.5" x14ac:dyDescent="0.25">
      <c r="A32" s="1637" t="s">
        <v>710</v>
      </c>
      <c r="B32" s="1639">
        <v>98900</v>
      </c>
      <c r="C32" s="1639">
        <v>36083</v>
      </c>
      <c r="D32" s="1639">
        <v>24458</v>
      </c>
      <c r="E32" s="1639">
        <v>13434</v>
      </c>
      <c r="F32" s="1639">
        <v>7478</v>
      </c>
      <c r="G32" s="1639">
        <v>8599.2256940540337</v>
      </c>
      <c r="H32" s="1639">
        <v>8848</v>
      </c>
      <c r="I32" s="1639">
        <v>2277</v>
      </c>
      <c r="J32" s="1638">
        <v>101177</v>
      </c>
    </row>
    <row r="33" spans="1:13" s="1625" customFormat="1" ht="11.5" x14ac:dyDescent="0.25">
      <c r="A33" s="1637" t="s">
        <v>316</v>
      </c>
      <c r="B33" s="1639">
        <v>1936</v>
      </c>
      <c r="C33" s="1639">
        <v>547</v>
      </c>
      <c r="D33" s="1639">
        <v>554</v>
      </c>
      <c r="E33" s="1639">
        <v>138</v>
      </c>
      <c r="F33" s="1639">
        <v>276</v>
      </c>
      <c r="G33" s="1639">
        <v>155.60535612214218</v>
      </c>
      <c r="H33" s="1639">
        <v>265</v>
      </c>
      <c r="I33" s="1639">
        <v>16</v>
      </c>
      <c r="J33" s="1638">
        <v>1952</v>
      </c>
    </row>
    <row r="34" spans="1:13" s="1636" customFormat="1" ht="11.5" x14ac:dyDescent="0.25">
      <c r="A34" s="1637" t="s">
        <v>711</v>
      </c>
      <c r="B34" s="1639">
        <v>297</v>
      </c>
      <c r="C34" s="1639">
        <v>82</v>
      </c>
      <c r="D34" s="1639">
        <v>144</v>
      </c>
      <c r="E34" s="1639">
        <v>18</v>
      </c>
      <c r="F34" s="1639">
        <v>26</v>
      </c>
      <c r="G34" s="1639">
        <v>27.377470957912777</v>
      </c>
      <c r="H34" s="1639">
        <v>0</v>
      </c>
      <c r="I34" s="1639">
        <v>0</v>
      </c>
      <c r="J34" s="1638">
        <v>297</v>
      </c>
    </row>
    <row r="35" spans="1:13" s="1636" customFormat="1" ht="11.5" x14ac:dyDescent="0.25">
      <c r="A35" s="1637" t="s">
        <v>704</v>
      </c>
      <c r="B35" s="1639">
        <v>5874</v>
      </c>
      <c r="C35" s="1639">
        <v>2553</v>
      </c>
      <c r="D35" s="1639">
        <v>1930</v>
      </c>
      <c r="E35" s="1639">
        <v>429</v>
      </c>
      <c r="F35" s="1639">
        <v>229</v>
      </c>
      <c r="G35" s="1639">
        <v>161.91484721660177</v>
      </c>
      <c r="H35" s="1639">
        <v>571</v>
      </c>
      <c r="I35" s="1639">
        <v>185</v>
      </c>
      <c r="J35" s="1638">
        <v>6059</v>
      </c>
    </row>
    <row r="36" spans="1:13" s="1636" customFormat="1" ht="11.5" x14ac:dyDescent="0.25">
      <c r="A36" s="1637" t="s">
        <v>137</v>
      </c>
      <c r="B36" s="1639">
        <v>10484</v>
      </c>
      <c r="C36" s="1639">
        <v>3811</v>
      </c>
      <c r="D36" s="1639">
        <v>3182</v>
      </c>
      <c r="E36" s="1639">
        <v>1232</v>
      </c>
      <c r="F36" s="1639">
        <v>663</v>
      </c>
      <c r="G36" s="1639">
        <v>516.62495501427929</v>
      </c>
      <c r="H36" s="1639">
        <v>1079</v>
      </c>
      <c r="I36" s="1639">
        <v>1056</v>
      </c>
      <c r="J36" s="1638">
        <v>11540</v>
      </c>
    </row>
    <row r="37" spans="1:13" s="1636" customFormat="1" ht="2.15" customHeight="1" x14ac:dyDescent="0.25">
      <c r="A37" s="1637"/>
      <c r="B37" s="1638"/>
      <c r="C37" s="1638"/>
      <c r="D37" s="1638"/>
      <c r="E37" s="1638"/>
      <c r="F37" s="1638"/>
      <c r="G37" s="1638"/>
      <c r="H37" s="1638"/>
      <c r="I37" s="1638"/>
      <c r="J37" s="1638"/>
    </row>
    <row r="38" spans="1:13" s="1636" customFormat="1" ht="11.5" x14ac:dyDescent="0.25">
      <c r="A38" s="1337" t="s">
        <v>146</v>
      </c>
      <c r="B38" s="1338"/>
      <c r="C38" s="1338"/>
      <c r="D38" s="1338"/>
      <c r="E38" s="1338"/>
      <c r="F38" s="1338"/>
      <c r="G38" s="1338"/>
      <c r="H38" s="1338"/>
      <c r="I38" s="1338"/>
      <c r="J38" s="1339"/>
      <c r="K38" s="1561"/>
      <c r="L38" s="1561"/>
      <c r="M38" s="1561"/>
    </row>
    <row r="39" spans="1:13" s="1636" customFormat="1" ht="11.5" x14ac:dyDescent="0.25">
      <c r="A39" s="1641" t="s">
        <v>212</v>
      </c>
      <c r="B39" s="1641">
        <v>8.0176758308691216</v>
      </c>
      <c r="C39" s="1641">
        <v>7.2478357738896584</v>
      </c>
      <c r="D39" s="1641">
        <v>8.6936031517460961</v>
      </c>
      <c r="E39" s="1641">
        <v>8.0395405351084328</v>
      </c>
      <c r="F39" s="1641">
        <v>9.1833984862495033</v>
      </c>
      <c r="G39" s="1641">
        <v>5.3200302691670212</v>
      </c>
      <c r="H39" s="1642" t="s">
        <v>249</v>
      </c>
      <c r="I39" s="1641">
        <v>6.1986315464626962</v>
      </c>
      <c r="J39" s="1641">
        <v>7.9851920643998744</v>
      </c>
      <c r="K39" s="1561"/>
      <c r="L39" s="1561"/>
      <c r="M39" s="1561"/>
    </row>
    <row r="40" spans="1:13" s="1636" customFormat="1" ht="11.5" x14ac:dyDescent="0.25">
      <c r="A40" s="1641" t="s">
        <v>797</v>
      </c>
      <c r="B40" s="1641">
        <v>1.1548798859159657</v>
      </c>
      <c r="C40" s="1641">
        <v>0.66439257777010996</v>
      </c>
      <c r="D40" s="1641">
        <v>1.5720398788255396</v>
      </c>
      <c r="E40" s="1641">
        <v>1.0899692926818207</v>
      </c>
      <c r="F40" s="1641">
        <v>1.5433898252254621</v>
      </c>
      <c r="G40" s="1641">
        <v>0.39554931743569421</v>
      </c>
      <c r="H40" s="1642" t="s">
        <v>249</v>
      </c>
      <c r="I40" s="1641">
        <v>0</v>
      </c>
      <c r="J40" s="1641">
        <v>1.1342565020678164</v>
      </c>
      <c r="K40" s="1561"/>
      <c r="L40" s="1561"/>
      <c r="M40" s="1561"/>
    </row>
    <row r="41" spans="1:13" s="1636" customFormat="1" ht="11.5" x14ac:dyDescent="0.25">
      <c r="A41" s="1641" t="s">
        <v>798</v>
      </c>
      <c r="B41" s="1641">
        <v>5.4659446814673069</v>
      </c>
      <c r="C41" s="1641">
        <v>4.9438802292454707</v>
      </c>
      <c r="D41" s="1641">
        <v>6.1444465625909919</v>
      </c>
      <c r="E41" s="1641">
        <v>5.4058136105580532</v>
      </c>
      <c r="F41" s="1641">
        <v>5.1468927301546064</v>
      </c>
      <c r="G41" s="1641">
        <v>4.0615940371584198</v>
      </c>
      <c r="H41" s="1642" t="s">
        <v>249</v>
      </c>
      <c r="I41" s="1641">
        <v>6.1986315464626962</v>
      </c>
      <c r="J41" s="1641">
        <v>5.4790287109335756</v>
      </c>
      <c r="K41" s="1561"/>
      <c r="L41" s="1561"/>
      <c r="M41" s="1561"/>
    </row>
    <row r="42" spans="1:13" s="1636" customFormat="1" ht="11.5" x14ac:dyDescent="0.25">
      <c r="A42" s="1641" t="s">
        <v>799</v>
      </c>
      <c r="B42" s="1641">
        <v>1.3968512634858214</v>
      </c>
      <c r="C42" s="1641">
        <v>1.6395629668740688</v>
      </c>
      <c r="D42" s="1641">
        <v>0.97711671032955982</v>
      </c>
      <c r="E42" s="1641">
        <v>1.5437576318685449</v>
      </c>
      <c r="F42" s="1641">
        <v>2.4931159308694348</v>
      </c>
      <c r="G42" s="1641">
        <v>0.86288691457290656</v>
      </c>
      <c r="H42" s="1642" t="s">
        <v>249</v>
      </c>
      <c r="I42" s="1641">
        <v>0</v>
      </c>
      <c r="J42" s="1641">
        <v>1.3719068513984964</v>
      </c>
      <c r="K42" s="1561"/>
      <c r="L42" s="1561"/>
      <c r="M42" s="1561"/>
    </row>
    <row r="43" spans="1:13" s="1625" customFormat="1" ht="11.5" x14ac:dyDescent="0.25">
      <c r="A43" s="1641" t="s">
        <v>138</v>
      </c>
      <c r="B43" s="1641"/>
      <c r="C43" s="1641"/>
      <c r="D43" s="1641"/>
      <c r="E43" s="1641"/>
      <c r="F43" s="1641"/>
      <c r="G43" s="1641"/>
      <c r="H43" s="1641"/>
      <c r="I43" s="1641"/>
      <c r="J43" s="1641"/>
      <c r="K43" s="1537"/>
      <c r="L43" s="1537"/>
      <c r="M43" s="1537"/>
    </row>
    <row r="44" spans="1:13" s="1625" customFormat="1" ht="11.5" x14ac:dyDescent="0.25">
      <c r="A44" s="1643" t="s">
        <v>139</v>
      </c>
      <c r="B44" s="1639">
        <v>99448</v>
      </c>
      <c r="C44" s="1639">
        <v>10341</v>
      </c>
      <c r="D44" s="1639">
        <v>44728</v>
      </c>
      <c r="E44" s="1639">
        <v>14435</v>
      </c>
      <c r="F44" s="1639">
        <v>11780</v>
      </c>
      <c r="G44" s="1639">
        <v>9587.5029826315604</v>
      </c>
      <c r="H44" s="1642" t="s">
        <v>249</v>
      </c>
      <c r="I44" s="1639"/>
      <c r="J44" s="1639"/>
      <c r="K44" s="1537"/>
      <c r="L44" s="1537"/>
      <c r="M44" s="1537"/>
    </row>
    <row r="45" spans="1:13" s="1625" customFormat="1" ht="11.5" x14ac:dyDescent="0.25">
      <c r="A45" s="1643" t="s">
        <v>140</v>
      </c>
      <c r="B45" s="1639">
        <v>143942</v>
      </c>
      <c r="C45" s="1639">
        <v>54650</v>
      </c>
      <c r="D45" s="1639">
        <v>43959</v>
      </c>
      <c r="E45" s="1639">
        <v>18543</v>
      </c>
      <c r="F45" s="1639">
        <v>11071</v>
      </c>
      <c r="G45" s="1639">
        <v>2976.3694025970117</v>
      </c>
      <c r="H45" s="1642" t="s">
        <v>249</v>
      </c>
      <c r="I45" s="1639"/>
      <c r="J45" s="1639"/>
      <c r="K45" s="1537"/>
      <c r="L45" s="1537"/>
      <c r="M45" s="1537"/>
    </row>
    <row r="46" spans="1:13" s="1625" customFormat="1" ht="2.15" customHeight="1" x14ac:dyDescent="0.25">
      <c r="A46" s="1643"/>
      <c r="B46" s="1639"/>
      <c r="C46" s="1639"/>
      <c r="D46" s="1639"/>
      <c r="E46" s="1639"/>
      <c r="F46" s="1639"/>
      <c r="G46" s="1639"/>
      <c r="H46" s="1644"/>
      <c r="I46" s="1642"/>
      <c r="J46" s="1642"/>
      <c r="K46" s="1537"/>
      <c r="L46" s="1537"/>
      <c r="M46" s="1537"/>
    </row>
    <row r="47" spans="1:13" s="1625" customFormat="1" ht="11.5" x14ac:dyDescent="0.25">
      <c r="A47" s="1337" t="s">
        <v>6</v>
      </c>
      <c r="B47" s="1340">
        <v>391.24953215772865</v>
      </c>
      <c r="C47" s="1340">
        <v>62.779755133369576</v>
      </c>
      <c r="D47" s="1340">
        <v>198.5856854709555</v>
      </c>
      <c r="E47" s="1340">
        <v>48.616917905034704</v>
      </c>
      <c r="F47" s="1341">
        <v>0</v>
      </c>
      <c r="G47" s="1341">
        <v>0</v>
      </c>
      <c r="H47" s="1341" t="s">
        <v>249</v>
      </c>
      <c r="I47" s="1341" t="s">
        <v>249</v>
      </c>
      <c r="J47" s="1342" t="s">
        <v>249</v>
      </c>
      <c r="K47" s="1537"/>
      <c r="L47" s="1537"/>
      <c r="M47" s="1537"/>
    </row>
    <row r="48" spans="1:13" s="1625" customFormat="1" ht="11.5" x14ac:dyDescent="0.25">
      <c r="A48" s="1641" t="s">
        <v>1131</v>
      </c>
      <c r="B48" s="1645">
        <v>200.49488063998277</v>
      </c>
      <c r="C48" s="1645">
        <v>133.27742398659001</v>
      </c>
      <c r="D48" s="1645">
        <v>257.56556131472757</v>
      </c>
      <c r="E48" s="1645">
        <v>183.3737156620372</v>
      </c>
      <c r="F48" s="1642">
        <v>0</v>
      </c>
      <c r="G48" s="1642">
        <v>0</v>
      </c>
      <c r="H48" s="1642" t="s">
        <v>249</v>
      </c>
      <c r="I48" s="1642" t="s">
        <v>249</v>
      </c>
      <c r="J48" s="1642" t="s">
        <v>249</v>
      </c>
      <c r="K48" s="1537"/>
      <c r="L48" s="1537"/>
      <c r="M48" s="1537"/>
    </row>
    <row r="49" spans="1:13" s="1625" customFormat="1" ht="11.5" x14ac:dyDescent="0.25">
      <c r="A49" s="1643" t="s">
        <v>403</v>
      </c>
      <c r="B49" s="1645">
        <v>271.62565169604579</v>
      </c>
      <c r="C49" s="1645">
        <v>250.28463137150658</v>
      </c>
      <c r="D49" s="1645">
        <v>298.46478885766209</v>
      </c>
      <c r="E49" s="1645">
        <v>269.06830031296124</v>
      </c>
      <c r="F49" s="1642">
        <v>0</v>
      </c>
      <c r="G49" s="1642">
        <v>0</v>
      </c>
      <c r="H49" s="1642" t="s">
        <v>249</v>
      </c>
      <c r="I49" s="1642" t="s">
        <v>249</v>
      </c>
      <c r="J49" s="1642" t="s">
        <v>249</v>
      </c>
      <c r="K49" s="1537"/>
      <c r="L49" s="1537"/>
      <c r="M49" s="1537"/>
    </row>
    <row r="50" spans="1:13" s="1625" customFormat="1" ht="11.5" x14ac:dyDescent="0.25">
      <c r="A50" s="1646" t="s">
        <v>404</v>
      </c>
      <c r="B50" s="1647">
        <v>64.13181010062263</v>
      </c>
      <c r="C50" s="1647">
        <v>50.912408803891282</v>
      </c>
      <c r="D50" s="1647">
        <v>71.02569117626912</v>
      </c>
      <c r="E50" s="1647">
        <v>73.678767031549214</v>
      </c>
      <c r="F50" s="1648">
        <v>0</v>
      </c>
      <c r="G50" s="1648">
        <v>0</v>
      </c>
      <c r="H50" s="1648" t="s">
        <v>249</v>
      </c>
      <c r="I50" s="1648" t="s">
        <v>249</v>
      </c>
      <c r="J50" s="1648" t="s">
        <v>249</v>
      </c>
      <c r="K50" s="1537"/>
      <c r="L50" s="1537"/>
      <c r="M50" s="1537"/>
    </row>
    <row r="51" spans="1:13" s="1625" customFormat="1" ht="11.5" x14ac:dyDescent="0.25">
      <c r="A51" s="1537"/>
      <c r="B51" s="1537"/>
      <c r="C51" s="1537"/>
      <c r="D51" s="1537"/>
      <c r="E51" s="1537"/>
      <c r="F51" s="1537"/>
      <c r="G51" s="1537"/>
      <c r="H51" s="1537"/>
      <c r="I51" s="1537"/>
      <c r="J51" s="1537"/>
      <c r="K51" s="1537"/>
      <c r="L51" s="1537"/>
      <c r="M51" s="1537"/>
    </row>
    <row r="52" spans="1:13" s="1625" customFormat="1" ht="11.5" x14ac:dyDescent="0.25">
      <c r="A52" s="1537" t="s">
        <v>1156</v>
      </c>
      <c r="B52" s="1537"/>
      <c r="C52" s="1537"/>
      <c r="D52" s="1537"/>
      <c r="E52" s="1537"/>
      <c r="F52" s="1537"/>
      <c r="G52" s="1537"/>
      <c r="H52" s="1537"/>
      <c r="I52" s="1537"/>
      <c r="J52" s="1537"/>
      <c r="K52" s="1537"/>
      <c r="L52" s="1537"/>
      <c r="M52" s="1537"/>
    </row>
    <row r="53" spans="1:13" s="1625" customFormat="1" ht="11.5" x14ac:dyDescent="0.25">
      <c r="A53" s="1537" t="s">
        <v>724</v>
      </c>
      <c r="B53" s="1537"/>
      <c r="C53" s="1537"/>
      <c r="D53" s="1537"/>
      <c r="E53" s="1537"/>
      <c r="F53" s="1537"/>
      <c r="G53" s="1537"/>
      <c r="H53" s="1537"/>
      <c r="I53" s="1537"/>
      <c r="J53" s="1537"/>
      <c r="K53" s="1537"/>
      <c r="L53" s="1537"/>
      <c r="M53" s="1537"/>
    </row>
    <row r="54" spans="1:13" x14ac:dyDescent="0.25">
      <c r="A54" s="525"/>
      <c r="B54" s="525"/>
      <c r="C54" s="525"/>
      <c r="D54" s="525"/>
      <c r="E54" s="525"/>
      <c r="F54" s="525"/>
      <c r="G54" s="525"/>
      <c r="H54" s="525"/>
      <c r="I54" s="525"/>
      <c r="J54" s="525"/>
      <c r="K54" s="525"/>
      <c r="L54" s="525"/>
      <c r="M54" s="525"/>
    </row>
  </sheetData>
  <mergeCells count="1">
    <mergeCell ref="A1:J1"/>
  </mergeCells>
  <printOptions horizontalCentered="1"/>
  <pageMargins left="0.25" right="0.25" top="0.25" bottom="0.5" header="0.3" footer="0.3"/>
  <pageSetup scale="88" orientation="landscape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K38"/>
  <sheetViews>
    <sheetView showGridLines="0" zoomScaleNormal="100" workbookViewId="0">
      <selection sqref="A1:K1"/>
    </sheetView>
  </sheetViews>
  <sheetFormatPr defaultColWidth="9.1796875" defaultRowHeight="11.5" x14ac:dyDescent="0.25"/>
  <cols>
    <col min="1" max="1" width="30.7265625" style="892" customWidth="1"/>
    <col min="2" max="2" width="10.7265625" style="892" customWidth="1"/>
    <col min="3" max="3" width="9.453125" style="892" customWidth="1"/>
    <col min="4" max="4" width="10.7265625" style="892" customWidth="1"/>
    <col min="5" max="5" width="9" style="892" customWidth="1"/>
    <col min="6" max="6" width="10.7265625" style="892" customWidth="1"/>
    <col min="7" max="7" width="9.26953125" style="892" customWidth="1"/>
    <col min="8" max="8" width="10.7265625" style="892" customWidth="1"/>
    <col min="9" max="9" width="9.1796875" style="892"/>
    <col min="10" max="10" width="12.7265625" style="892" customWidth="1"/>
    <col min="11" max="11" width="9.54296875" style="892" customWidth="1"/>
    <col min="12" max="16384" width="9.1796875" style="892"/>
  </cols>
  <sheetData>
    <row r="1" spans="1:11" s="963" customFormat="1" ht="15.5" x14ac:dyDescent="0.35">
      <c r="A1" s="1685" t="str">
        <f>CONCATENATE('List of Tables'!A109,":  ",'List of Tables'!C109)</f>
        <v>TABLE 92:  Cruise Visitor Per Person Per Day Spending – All Cruise Visitors 2014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</row>
    <row r="3" spans="1:11" s="996" customFormat="1" x14ac:dyDescent="0.25">
      <c r="A3" s="1347" t="s">
        <v>505</v>
      </c>
      <c r="B3" s="1347" t="s">
        <v>9</v>
      </c>
      <c r="C3" s="1652" t="s">
        <v>1132</v>
      </c>
      <c r="D3" s="1653" t="s">
        <v>583</v>
      </c>
      <c r="E3" s="1653" t="s">
        <v>1132</v>
      </c>
      <c r="F3" s="1347" t="s">
        <v>220</v>
      </c>
      <c r="G3" s="1652" t="s">
        <v>1132</v>
      </c>
      <c r="H3" s="1653" t="s">
        <v>253</v>
      </c>
      <c r="I3" s="1653" t="s">
        <v>1132</v>
      </c>
      <c r="J3" s="1347" t="s">
        <v>0</v>
      </c>
      <c r="K3" s="1652" t="s">
        <v>1132</v>
      </c>
    </row>
    <row r="4" spans="1:11" x14ac:dyDescent="0.25">
      <c r="A4" s="1548"/>
      <c r="B4" s="1548"/>
      <c r="C4" s="1550"/>
      <c r="D4" s="1549"/>
      <c r="E4" s="1549"/>
      <c r="F4" s="1548"/>
      <c r="G4" s="1550"/>
      <c r="H4" s="1549"/>
      <c r="I4" s="1549"/>
      <c r="J4" s="1548"/>
      <c r="K4" s="1550"/>
    </row>
    <row r="5" spans="1:11" s="963" customFormat="1" x14ac:dyDescent="0.25">
      <c r="A5" s="1348" t="s">
        <v>294</v>
      </c>
      <c r="B5" s="1349">
        <v>200.49488063998191</v>
      </c>
      <c r="C5" s="1350">
        <v>0.97479888055918007</v>
      </c>
      <c r="D5" s="1351">
        <v>107.67717885441282</v>
      </c>
      <c r="E5" s="1352">
        <v>0.98427127344618004</v>
      </c>
      <c r="F5" s="1349">
        <v>63.240948188951251</v>
      </c>
      <c r="G5" s="1350">
        <v>-4.5728942832622295</v>
      </c>
      <c r="H5" s="1351">
        <v>60.547851589445784</v>
      </c>
      <c r="I5" s="1352">
        <v>5.2318947258657378</v>
      </c>
      <c r="J5" s="1349">
        <v>70.212597028137054</v>
      </c>
      <c r="K5" s="1350">
        <v>4.0211582426453285</v>
      </c>
    </row>
    <row r="6" spans="1:11" x14ac:dyDescent="0.25">
      <c r="A6" s="1548"/>
      <c r="B6" s="1360"/>
      <c r="C6" s="1361"/>
      <c r="D6" s="1298"/>
      <c r="E6" s="1362"/>
      <c r="F6" s="1360"/>
      <c r="G6" s="1361"/>
      <c r="H6" s="1298"/>
      <c r="I6" s="1362"/>
      <c r="J6" s="1360"/>
      <c r="K6" s="1361"/>
    </row>
    <row r="7" spans="1:11" s="963" customFormat="1" x14ac:dyDescent="0.25">
      <c r="A7" s="1348" t="s">
        <v>664</v>
      </c>
      <c r="B7" s="1349">
        <v>15.104759266521869</v>
      </c>
      <c r="C7" s="1350">
        <v>28.775519825009855</v>
      </c>
      <c r="D7" s="1351">
        <v>30.39416412335725</v>
      </c>
      <c r="E7" s="1352">
        <v>19.535419467568094</v>
      </c>
      <c r="F7" s="1349">
        <v>7.7923481274559405</v>
      </c>
      <c r="G7" s="1350">
        <v>37.399148644102318</v>
      </c>
      <c r="H7" s="1351">
        <v>7.0231463734868589</v>
      </c>
      <c r="I7" s="1352">
        <v>35.228720478470635</v>
      </c>
      <c r="J7" s="1349">
        <v>7.4049650155911566</v>
      </c>
      <c r="K7" s="1350">
        <v>54.024999671785736</v>
      </c>
    </row>
    <row r="8" spans="1:11" x14ac:dyDescent="0.25">
      <c r="A8" s="1548"/>
      <c r="B8" s="1360"/>
      <c r="C8" s="1361"/>
      <c r="D8" s="1298"/>
      <c r="E8" s="1362"/>
      <c r="F8" s="1360"/>
      <c r="G8" s="1361"/>
      <c r="H8" s="1298"/>
      <c r="I8" s="1362"/>
      <c r="J8" s="1360"/>
      <c r="K8" s="1361"/>
    </row>
    <row r="9" spans="1:11" s="963" customFormat="1" x14ac:dyDescent="0.25">
      <c r="A9" s="1348" t="s">
        <v>295</v>
      </c>
      <c r="B9" s="1349">
        <v>11.436307343060477</v>
      </c>
      <c r="C9" s="1350">
        <v>5.0081936635215207</v>
      </c>
      <c r="D9" s="1351">
        <v>20.248163756907619</v>
      </c>
      <c r="E9" s="1352">
        <v>8.1504380238469398</v>
      </c>
      <c r="F9" s="1349">
        <v>7.8259800145744043</v>
      </c>
      <c r="G9" s="1350">
        <v>-10.133474824659183</v>
      </c>
      <c r="H9" s="1351">
        <v>5.5338916434083707</v>
      </c>
      <c r="I9" s="1352">
        <v>5.4723769358859808</v>
      </c>
      <c r="J9" s="1349">
        <v>7.3287768352577576</v>
      </c>
      <c r="K9" s="1350">
        <v>9.6596243212579971</v>
      </c>
    </row>
    <row r="10" spans="1:11" x14ac:dyDescent="0.25">
      <c r="A10" s="1548" t="s">
        <v>299</v>
      </c>
      <c r="B10" s="1360">
        <v>8.3352164870803183</v>
      </c>
      <c r="C10" s="1361">
        <v>7.9066564317306076</v>
      </c>
      <c r="D10" s="1298">
        <v>15.368962464868577</v>
      </c>
      <c r="E10" s="1362">
        <v>11.512895300130776</v>
      </c>
      <c r="F10" s="1360">
        <v>5.6073172944647149</v>
      </c>
      <c r="G10" s="1361">
        <v>-9.0269234520520154</v>
      </c>
      <c r="H10" s="1298">
        <v>3.6383183677445095</v>
      </c>
      <c r="I10" s="1362">
        <v>3.5972168136644056</v>
      </c>
      <c r="J10" s="1360">
        <v>4.8766777008352857</v>
      </c>
      <c r="K10" s="1361">
        <v>12.793372142784154</v>
      </c>
    </row>
    <row r="11" spans="1:11" x14ac:dyDescent="0.25">
      <c r="A11" s="1548" t="s">
        <v>300</v>
      </c>
      <c r="B11" s="1360">
        <v>1.3185845137989303</v>
      </c>
      <c r="C11" s="1361">
        <v>-0.35464548838893828</v>
      </c>
      <c r="D11" s="1298">
        <v>2.3464913709234811</v>
      </c>
      <c r="E11" s="1362">
        <v>1.1075170206151785</v>
      </c>
      <c r="F11" s="1360">
        <v>0.89581156776201731</v>
      </c>
      <c r="G11" s="1361">
        <v>-25.16094107421204</v>
      </c>
      <c r="H11" s="1298">
        <v>0.85541696611673923</v>
      </c>
      <c r="I11" s="1362">
        <v>13.262711946464556</v>
      </c>
      <c r="J11" s="1360">
        <v>0.61193217693515578</v>
      </c>
      <c r="K11" s="1361">
        <v>9.6936904516194069</v>
      </c>
    </row>
    <row r="12" spans="1:11" x14ac:dyDescent="0.25">
      <c r="A12" s="1548" t="s">
        <v>301</v>
      </c>
      <c r="B12" s="1360">
        <v>1.7825063421812288</v>
      </c>
      <c r="C12" s="1361">
        <v>-3.2888913126750241</v>
      </c>
      <c r="D12" s="1298">
        <v>2.5327099211155621</v>
      </c>
      <c r="E12" s="1362">
        <v>-3.3022902755975081</v>
      </c>
      <c r="F12" s="1360">
        <v>1.322851152347672</v>
      </c>
      <c r="G12" s="1361">
        <v>-1.8477069709633698</v>
      </c>
      <c r="H12" s="1298">
        <v>1.040156309547122</v>
      </c>
      <c r="I12" s="1362">
        <v>6.1889227383791212</v>
      </c>
      <c r="J12" s="1360">
        <v>1.8401669574873156</v>
      </c>
      <c r="K12" s="1361">
        <v>2.1294180850816469</v>
      </c>
    </row>
    <row r="13" spans="1:11" x14ac:dyDescent="0.25">
      <c r="A13" s="1548"/>
      <c r="B13" s="1360"/>
      <c r="C13" s="1361"/>
      <c r="D13" s="1298"/>
      <c r="E13" s="1362"/>
      <c r="F13" s="1360"/>
      <c r="G13" s="1361"/>
      <c r="H13" s="1298"/>
      <c r="I13" s="1362"/>
      <c r="J13" s="1360"/>
      <c r="K13" s="1361"/>
    </row>
    <row r="14" spans="1:11" s="963" customFormat="1" x14ac:dyDescent="0.25">
      <c r="A14" s="1348" t="s">
        <v>296</v>
      </c>
      <c r="B14" s="1349">
        <v>3.6474399664421364</v>
      </c>
      <c r="C14" s="1350">
        <v>-3.1211244399040772</v>
      </c>
      <c r="D14" s="1351">
        <v>5.6582543271392005</v>
      </c>
      <c r="E14" s="1352">
        <v>0.59998601239750204</v>
      </c>
      <c r="F14" s="1349">
        <v>2.5547390969569883</v>
      </c>
      <c r="G14" s="1350">
        <v>-11.720869395450894</v>
      </c>
      <c r="H14" s="1351">
        <v>2.5440534903826197</v>
      </c>
      <c r="I14" s="1352">
        <v>-4.0563573618461302</v>
      </c>
      <c r="J14" s="1349">
        <v>2.7590953208159945</v>
      </c>
      <c r="K14" s="1350">
        <v>-1.6573840554929609</v>
      </c>
    </row>
    <row r="15" spans="1:11" x14ac:dyDescent="0.25">
      <c r="A15" s="1548"/>
      <c r="B15" s="1360"/>
      <c r="C15" s="1361"/>
      <c r="D15" s="1298"/>
      <c r="E15" s="1362"/>
      <c r="F15" s="1360"/>
      <c r="G15" s="1361"/>
      <c r="H15" s="1298"/>
      <c r="I15" s="1362"/>
      <c r="J15" s="1360"/>
      <c r="K15" s="1361"/>
    </row>
    <row r="16" spans="1:11" s="963" customFormat="1" x14ac:dyDescent="0.25">
      <c r="A16" s="1348" t="s">
        <v>297</v>
      </c>
      <c r="B16" s="1349">
        <v>20.186036843372527</v>
      </c>
      <c r="C16" s="1350">
        <v>-3.7386712427586288</v>
      </c>
      <c r="D16" s="1351">
        <v>14.484702974519662</v>
      </c>
      <c r="E16" s="1352">
        <v>-10.397087802328508</v>
      </c>
      <c r="F16" s="1349">
        <v>18.814735285654439</v>
      </c>
      <c r="G16" s="1350">
        <v>-3.9465065624982421</v>
      </c>
      <c r="H16" s="1351">
        <v>25.170891185734543</v>
      </c>
      <c r="I16" s="1352">
        <v>3.8685328825216692</v>
      </c>
      <c r="J16" s="1349">
        <v>25.207388600969058</v>
      </c>
      <c r="K16" s="1350">
        <v>3.1151898557662649</v>
      </c>
    </row>
    <row r="17" spans="1:11" x14ac:dyDescent="0.25">
      <c r="A17" s="1548"/>
      <c r="B17" s="1360"/>
      <c r="C17" s="1361"/>
      <c r="D17" s="1298"/>
      <c r="E17" s="1362"/>
      <c r="F17" s="1360"/>
      <c r="G17" s="1361"/>
      <c r="H17" s="1298"/>
      <c r="I17" s="1362"/>
      <c r="J17" s="1360"/>
      <c r="K17" s="1361"/>
    </row>
    <row r="18" spans="1:11" s="963" customFormat="1" x14ac:dyDescent="0.25">
      <c r="A18" s="1348" t="s">
        <v>503</v>
      </c>
      <c r="B18" s="1349">
        <v>6.9037043391763371</v>
      </c>
      <c r="C18" s="1350">
        <v>-3.6829108865538029</v>
      </c>
      <c r="D18" s="1351">
        <v>9.623728356028348</v>
      </c>
      <c r="E18" s="1352">
        <v>-2.6464947018640661</v>
      </c>
      <c r="F18" s="1349">
        <v>6.0235766254132788</v>
      </c>
      <c r="G18" s="1350">
        <v>-6.7773859338191134</v>
      </c>
      <c r="H18" s="1351">
        <v>5.1898084600791465</v>
      </c>
      <c r="I18" s="1352">
        <v>1.3578629666476383</v>
      </c>
      <c r="J18" s="1349">
        <v>5.2853517093393316</v>
      </c>
      <c r="K18" s="1350">
        <v>-5.194058032990867</v>
      </c>
    </row>
    <row r="19" spans="1:11" x14ac:dyDescent="0.25">
      <c r="A19" s="1548" t="s">
        <v>302</v>
      </c>
      <c r="B19" s="1360">
        <v>1.2848859705297135</v>
      </c>
      <c r="C19" s="1361">
        <v>-12.339519175052892</v>
      </c>
      <c r="D19" s="1298">
        <v>1.5339035779063008</v>
      </c>
      <c r="E19" s="1362">
        <v>-10.324068383553076</v>
      </c>
      <c r="F19" s="1360">
        <v>1.1665702798070581</v>
      </c>
      <c r="G19" s="1361">
        <v>-18.760264067090617</v>
      </c>
      <c r="H19" s="1298">
        <v>1.1373825448482457</v>
      </c>
      <c r="I19" s="1362">
        <v>-7.1272968692258072</v>
      </c>
      <c r="J19" s="1360">
        <v>1.1540306884396889</v>
      </c>
      <c r="K19" s="1361">
        <v>-12.881421567933248</v>
      </c>
    </row>
    <row r="20" spans="1:11" x14ac:dyDescent="0.25">
      <c r="A20" s="1548" t="s">
        <v>677</v>
      </c>
      <c r="B20" s="1360">
        <v>1.9625563869370151</v>
      </c>
      <c r="C20" s="1361">
        <v>-3.1659013847943229</v>
      </c>
      <c r="D20" s="1298">
        <v>3.6339694990383866</v>
      </c>
      <c r="E20" s="1362">
        <v>-5.1076935003785628</v>
      </c>
      <c r="F20" s="1360">
        <v>1.031065045345908</v>
      </c>
      <c r="G20" s="1361">
        <v>-16.882962752536447</v>
      </c>
      <c r="H20" s="1298">
        <v>0.91266336230240996</v>
      </c>
      <c r="I20" s="1362">
        <v>14.346306273359621</v>
      </c>
      <c r="J20" s="1360">
        <v>1.4220731990936126</v>
      </c>
      <c r="K20" s="1361">
        <v>4.2608680073150218</v>
      </c>
    </row>
    <row r="21" spans="1:11" x14ac:dyDescent="0.25">
      <c r="A21" s="1548" t="s">
        <v>303</v>
      </c>
      <c r="B21" s="1360">
        <v>3.1177293358721103</v>
      </c>
      <c r="C21" s="1361">
        <v>-0.22085620229269631</v>
      </c>
      <c r="D21" s="1298">
        <v>3.7597431848967751</v>
      </c>
      <c r="E21" s="1362">
        <v>2.6759511439218508</v>
      </c>
      <c r="F21" s="1360">
        <v>3.284408523177186</v>
      </c>
      <c r="G21" s="1361">
        <v>0.44936512082793811</v>
      </c>
      <c r="H21" s="1298">
        <v>2.7204765298462039</v>
      </c>
      <c r="I21" s="1362">
        <v>1.9168210858846013</v>
      </c>
      <c r="J21" s="1360">
        <v>2.3062631012611221</v>
      </c>
      <c r="K21" s="1361">
        <v>-4.722160009268805</v>
      </c>
    </row>
    <row r="22" spans="1:11" x14ac:dyDescent="0.25">
      <c r="A22" s="1548" t="s">
        <v>405</v>
      </c>
      <c r="B22" s="1360">
        <v>0.53853264583749783</v>
      </c>
      <c r="C22" s="1361">
        <v>-2.1881725784323902</v>
      </c>
      <c r="D22" s="1298">
        <v>0.69611209418688502</v>
      </c>
      <c r="E22" s="1362">
        <v>1.8424862244948326</v>
      </c>
      <c r="F22" s="1360">
        <v>0.54153277708312642</v>
      </c>
      <c r="G22" s="1361">
        <v>5.0859588945575851</v>
      </c>
      <c r="H22" s="1298">
        <v>0.41928602308228713</v>
      </c>
      <c r="I22" s="1362">
        <v>-2.0693503117587997</v>
      </c>
      <c r="J22" s="1360">
        <v>0.40298472054490792</v>
      </c>
      <c r="K22" s="1361">
        <v>-13.471827570616647</v>
      </c>
    </row>
    <row r="23" spans="1:11" x14ac:dyDescent="0.25">
      <c r="A23" s="1548"/>
      <c r="B23" s="1360"/>
      <c r="C23" s="1361"/>
      <c r="D23" s="1298"/>
      <c r="E23" s="1362"/>
      <c r="F23" s="1360"/>
      <c r="G23" s="1361"/>
      <c r="H23" s="1298"/>
      <c r="I23" s="1362"/>
      <c r="J23" s="1360"/>
      <c r="K23" s="1361"/>
    </row>
    <row r="24" spans="1:11" s="1040" customFormat="1" x14ac:dyDescent="0.25">
      <c r="A24" s="1238" t="s">
        <v>672</v>
      </c>
      <c r="B24" s="1353">
        <v>17.162043103204191</v>
      </c>
      <c r="C24" s="1354">
        <v>-12.109313793819098</v>
      </c>
      <c r="D24" s="1355">
        <v>21.009726099023197</v>
      </c>
      <c r="E24" s="1356">
        <v>-14.175483345986084</v>
      </c>
      <c r="F24" s="1353">
        <v>15.927079534335665</v>
      </c>
      <c r="G24" s="1354">
        <v>-14.201132019585373</v>
      </c>
      <c r="H24" s="1355">
        <v>11.3595228851551</v>
      </c>
      <c r="I24" s="1356">
        <v>-2.4859230728748183</v>
      </c>
      <c r="J24" s="1353">
        <v>17.496976070997889</v>
      </c>
      <c r="K24" s="1354">
        <v>-6.2140296882293944</v>
      </c>
    </row>
    <row r="25" spans="1:11" x14ac:dyDescent="0.25">
      <c r="A25" s="1548" t="s">
        <v>304</v>
      </c>
      <c r="B25" s="1360">
        <v>6.1094617692494868</v>
      </c>
      <c r="C25" s="1361">
        <v>-11.41270223760451</v>
      </c>
      <c r="D25" s="1298">
        <v>8.5367617392917676</v>
      </c>
      <c r="E25" s="1362">
        <v>-11.818029085959514</v>
      </c>
      <c r="F25" s="1360">
        <v>5.5511131886066769</v>
      </c>
      <c r="G25" s="1361">
        <v>-16.161529989682322</v>
      </c>
      <c r="H25" s="1298">
        <v>3.9092884885992549</v>
      </c>
      <c r="I25" s="1362">
        <v>-3.3584742722065464</v>
      </c>
      <c r="J25" s="1360">
        <v>4.9953705991430501</v>
      </c>
      <c r="K25" s="1361">
        <v>-4.871102258409632</v>
      </c>
    </row>
    <row r="26" spans="1:11" x14ac:dyDescent="0.25">
      <c r="A26" s="1548" t="s">
        <v>305</v>
      </c>
      <c r="B26" s="1360">
        <v>3.3717792764512269</v>
      </c>
      <c r="C26" s="1361">
        <v>-16.383708032991549</v>
      </c>
      <c r="D26" s="1298">
        <v>3.8439705891459703</v>
      </c>
      <c r="E26" s="1362">
        <v>-22.976868220390944</v>
      </c>
      <c r="F26" s="1360">
        <v>4.0006724802986415</v>
      </c>
      <c r="G26" s="1361">
        <v>-12.877461781998933</v>
      </c>
      <c r="H26" s="1298">
        <v>2.3066081937065763</v>
      </c>
      <c r="I26" s="1362">
        <v>1.549809207605235</v>
      </c>
      <c r="J26" s="1360">
        <v>2.9126606742266383</v>
      </c>
      <c r="K26" s="1361">
        <v>-14.809079232383738</v>
      </c>
    </row>
    <row r="27" spans="1:11" x14ac:dyDescent="0.25">
      <c r="A27" s="1548" t="s">
        <v>306</v>
      </c>
      <c r="B27" s="1360">
        <v>0.56157856427140129</v>
      </c>
      <c r="C27" s="1361">
        <v>22.259911480402561</v>
      </c>
      <c r="D27" s="1298">
        <v>1.066560956732473</v>
      </c>
      <c r="E27" s="1362">
        <v>25.26111141515528</v>
      </c>
      <c r="F27" s="1360">
        <v>0.50016792636678631</v>
      </c>
      <c r="G27" s="1361">
        <v>69.42533334865044</v>
      </c>
      <c r="H27" s="1298">
        <v>0.16620732593388077</v>
      </c>
      <c r="I27" s="1362">
        <v>4.1968706422186086</v>
      </c>
      <c r="J27" s="1360">
        <v>0.23680847117022427</v>
      </c>
      <c r="K27" s="1361">
        <v>-20.451429302909386</v>
      </c>
    </row>
    <row r="28" spans="1:11" x14ac:dyDescent="0.25">
      <c r="A28" s="1548" t="s">
        <v>307</v>
      </c>
      <c r="B28" s="1360">
        <v>0.37880195771337649</v>
      </c>
      <c r="C28" s="1361">
        <v>-4.6238233061698271</v>
      </c>
      <c r="D28" s="1298">
        <v>0.57773255317838001</v>
      </c>
      <c r="E28" s="1362">
        <v>-8.8654264225479622</v>
      </c>
      <c r="F28" s="1360">
        <v>0.39670917274593898</v>
      </c>
      <c r="G28" s="1361">
        <v>13.688346149240882</v>
      </c>
      <c r="H28" s="1298">
        <v>0.21051248505923126</v>
      </c>
      <c r="I28" s="1362">
        <v>-9.1949692247237707</v>
      </c>
      <c r="J28" s="1360">
        <v>0.21977234484114883</v>
      </c>
      <c r="K28" s="1361">
        <v>-7.9293037694747053</v>
      </c>
    </row>
    <row r="29" spans="1:11" x14ac:dyDescent="0.25">
      <c r="A29" s="1548" t="s">
        <v>208</v>
      </c>
      <c r="B29" s="1360">
        <v>2.2340711190197791</v>
      </c>
      <c r="C29" s="1361">
        <v>-9.4420736536107714</v>
      </c>
      <c r="D29" s="1298">
        <v>1.9585713278856567</v>
      </c>
      <c r="E29" s="1362">
        <v>-12.822940007432759</v>
      </c>
      <c r="F29" s="1360">
        <v>1.413977368265287</v>
      </c>
      <c r="G29" s="1361">
        <v>-15.62275563564074</v>
      </c>
      <c r="H29" s="1298">
        <v>1.2290276670598297</v>
      </c>
      <c r="I29" s="1362">
        <v>-9.3461700447685541</v>
      </c>
      <c r="J29" s="1360">
        <v>4.2296838301722781</v>
      </c>
      <c r="K29" s="1361">
        <v>2.9875066988758414</v>
      </c>
    </row>
    <row r="30" spans="1:11" x14ac:dyDescent="0.25">
      <c r="A30" s="1548" t="s">
        <v>683</v>
      </c>
      <c r="B30" s="1360">
        <v>4.506350416498921</v>
      </c>
      <c r="C30" s="1361">
        <v>-14.556737871373471</v>
      </c>
      <c r="D30" s="1298">
        <v>5.0261289327889482</v>
      </c>
      <c r="E30" s="1362">
        <v>-17.282867569861871</v>
      </c>
      <c r="F30" s="1360">
        <v>4.0644393980523335</v>
      </c>
      <c r="G30" s="1361">
        <v>-19.19810125229796</v>
      </c>
      <c r="H30" s="1298">
        <v>3.5378787247963257</v>
      </c>
      <c r="I30" s="1362">
        <v>-1.3276793974164813</v>
      </c>
      <c r="J30" s="1360">
        <v>4.9026801514445504</v>
      </c>
      <c r="K30" s="1361">
        <v>-8.2370350535066699</v>
      </c>
    </row>
    <row r="31" spans="1:11" x14ac:dyDescent="0.25">
      <c r="A31" s="1548"/>
      <c r="B31" s="1360"/>
      <c r="C31" s="1361"/>
      <c r="D31" s="1298"/>
      <c r="E31" s="1362"/>
      <c r="F31" s="1360"/>
      <c r="G31" s="1361"/>
      <c r="H31" s="1298"/>
      <c r="I31" s="1362"/>
      <c r="J31" s="1360"/>
      <c r="K31" s="1361"/>
    </row>
    <row r="32" spans="1:11" s="963" customFormat="1" x14ac:dyDescent="0.25">
      <c r="A32" s="1348" t="s">
        <v>298</v>
      </c>
      <c r="B32" s="1349">
        <v>4.9734987546386593</v>
      </c>
      <c r="C32" s="1350">
        <v>0.73876437441684484</v>
      </c>
      <c r="D32" s="1351">
        <v>6.2584392174374432</v>
      </c>
      <c r="E32" s="1352">
        <v>-1.0271116436964878</v>
      </c>
      <c r="F32" s="1349">
        <v>4.3024895045601168</v>
      </c>
      <c r="G32" s="1350">
        <v>-1.8867808455567348</v>
      </c>
      <c r="H32" s="1351">
        <v>3.7265375511991397</v>
      </c>
      <c r="I32" s="1352">
        <v>8.240580067035852</v>
      </c>
      <c r="J32" s="1349">
        <v>4.7300434751652434</v>
      </c>
      <c r="K32" s="1350">
        <v>4.5338935873494801</v>
      </c>
    </row>
    <row r="33" spans="1:11" x14ac:dyDescent="0.25">
      <c r="A33" s="1548"/>
      <c r="B33" s="1360"/>
      <c r="C33" s="1361"/>
      <c r="D33" s="1298"/>
      <c r="E33" s="1362"/>
      <c r="F33" s="1360"/>
      <c r="G33" s="1361"/>
      <c r="H33" s="1298"/>
      <c r="I33" s="1362"/>
      <c r="J33" s="1360"/>
      <c r="K33" s="1361"/>
    </row>
    <row r="34" spans="1:11" s="963" customFormat="1" x14ac:dyDescent="0.25">
      <c r="A34" s="1289" t="s">
        <v>8</v>
      </c>
      <c r="B34" s="1357">
        <v>121.08109102356573</v>
      </c>
      <c r="C34" s="1358">
        <v>1.2615227947306185</v>
      </c>
      <c r="D34" s="1291"/>
      <c r="E34" s="1359"/>
      <c r="F34" s="1357"/>
      <c r="G34" s="1358"/>
      <c r="H34" s="1291"/>
      <c r="I34" s="1359"/>
      <c r="J34" s="1357"/>
      <c r="K34" s="1358"/>
    </row>
    <row r="35" spans="1:11" x14ac:dyDescent="0.25">
      <c r="B35" s="1363"/>
      <c r="C35" s="1363"/>
      <c r="D35" s="1363"/>
      <c r="E35" s="1363"/>
      <c r="F35" s="1363"/>
      <c r="G35" s="1363"/>
      <c r="H35" s="1363"/>
      <c r="I35" s="1363"/>
      <c r="J35" s="1363"/>
      <c r="K35" s="1363"/>
    </row>
    <row r="36" spans="1:11" ht="13.5" x14ac:dyDescent="0.25">
      <c r="A36" s="892" t="s">
        <v>1123</v>
      </c>
    </row>
    <row r="37" spans="1:11" x14ac:dyDescent="0.25">
      <c r="A37" s="892" t="s">
        <v>722</v>
      </c>
    </row>
    <row r="38" spans="1:11" x14ac:dyDescent="0.25">
      <c r="A38" s="892" t="s">
        <v>724</v>
      </c>
    </row>
  </sheetData>
  <mergeCells count="1">
    <mergeCell ref="A1:K1"/>
  </mergeCells>
  <phoneticPr fontId="65" type="noConversion"/>
  <printOptions horizontalCentered="1"/>
  <pageMargins left="0.25" right="0.25" top="0.25" bottom="0.5" header="0.3" footer="0.3"/>
  <pageSetup scale="84"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FF0000"/>
    <pageSetUpPr fitToPage="1"/>
  </sheetPr>
  <dimension ref="A1:H234"/>
  <sheetViews>
    <sheetView workbookViewId="0"/>
  </sheetViews>
  <sheetFormatPr defaultRowHeight="12.5" x14ac:dyDescent="0.25"/>
  <cols>
    <col min="1" max="1" width="35.1796875" customWidth="1"/>
    <col min="2" max="2" width="10.453125" customWidth="1"/>
    <col min="3" max="5" width="11.453125" customWidth="1"/>
    <col min="6" max="6" width="13.453125" customWidth="1"/>
  </cols>
  <sheetData>
    <row r="1" spans="1:8" ht="13" x14ac:dyDescent="0.3">
      <c r="H1" s="160" t="s">
        <v>127</v>
      </c>
    </row>
    <row r="2" spans="1:8" ht="13" x14ac:dyDescent="0.3">
      <c r="G2" s="93"/>
    </row>
    <row r="3" spans="1:8" ht="12.75" customHeight="1" x14ac:dyDescent="0.25">
      <c r="A3" s="1722" t="s">
        <v>12</v>
      </c>
      <c r="B3" s="1722"/>
      <c r="C3" s="1722"/>
      <c r="D3" s="1722"/>
      <c r="E3" s="1722"/>
      <c r="F3" s="1722"/>
      <c r="H3" s="147" t="s">
        <v>7</v>
      </c>
    </row>
    <row r="4" spans="1:8" ht="6.75" customHeight="1" x14ac:dyDescent="0.25"/>
    <row r="5" spans="1:8" ht="13" x14ac:dyDescent="0.3">
      <c r="A5" s="129" t="s">
        <v>505</v>
      </c>
      <c r="B5" s="125" t="s">
        <v>293</v>
      </c>
      <c r="C5" s="125" t="s">
        <v>583</v>
      </c>
      <c r="D5" s="125" t="s">
        <v>220</v>
      </c>
      <c r="E5" s="125" t="s">
        <v>253</v>
      </c>
      <c r="F5" s="126" t="s">
        <v>0</v>
      </c>
    </row>
    <row r="6" spans="1:8" x14ac:dyDescent="0.25">
      <c r="A6" s="49"/>
      <c r="B6" s="18"/>
      <c r="C6" s="18"/>
      <c r="D6" s="18"/>
      <c r="E6" s="18"/>
      <c r="F6" s="90"/>
    </row>
    <row r="7" spans="1:8" ht="13" x14ac:dyDescent="0.3">
      <c r="A7" s="50" t="s">
        <v>294</v>
      </c>
      <c r="B7" s="152">
        <v>175.17275916348663</v>
      </c>
      <c r="C7" s="152">
        <v>94.328719435935525</v>
      </c>
      <c r="D7" s="152">
        <v>65.469202266252736</v>
      </c>
      <c r="E7" s="152">
        <v>53.260292445304778</v>
      </c>
      <c r="F7" s="153">
        <v>65.926393652408564</v>
      </c>
    </row>
    <row r="8" spans="1:8" x14ac:dyDescent="0.25">
      <c r="A8" s="49"/>
      <c r="B8" s="154"/>
      <c r="C8" s="154"/>
      <c r="D8" s="154"/>
      <c r="E8" s="154"/>
      <c r="F8" s="162"/>
    </row>
    <row r="9" spans="1:8" ht="13" x14ac:dyDescent="0.3">
      <c r="A9" s="50" t="s">
        <v>664</v>
      </c>
      <c r="B9" s="152">
        <v>12.582492221762728</v>
      </c>
      <c r="C9" s="152">
        <v>27.478975892268064</v>
      </c>
      <c r="D9" s="152">
        <v>7.2105989606661307</v>
      </c>
      <c r="E9" s="152">
        <v>4.6279924246274096</v>
      </c>
      <c r="F9" s="153">
        <v>5.3918003388471316</v>
      </c>
    </row>
    <row r="10" spans="1:8" x14ac:dyDescent="0.25">
      <c r="A10" s="49"/>
      <c r="B10" s="154"/>
      <c r="C10" s="154"/>
      <c r="D10" s="154"/>
      <c r="E10" s="154"/>
      <c r="F10" s="162"/>
    </row>
    <row r="11" spans="1:8" ht="13" x14ac:dyDescent="0.3">
      <c r="A11" s="50" t="s">
        <v>295</v>
      </c>
      <c r="B11" s="152">
        <v>8.6216883360329266</v>
      </c>
      <c r="C11" s="152">
        <v>15.266105267484098</v>
      </c>
      <c r="D11" s="152">
        <v>6.7993828657871171</v>
      </c>
      <c r="E11" s="152">
        <v>4.2706345433069943</v>
      </c>
      <c r="F11" s="153">
        <v>5.3522078432325388</v>
      </c>
    </row>
    <row r="12" spans="1:8" x14ac:dyDescent="0.25">
      <c r="A12" s="49" t="s">
        <v>299</v>
      </c>
      <c r="B12" s="154">
        <v>5.6642412696041964</v>
      </c>
      <c r="C12" s="154">
        <v>10.956534201353426</v>
      </c>
      <c r="D12" s="154">
        <v>4.0002272538361883</v>
      </c>
      <c r="E12" s="154">
        <v>2.2521541394554427</v>
      </c>
      <c r="F12" s="162">
        <v>3.3480317104148885</v>
      </c>
    </row>
    <row r="13" spans="1:8" x14ac:dyDescent="0.25">
      <c r="A13" s="49" t="s">
        <v>300</v>
      </c>
      <c r="B13" s="154">
        <v>1.5244213401476661</v>
      </c>
      <c r="C13" s="154">
        <v>2.2338040764078824</v>
      </c>
      <c r="D13" s="154">
        <v>1.7108312171504108</v>
      </c>
      <c r="E13" s="154">
        <v>1.037055802313698</v>
      </c>
      <c r="F13" s="162">
        <v>0.71271596774387325</v>
      </c>
    </row>
    <row r="14" spans="1:8" x14ac:dyDescent="0.25">
      <c r="A14" s="49" t="s">
        <v>301</v>
      </c>
      <c r="B14" s="154">
        <v>1.4330257262810646</v>
      </c>
      <c r="C14" s="154">
        <v>2.0757669897227906</v>
      </c>
      <c r="D14" s="154">
        <v>1.0883243948005186</v>
      </c>
      <c r="E14" s="154">
        <v>0.98142460153785416</v>
      </c>
      <c r="F14" s="162">
        <v>1.2914601650737767</v>
      </c>
    </row>
    <row r="15" spans="1:8" x14ac:dyDescent="0.25">
      <c r="A15" s="49"/>
      <c r="B15" s="154"/>
      <c r="C15" s="154"/>
      <c r="D15" s="154"/>
      <c r="E15" s="154"/>
      <c r="F15" s="162"/>
    </row>
    <row r="16" spans="1:8" ht="13" x14ac:dyDescent="0.3">
      <c r="A16" s="50" t="s">
        <v>296</v>
      </c>
      <c r="B16" s="152">
        <v>4.0065227287290863</v>
      </c>
      <c r="C16" s="152">
        <v>6.1947043165938114</v>
      </c>
      <c r="D16" s="152">
        <v>3.5679486068598982</v>
      </c>
      <c r="E16" s="152">
        <v>2.5421918033456672</v>
      </c>
      <c r="F16" s="153">
        <v>2.7608748058781396</v>
      </c>
    </row>
    <row r="17" spans="1:6" x14ac:dyDescent="0.25">
      <c r="A17" s="49"/>
      <c r="B17" s="154"/>
      <c r="C17" s="154"/>
      <c r="D17" s="154"/>
      <c r="E17" s="154"/>
      <c r="F17" s="162"/>
    </row>
    <row r="18" spans="1:6" ht="13" x14ac:dyDescent="0.3">
      <c r="A18" s="50" t="s">
        <v>297</v>
      </c>
      <c r="B18" s="152">
        <v>18.7467860925431</v>
      </c>
      <c r="C18" s="152">
        <v>11.331215005102282</v>
      </c>
      <c r="D18" s="152">
        <v>19.420196349107911</v>
      </c>
      <c r="E18" s="152">
        <v>22.668490477541269</v>
      </c>
      <c r="F18" s="153">
        <v>24.40579799620901</v>
      </c>
    </row>
    <row r="19" spans="1:6" x14ac:dyDescent="0.25">
      <c r="A19" s="49"/>
      <c r="B19" s="154"/>
      <c r="C19" s="154"/>
      <c r="D19" s="154"/>
      <c r="E19" s="154"/>
      <c r="F19" s="162"/>
    </row>
    <row r="20" spans="1:6" ht="13" x14ac:dyDescent="0.3">
      <c r="A20" s="50" t="s">
        <v>503</v>
      </c>
      <c r="B20" s="152">
        <v>6.8793674023255145</v>
      </c>
      <c r="C20" s="152">
        <v>8.9134008197148411</v>
      </c>
      <c r="D20" s="152">
        <v>7.1163042912914385</v>
      </c>
      <c r="E20" s="152">
        <v>5.2745319029681728</v>
      </c>
      <c r="F20" s="153">
        <v>5.2633977766045899</v>
      </c>
    </row>
    <row r="21" spans="1:6" x14ac:dyDescent="0.25">
      <c r="A21" s="49" t="s">
        <v>302</v>
      </c>
      <c r="B21" s="154">
        <v>1.3024008344426095</v>
      </c>
      <c r="C21" s="154">
        <v>1.416457793483916</v>
      </c>
      <c r="D21" s="154">
        <v>1.3100702322314073</v>
      </c>
      <c r="E21" s="154">
        <v>1.126279678120792</v>
      </c>
      <c r="F21" s="162">
        <v>1.2871665718208334</v>
      </c>
    </row>
    <row r="22" spans="1:6" x14ac:dyDescent="0.25">
      <c r="A22" s="49" t="s">
        <v>677</v>
      </c>
      <c r="B22" s="154">
        <v>1.2705081109988092</v>
      </c>
      <c r="C22" s="154">
        <v>2.5649967747872129</v>
      </c>
      <c r="D22" s="154">
        <v>0.85186305563469633</v>
      </c>
      <c r="E22" s="154">
        <v>0.45288378211955033</v>
      </c>
      <c r="F22" s="162">
        <v>0.7467549849137185</v>
      </c>
    </row>
    <row r="23" spans="1:6" x14ac:dyDescent="0.25">
      <c r="A23" s="49" t="s">
        <v>303</v>
      </c>
      <c r="B23" s="154">
        <v>3.6317676927776472</v>
      </c>
      <c r="C23" s="154">
        <v>4.0183792111950645</v>
      </c>
      <c r="D23" s="154">
        <v>4.2804235439265099</v>
      </c>
      <c r="E23" s="154">
        <v>3.2381986676732684</v>
      </c>
      <c r="F23" s="162">
        <v>2.6854747356547146</v>
      </c>
    </row>
    <row r="24" spans="1:6" x14ac:dyDescent="0.25">
      <c r="A24" s="49" t="s">
        <v>405</v>
      </c>
      <c r="B24" s="154">
        <v>0.67469076410644824</v>
      </c>
      <c r="C24" s="154">
        <v>0.91356704024864677</v>
      </c>
      <c r="D24" s="154">
        <v>0.67394745949882451</v>
      </c>
      <c r="E24" s="154">
        <v>0.45716977505456247</v>
      </c>
      <c r="F24" s="162">
        <v>0.54400148421532379</v>
      </c>
    </row>
    <row r="25" spans="1:6" x14ac:dyDescent="0.25">
      <c r="A25" s="49"/>
      <c r="B25" s="154"/>
      <c r="C25" s="154"/>
      <c r="D25" s="154"/>
      <c r="E25" s="154"/>
      <c r="F25" s="162"/>
    </row>
    <row r="26" spans="1:6" ht="13" x14ac:dyDescent="0.3">
      <c r="A26" s="50" t="s">
        <v>672</v>
      </c>
      <c r="B26" s="152">
        <v>15.520109839862304</v>
      </c>
      <c r="C26" s="152">
        <v>17.229231816751444</v>
      </c>
      <c r="D26" s="152">
        <v>15.931445477041164</v>
      </c>
      <c r="E26" s="152">
        <v>10.236941489437681</v>
      </c>
      <c r="F26" s="153">
        <v>16.978052635715489</v>
      </c>
    </row>
    <row r="27" spans="1:6" x14ac:dyDescent="0.25">
      <c r="A27" s="49" t="s">
        <v>304</v>
      </c>
      <c r="B27" s="154">
        <v>4.5983901768255935</v>
      </c>
      <c r="C27" s="154">
        <v>5.9325090244718863</v>
      </c>
      <c r="D27" s="154">
        <v>4.2235214292620986</v>
      </c>
      <c r="E27" s="154">
        <v>3.130585330366956</v>
      </c>
      <c r="F27" s="162">
        <v>4.3954582786230816</v>
      </c>
    </row>
    <row r="28" spans="1:6" x14ac:dyDescent="0.25">
      <c r="A28" s="49" t="s">
        <v>305</v>
      </c>
      <c r="B28" s="154">
        <v>4.3951833507601386</v>
      </c>
      <c r="C28" s="154">
        <v>4.6954133266831031</v>
      </c>
      <c r="D28" s="154">
        <v>5.9241879136386792</v>
      </c>
      <c r="E28" s="154">
        <v>2.6306735411845095</v>
      </c>
      <c r="F28" s="162">
        <v>3.797133091034119</v>
      </c>
    </row>
    <row r="29" spans="1:6" x14ac:dyDescent="0.25">
      <c r="A29" s="49" t="s">
        <v>306</v>
      </c>
      <c r="B29" s="154">
        <v>0.20977035481532016</v>
      </c>
      <c r="C29" s="154">
        <v>0.31059414189618711</v>
      </c>
      <c r="D29" s="154">
        <v>0.1715696098865703</v>
      </c>
      <c r="E29" s="154">
        <v>0.18244169207717195</v>
      </c>
      <c r="F29" s="162">
        <v>0.1276992479197524</v>
      </c>
    </row>
    <row r="30" spans="1:6" x14ac:dyDescent="0.25">
      <c r="A30" s="49" t="s">
        <v>307</v>
      </c>
      <c r="B30" s="154">
        <v>0.2620902315487737</v>
      </c>
      <c r="C30" s="154">
        <v>0.42902719774497894</v>
      </c>
      <c r="D30" s="154">
        <v>0.21806920732556709</v>
      </c>
      <c r="E30" s="154">
        <v>0.17138845805804348</v>
      </c>
      <c r="F30" s="162">
        <v>0.15907149921395802</v>
      </c>
    </row>
    <row r="31" spans="1:6" x14ac:dyDescent="0.25">
      <c r="A31" s="49" t="s">
        <v>208</v>
      </c>
      <c r="B31" s="154">
        <v>1.7577293711917041</v>
      </c>
      <c r="C31" s="154">
        <v>1.4655463387652419</v>
      </c>
      <c r="D31" s="154">
        <v>1.2442972994090598</v>
      </c>
      <c r="E31" s="154">
        <v>0.88050422453819754</v>
      </c>
      <c r="F31" s="162">
        <v>3.3688853610391161</v>
      </c>
    </row>
    <row r="32" spans="1:6" x14ac:dyDescent="0.25">
      <c r="A32" s="49" t="s">
        <v>683</v>
      </c>
      <c r="B32" s="154">
        <v>4.2969463547207747</v>
      </c>
      <c r="C32" s="154">
        <v>4.3961417871900457</v>
      </c>
      <c r="D32" s="154">
        <v>4.1498000175191887</v>
      </c>
      <c r="E32" s="154">
        <v>3.2413482432128031</v>
      </c>
      <c r="F32" s="162">
        <v>5.1298051578854622</v>
      </c>
    </row>
    <row r="33" spans="1:6" x14ac:dyDescent="0.25">
      <c r="A33" s="49"/>
      <c r="B33" s="154"/>
      <c r="C33" s="154"/>
      <c r="D33" s="154"/>
      <c r="E33" s="154"/>
      <c r="F33" s="162"/>
    </row>
    <row r="34" spans="1:6" ht="13" x14ac:dyDescent="0.3">
      <c r="A34" s="50" t="s">
        <v>298</v>
      </c>
      <c r="B34" s="152">
        <v>5.9340524367576073</v>
      </c>
      <c r="C34" s="152">
        <v>7.9150863180218725</v>
      </c>
      <c r="D34" s="152">
        <v>5.4233257154979668</v>
      </c>
      <c r="E34" s="152">
        <v>3.6395098040766687</v>
      </c>
      <c r="F34" s="153">
        <v>5.7742622559207293</v>
      </c>
    </row>
    <row r="35" spans="1:6" x14ac:dyDescent="0.25">
      <c r="A35" s="49"/>
      <c r="B35" s="154"/>
      <c r="C35" s="150"/>
      <c r="D35" s="150"/>
      <c r="E35" s="150"/>
      <c r="F35" s="151"/>
    </row>
    <row r="36" spans="1:6" ht="13" x14ac:dyDescent="0.3">
      <c r="A36" s="50" t="s">
        <v>8</v>
      </c>
      <c r="B36" s="152">
        <v>102.88174010547337</v>
      </c>
      <c r="C36" s="148"/>
      <c r="D36" s="148"/>
      <c r="E36" s="148"/>
      <c r="F36" s="149"/>
    </row>
    <row r="37" spans="1:6" x14ac:dyDescent="0.25">
      <c r="A37" s="51"/>
      <c r="B37" s="127"/>
      <c r="C37" s="127"/>
      <c r="D37" s="127"/>
      <c r="E37" s="127"/>
      <c r="F37" s="128"/>
    </row>
    <row r="39" spans="1:6" x14ac:dyDescent="0.25">
      <c r="A39" s="96" t="s">
        <v>26</v>
      </c>
      <c r="B39" s="19"/>
      <c r="C39" s="41"/>
    </row>
    <row r="40" spans="1:6" x14ac:dyDescent="0.25">
      <c r="B40" s="61"/>
      <c r="C40" s="61"/>
      <c r="D40" s="61"/>
      <c r="E40" s="61"/>
      <c r="F40" s="61"/>
    </row>
    <row r="42" spans="1:6" x14ac:dyDescent="0.25">
      <c r="A42" s="1722" t="s">
        <v>13</v>
      </c>
      <c r="B42" s="1722"/>
      <c r="C42" s="1722"/>
      <c r="D42" s="1722"/>
      <c r="E42" s="1722"/>
      <c r="F42" s="1722"/>
    </row>
    <row r="44" spans="1:6" ht="13" x14ac:dyDescent="0.3">
      <c r="A44" s="129" t="s">
        <v>505</v>
      </c>
      <c r="B44" s="125" t="s">
        <v>293</v>
      </c>
      <c r="C44" s="125" t="s">
        <v>583</v>
      </c>
      <c r="D44" s="125" t="s">
        <v>220</v>
      </c>
      <c r="E44" s="125" t="s">
        <v>253</v>
      </c>
      <c r="F44" s="126" t="s">
        <v>0</v>
      </c>
    </row>
    <row r="45" spans="1:6" x14ac:dyDescent="0.25">
      <c r="A45" s="49"/>
      <c r="B45" s="18"/>
      <c r="C45" s="18"/>
      <c r="D45" s="18"/>
      <c r="E45" s="18"/>
      <c r="F45" s="90"/>
    </row>
    <row r="46" spans="1:6" ht="13" x14ac:dyDescent="0.3">
      <c r="A46" s="50" t="s">
        <v>294</v>
      </c>
      <c r="B46" s="152">
        <v>132.12843146725146</v>
      </c>
      <c r="C46" s="152">
        <v>68.721144537808286</v>
      </c>
      <c r="D46" s="152">
        <v>50.976496046143666</v>
      </c>
      <c r="E46" s="152">
        <v>43.667817555211997</v>
      </c>
      <c r="F46" s="153">
        <v>53.97191181997745</v>
      </c>
    </row>
    <row r="47" spans="1:6" x14ac:dyDescent="0.25">
      <c r="A47" s="49"/>
      <c r="B47" s="154"/>
      <c r="C47" s="154"/>
      <c r="D47" s="154"/>
      <c r="E47" s="154"/>
      <c r="F47" s="162"/>
    </row>
    <row r="48" spans="1:6" ht="13" x14ac:dyDescent="0.3">
      <c r="A48" s="50" t="s">
        <v>664</v>
      </c>
      <c r="B48" s="152">
        <v>7.2200429414760041</v>
      </c>
      <c r="C48" s="152">
        <v>15.984008286274397</v>
      </c>
      <c r="D48" s="152">
        <v>4.3266195021999065</v>
      </c>
      <c r="E48" s="152">
        <v>2.9410207244583999</v>
      </c>
      <c r="F48" s="153">
        <v>3.5373279178575374</v>
      </c>
    </row>
    <row r="49" spans="1:6" x14ac:dyDescent="0.25">
      <c r="A49" s="49"/>
      <c r="B49" s="154"/>
      <c r="C49" s="154"/>
      <c r="D49" s="154"/>
      <c r="E49" s="154"/>
      <c r="F49" s="162"/>
    </row>
    <row r="50" spans="1:6" ht="13" x14ac:dyDescent="0.3">
      <c r="A50" s="50" t="s">
        <v>295</v>
      </c>
      <c r="B50" s="152">
        <v>6.7431296045454516</v>
      </c>
      <c r="C50" s="152">
        <v>10.878164377591656</v>
      </c>
      <c r="D50" s="152">
        <v>5.9333208682708971</v>
      </c>
      <c r="E50" s="152">
        <v>4.0143356803691255</v>
      </c>
      <c r="F50" s="153">
        <v>4.8205120567071997</v>
      </c>
    </row>
    <row r="51" spans="1:6" x14ac:dyDescent="0.25">
      <c r="A51" s="49" t="s">
        <v>299</v>
      </c>
      <c r="B51" s="154">
        <v>4.3297435042832904</v>
      </c>
      <c r="C51" s="154">
        <v>7.6164311158594948</v>
      </c>
      <c r="D51" s="154">
        <v>3.3489026599015985</v>
      </c>
      <c r="E51" s="154">
        <v>2.3174584044605258</v>
      </c>
      <c r="F51" s="162">
        <v>3.0682133197231582</v>
      </c>
    </row>
    <row r="52" spans="1:6" x14ac:dyDescent="0.25">
      <c r="A52" s="49" t="s">
        <v>300</v>
      </c>
      <c r="B52" s="154">
        <v>1.0306165013844879</v>
      </c>
      <c r="C52" s="154">
        <v>1.3097422977132904</v>
      </c>
      <c r="D52" s="154">
        <v>1.4728603970233931</v>
      </c>
      <c r="E52" s="154">
        <v>0.73656052215627332</v>
      </c>
      <c r="F52" s="162">
        <v>0.41542751879583106</v>
      </c>
    </row>
    <row r="53" spans="1:6" x14ac:dyDescent="0.25">
      <c r="A53" s="49" t="s">
        <v>301</v>
      </c>
      <c r="B53" s="154">
        <v>1.3827695988776731</v>
      </c>
      <c r="C53" s="154">
        <v>1.9519909640188713</v>
      </c>
      <c r="D53" s="154">
        <v>1.1115578113459057</v>
      </c>
      <c r="E53" s="154">
        <v>0.96031675375232639</v>
      </c>
      <c r="F53" s="162">
        <v>1.3368712181882103</v>
      </c>
    </row>
    <row r="54" spans="1:6" x14ac:dyDescent="0.25">
      <c r="A54" s="49"/>
      <c r="B54" s="154"/>
      <c r="C54" s="154"/>
      <c r="D54" s="154"/>
      <c r="E54" s="154"/>
      <c r="F54" s="162"/>
    </row>
    <row r="55" spans="1:6" ht="13" x14ac:dyDescent="0.3">
      <c r="A55" s="50" t="s">
        <v>296</v>
      </c>
      <c r="B55" s="152">
        <v>3.4051543523499435</v>
      </c>
      <c r="C55" s="152">
        <v>4.7814938202335933</v>
      </c>
      <c r="D55" s="152">
        <v>3.3152474662664786</v>
      </c>
      <c r="E55" s="152">
        <v>2.5370065803588271</v>
      </c>
      <c r="F55" s="153">
        <v>2.5155355881252413</v>
      </c>
    </row>
    <row r="56" spans="1:6" x14ac:dyDescent="0.25">
      <c r="A56" s="49"/>
      <c r="B56" s="154"/>
      <c r="C56" s="154"/>
      <c r="D56" s="154"/>
      <c r="E56" s="154"/>
      <c r="F56" s="162"/>
    </row>
    <row r="57" spans="1:6" ht="13" x14ac:dyDescent="0.3">
      <c r="A57" s="50" t="s">
        <v>297</v>
      </c>
      <c r="B57" s="152">
        <v>13.749136270425993</v>
      </c>
      <c r="C57" s="152">
        <v>8.2905111453305675</v>
      </c>
      <c r="D57" s="152">
        <v>13.191563423546974</v>
      </c>
      <c r="E57" s="152">
        <v>16.926706846551578</v>
      </c>
      <c r="F57" s="153">
        <v>18.218311538033355</v>
      </c>
    </row>
    <row r="58" spans="1:6" x14ac:dyDescent="0.25">
      <c r="A58" s="49"/>
      <c r="B58" s="154"/>
      <c r="C58" s="154"/>
      <c r="D58" s="154"/>
      <c r="E58" s="154"/>
      <c r="F58" s="162"/>
    </row>
    <row r="59" spans="1:6" ht="13" x14ac:dyDescent="0.3">
      <c r="A59" s="50" t="s">
        <v>503</v>
      </c>
      <c r="B59" s="152">
        <v>5.9778930938900867</v>
      </c>
      <c r="C59" s="152">
        <v>7.5133857662635375</v>
      </c>
      <c r="D59" s="152">
        <v>5.8558469153278967</v>
      </c>
      <c r="E59" s="152">
        <v>4.9715735986340501</v>
      </c>
      <c r="F59" s="153">
        <v>4.9961275731559844</v>
      </c>
    </row>
    <row r="60" spans="1:6" x14ac:dyDescent="0.25">
      <c r="A60" s="49" t="s">
        <v>302</v>
      </c>
      <c r="B60" s="154">
        <v>1.0618113718801891</v>
      </c>
      <c r="C60" s="154">
        <v>1.2910485409773098</v>
      </c>
      <c r="D60" s="154">
        <v>0.85257258928827229</v>
      </c>
      <c r="E60" s="154">
        <v>0.85771746935689519</v>
      </c>
      <c r="F60" s="162">
        <v>1.1977525023055946</v>
      </c>
    </row>
    <row r="61" spans="1:6" x14ac:dyDescent="0.25">
      <c r="A61" s="49" t="s">
        <v>677</v>
      </c>
      <c r="B61" s="154">
        <v>0.91365973212610185</v>
      </c>
      <c r="C61" s="154">
        <v>1.7321490179919701</v>
      </c>
      <c r="D61" s="154">
        <v>0.53646705927918759</v>
      </c>
      <c r="E61" s="154">
        <v>0.49738421663252719</v>
      </c>
      <c r="F61" s="162">
        <v>0.64571781431205744</v>
      </c>
    </row>
    <row r="62" spans="1:6" x14ac:dyDescent="0.25">
      <c r="A62" s="49" t="s">
        <v>303</v>
      </c>
      <c r="B62" s="154">
        <v>3.4131174939880791</v>
      </c>
      <c r="C62" s="154">
        <v>3.7349939001695418</v>
      </c>
      <c r="D62" s="154">
        <v>3.8946789034689062</v>
      </c>
      <c r="E62" s="154">
        <v>3.1315684437621503</v>
      </c>
      <c r="F62" s="162">
        <v>2.6835363136710164</v>
      </c>
    </row>
    <row r="63" spans="1:6" x14ac:dyDescent="0.25">
      <c r="A63" s="49" t="s">
        <v>405</v>
      </c>
      <c r="B63" s="154">
        <v>0.58930449589571643</v>
      </c>
      <c r="C63" s="154">
        <v>0.75519430712471591</v>
      </c>
      <c r="D63" s="154">
        <v>0.57212836329153027</v>
      </c>
      <c r="E63" s="154">
        <v>0.48490346888247687</v>
      </c>
      <c r="F63" s="162">
        <v>0.46912094286731637</v>
      </c>
    </row>
    <row r="64" spans="1:6" x14ac:dyDescent="0.25">
      <c r="A64" s="49"/>
      <c r="B64" s="154"/>
      <c r="C64" s="154"/>
      <c r="D64" s="154"/>
      <c r="E64" s="154"/>
      <c r="F64" s="162"/>
    </row>
    <row r="65" spans="1:6" ht="13" x14ac:dyDescent="0.3">
      <c r="A65" s="50" t="s">
        <v>672</v>
      </c>
      <c r="B65" s="152">
        <v>13.375122640959477</v>
      </c>
      <c r="C65" s="152">
        <v>14.264319517143161</v>
      </c>
      <c r="D65" s="152">
        <v>13.905662853748948</v>
      </c>
      <c r="E65" s="152">
        <v>9.0564598621814909</v>
      </c>
      <c r="F65" s="153">
        <v>15.274029674453384</v>
      </c>
    </row>
    <row r="66" spans="1:6" x14ac:dyDescent="0.25">
      <c r="A66" s="49" t="s">
        <v>304</v>
      </c>
      <c r="B66" s="154">
        <v>3.9539087498883179</v>
      </c>
      <c r="C66" s="154">
        <v>4.7229508161825731</v>
      </c>
      <c r="D66" s="154">
        <v>3.7456919157225244</v>
      </c>
      <c r="E66" s="154">
        <v>2.756474699413936</v>
      </c>
      <c r="F66" s="162">
        <v>4.1321462944956027</v>
      </c>
    </row>
    <row r="67" spans="1:6" x14ac:dyDescent="0.25">
      <c r="A67" s="49" t="s">
        <v>305</v>
      </c>
      <c r="B67" s="154">
        <v>3.8929014092391654</v>
      </c>
      <c r="C67" s="154">
        <v>4.6567276817314687</v>
      </c>
      <c r="D67" s="154">
        <v>5.1361728913759475</v>
      </c>
      <c r="E67" s="154">
        <v>2.424827873249646</v>
      </c>
      <c r="F67" s="162">
        <v>3.0115309805822288</v>
      </c>
    </row>
    <row r="68" spans="1:6" x14ac:dyDescent="0.25">
      <c r="A68" s="49" t="s">
        <v>306</v>
      </c>
      <c r="B68" s="154">
        <v>0.13291671708340327</v>
      </c>
      <c r="C68" s="154">
        <v>0.18494179242739889</v>
      </c>
      <c r="D68" s="154">
        <v>0.12373718443169592</v>
      </c>
      <c r="E68" s="154">
        <v>5.9978215642970879E-2</v>
      </c>
      <c r="F68" s="162">
        <v>0.1427014750461848</v>
      </c>
    </row>
    <row r="69" spans="1:6" x14ac:dyDescent="0.25">
      <c r="A69" s="49" t="s">
        <v>307</v>
      </c>
      <c r="B69" s="154">
        <v>0.16363384055590421</v>
      </c>
      <c r="C69" s="154">
        <v>0.17364729011692404</v>
      </c>
      <c r="D69" s="154">
        <v>0.27346117326123875</v>
      </c>
      <c r="E69" s="154">
        <v>7.630404453935434E-2</v>
      </c>
      <c r="F69" s="162">
        <v>0.10933014280925132</v>
      </c>
    </row>
    <row r="70" spans="1:6" x14ac:dyDescent="0.25">
      <c r="A70" s="49" t="s">
        <v>208</v>
      </c>
      <c r="B70" s="154">
        <v>1.7227075533866179</v>
      </c>
      <c r="C70" s="154">
        <v>1.4250612030184737</v>
      </c>
      <c r="D70" s="154">
        <v>1.1869897231542681</v>
      </c>
      <c r="E70" s="154">
        <v>0.93435433414211277</v>
      </c>
      <c r="F70" s="162">
        <v>3.314977761356197</v>
      </c>
    </row>
    <row r="71" spans="1:6" x14ac:dyDescent="0.25">
      <c r="A71" s="49" t="s">
        <v>683</v>
      </c>
      <c r="B71" s="154">
        <v>3.509054370806068</v>
      </c>
      <c r="C71" s="154">
        <v>3.1009907336663218</v>
      </c>
      <c r="D71" s="154">
        <v>3.4396099658032728</v>
      </c>
      <c r="E71" s="154">
        <v>2.8045206951934709</v>
      </c>
      <c r="F71" s="162">
        <v>4.56334302016392</v>
      </c>
    </row>
    <row r="72" spans="1:6" x14ac:dyDescent="0.25">
      <c r="A72" s="49"/>
      <c r="B72" s="154"/>
      <c r="C72" s="154"/>
      <c r="D72" s="154"/>
      <c r="E72" s="154"/>
      <c r="F72" s="162"/>
    </row>
    <row r="73" spans="1:6" ht="13" x14ac:dyDescent="0.3">
      <c r="A73" s="50" t="s">
        <v>298</v>
      </c>
      <c r="B73" s="152">
        <v>4.9957859281261463</v>
      </c>
      <c r="C73" s="152">
        <v>7.0092616249714537</v>
      </c>
      <c r="D73" s="152">
        <v>4.4482350167825206</v>
      </c>
      <c r="E73" s="152">
        <v>3.2207142626585337</v>
      </c>
      <c r="F73" s="153">
        <v>4.6100674716447134</v>
      </c>
    </row>
    <row r="74" spans="1:6" x14ac:dyDescent="0.25">
      <c r="A74" s="49"/>
      <c r="B74" s="154"/>
      <c r="C74" s="150"/>
      <c r="D74" s="150"/>
      <c r="E74" s="150"/>
      <c r="F74" s="151"/>
    </row>
    <row r="75" spans="1:6" ht="13" x14ac:dyDescent="0.3">
      <c r="A75" s="50" t="s">
        <v>8</v>
      </c>
      <c r="B75" s="152">
        <v>76.662166635478357</v>
      </c>
      <c r="C75" s="148"/>
      <c r="D75" s="148"/>
      <c r="E75" s="148"/>
      <c r="F75" s="149"/>
    </row>
    <row r="76" spans="1:6" x14ac:dyDescent="0.25">
      <c r="A76" s="51"/>
      <c r="B76" s="127"/>
      <c r="C76" s="127"/>
      <c r="D76" s="127"/>
      <c r="E76" s="127"/>
      <c r="F76" s="128"/>
    </row>
    <row r="78" spans="1:6" x14ac:dyDescent="0.25">
      <c r="A78" s="96" t="s">
        <v>26</v>
      </c>
      <c r="B78" s="19"/>
      <c r="C78" s="41"/>
    </row>
    <row r="79" spans="1:6" x14ac:dyDescent="0.25">
      <c r="B79" s="61"/>
      <c r="C79" s="61"/>
      <c r="D79" s="61"/>
      <c r="E79" s="61"/>
      <c r="F79" s="61"/>
    </row>
    <row r="81" spans="1:6" x14ac:dyDescent="0.25">
      <c r="A81" s="1722" t="s">
        <v>14</v>
      </c>
      <c r="B81" s="1722"/>
      <c r="C81" s="1722"/>
      <c r="D81" s="1722"/>
      <c r="E81" s="1722"/>
      <c r="F81" s="1722"/>
    </row>
    <row r="83" spans="1:6" ht="13" x14ac:dyDescent="0.3">
      <c r="A83" s="129" t="s">
        <v>505</v>
      </c>
      <c r="B83" s="125" t="s">
        <v>293</v>
      </c>
      <c r="C83" s="125" t="s">
        <v>583</v>
      </c>
      <c r="D83" s="125" t="s">
        <v>220</v>
      </c>
      <c r="E83" s="125" t="s">
        <v>253</v>
      </c>
      <c r="F83" s="126" t="s">
        <v>0</v>
      </c>
    </row>
    <row r="84" spans="1:6" x14ac:dyDescent="0.25">
      <c r="A84" s="49"/>
      <c r="B84" s="18"/>
      <c r="C84" s="18"/>
      <c r="D84" s="18"/>
      <c r="E84" s="18"/>
      <c r="F84" s="90"/>
    </row>
    <row r="85" spans="1:6" ht="13" x14ac:dyDescent="0.3">
      <c r="A85" s="50" t="s">
        <v>294</v>
      </c>
      <c r="B85" s="152">
        <v>197.17785259900688</v>
      </c>
      <c r="C85" s="152">
        <v>102.026037964696</v>
      </c>
      <c r="D85" s="152">
        <v>73.990552614232456</v>
      </c>
      <c r="E85" s="152">
        <v>61.625060727336155</v>
      </c>
      <c r="F85" s="153">
        <v>75.568899426047921</v>
      </c>
    </row>
    <row r="86" spans="1:6" x14ac:dyDescent="0.25">
      <c r="A86" s="49"/>
      <c r="B86" s="154"/>
      <c r="C86" s="154"/>
      <c r="D86" s="154"/>
      <c r="E86" s="154"/>
      <c r="F86" s="162"/>
    </row>
    <row r="87" spans="1:6" ht="13" x14ac:dyDescent="0.3">
      <c r="A87" s="50" t="s">
        <v>664</v>
      </c>
      <c r="B87" s="152">
        <v>13.377649437546975</v>
      </c>
      <c r="C87" s="152">
        <v>29.635740913704211</v>
      </c>
      <c r="D87" s="152">
        <v>7.592507939303041</v>
      </c>
      <c r="E87" s="152">
        <v>4.8219715772743932</v>
      </c>
      <c r="F87" s="153">
        <v>6.2417029844024565</v>
      </c>
    </row>
    <row r="88" spans="1:6" x14ac:dyDescent="0.25">
      <c r="A88" s="49"/>
      <c r="B88" s="154"/>
      <c r="C88" s="154"/>
      <c r="D88" s="154"/>
      <c r="E88" s="154"/>
      <c r="F88" s="162"/>
    </row>
    <row r="89" spans="1:6" ht="13" x14ac:dyDescent="0.3">
      <c r="A89" s="50" t="s">
        <v>295</v>
      </c>
      <c r="B89" s="152">
        <v>9.0547130551339681</v>
      </c>
      <c r="C89" s="152">
        <v>15.974039116260055</v>
      </c>
      <c r="D89" s="152">
        <v>7.2623356428314008</v>
      </c>
      <c r="E89" s="152">
        <v>4.6691990865828217</v>
      </c>
      <c r="F89" s="153">
        <v>5.8003083040918106</v>
      </c>
    </row>
    <row r="90" spans="1:6" x14ac:dyDescent="0.25">
      <c r="A90" s="49" t="s">
        <v>299</v>
      </c>
      <c r="B90" s="154">
        <v>6.0454340728699378</v>
      </c>
      <c r="C90" s="154">
        <v>11.899371698270654</v>
      </c>
      <c r="D90" s="154">
        <v>4.3283878120591046</v>
      </c>
      <c r="E90" s="154">
        <v>2.3342333262984694</v>
      </c>
      <c r="F90" s="162">
        <v>3.6879396909705031</v>
      </c>
    </row>
    <row r="91" spans="1:6" x14ac:dyDescent="0.25">
      <c r="A91" s="49" t="s">
        <v>300</v>
      </c>
      <c r="B91" s="154">
        <v>1.719341264407811</v>
      </c>
      <c r="C91" s="154">
        <v>2.394561442713786</v>
      </c>
      <c r="D91" s="154">
        <v>1.9682496900164488</v>
      </c>
      <c r="E91" s="154">
        <v>1.2712613928518517</v>
      </c>
      <c r="F91" s="162">
        <v>0.84692905546986452</v>
      </c>
    </row>
    <row r="92" spans="1:6" x14ac:dyDescent="0.25">
      <c r="A92" s="49" t="s">
        <v>301</v>
      </c>
      <c r="B92" s="154">
        <v>1.2899377178562186</v>
      </c>
      <c r="C92" s="154">
        <v>1.6801059752756162</v>
      </c>
      <c r="D92" s="154">
        <v>0.96569814075584726</v>
      </c>
      <c r="E92" s="154">
        <v>1.0637043674325006</v>
      </c>
      <c r="F92" s="162">
        <v>1.2654395576514434</v>
      </c>
    </row>
    <row r="93" spans="1:6" x14ac:dyDescent="0.25">
      <c r="A93" s="49"/>
      <c r="B93" s="154"/>
      <c r="C93" s="154"/>
      <c r="D93" s="154"/>
      <c r="E93" s="154"/>
      <c r="F93" s="162"/>
    </row>
    <row r="94" spans="1:6" ht="13" x14ac:dyDescent="0.3">
      <c r="A94" s="50" t="s">
        <v>296</v>
      </c>
      <c r="B94" s="152">
        <v>4.206490243058191</v>
      </c>
      <c r="C94" s="152">
        <v>6.3918280110591317</v>
      </c>
      <c r="D94" s="152">
        <v>3.6624956456904862</v>
      </c>
      <c r="E94" s="152">
        <v>2.745559724255092</v>
      </c>
      <c r="F94" s="153">
        <v>3.2022371750289147</v>
      </c>
    </row>
    <row r="95" spans="1:6" x14ac:dyDescent="0.25">
      <c r="A95" s="49"/>
      <c r="B95" s="154"/>
      <c r="C95" s="154"/>
      <c r="D95" s="154"/>
      <c r="E95" s="154"/>
      <c r="F95" s="162"/>
    </row>
    <row r="96" spans="1:6" ht="13" x14ac:dyDescent="0.3">
      <c r="A96" s="50" t="s">
        <v>297</v>
      </c>
      <c r="B96" s="152">
        <v>23.371704867733946</v>
      </c>
      <c r="C96" s="152">
        <v>14.127915920105693</v>
      </c>
      <c r="D96" s="152">
        <v>24.797471749954298</v>
      </c>
      <c r="E96" s="152">
        <v>27.770519745564851</v>
      </c>
      <c r="F96" s="153">
        <v>29.735292395740135</v>
      </c>
    </row>
    <row r="97" spans="1:6" x14ac:dyDescent="0.25">
      <c r="A97" s="49"/>
      <c r="B97" s="154"/>
      <c r="C97" s="154"/>
      <c r="D97" s="154"/>
      <c r="E97" s="154"/>
      <c r="F97" s="162"/>
    </row>
    <row r="98" spans="1:6" ht="13" x14ac:dyDescent="0.3">
      <c r="A98" s="50" t="s">
        <v>503</v>
      </c>
      <c r="B98" s="152">
        <v>7.5146194398087749</v>
      </c>
      <c r="C98" s="152">
        <v>10.017882773882404</v>
      </c>
      <c r="D98" s="152">
        <v>7.9236138302720809</v>
      </c>
      <c r="E98" s="152">
        <v>5.7965734708606966</v>
      </c>
      <c r="F98" s="153">
        <v>5.392537101308327</v>
      </c>
    </row>
    <row r="99" spans="1:6" x14ac:dyDescent="0.25">
      <c r="A99" s="49" t="s">
        <v>302</v>
      </c>
      <c r="B99" s="154">
        <v>1.4101003989831262</v>
      </c>
      <c r="C99" s="154">
        <v>1.4422464932077568</v>
      </c>
      <c r="D99" s="154">
        <v>1.5169434071582142</v>
      </c>
      <c r="E99" s="154">
        <v>1.3560430856717316</v>
      </c>
      <c r="F99" s="162">
        <v>1.2944151316272896</v>
      </c>
    </row>
    <row r="100" spans="1:6" x14ac:dyDescent="0.25">
      <c r="A100" s="49" t="s">
        <v>677</v>
      </c>
      <c r="B100" s="154">
        <v>1.4266163156068039</v>
      </c>
      <c r="C100" s="154">
        <v>2.9112207277025903</v>
      </c>
      <c r="D100" s="154">
        <v>1.0915947248849645</v>
      </c>
      <c r="E100" s="154">
        <v>0.4886676709468955</v>
      </c>
      <c r="F100" s="162">
        <v>0.80418222852758658</v>
      </c>
    </row>
    <row r="101" spans="1:6" x14ac:dyDescent="0.25">
      <c r="A101" s="49" t="s">
        <v>303</v>
      </c>
      <c r="B101" s="154">
        <v>3.9367638860517311</v>
      </c>
      <c r="C101" s="154">
        <v>4.5318312070909297</v>
      </c>
      <c r="D101" s="154">
        <v>4.5664763387597249</v>
      </c>
      <c r="E101" s="154">
        <v>3.4907819178913422</v>
      </c>
      <c r="F101" s="162">
        <v>2.7889941240587448</v>
      </c>
    </row>
    <row r="102" spans="1:6" x14ac:dyDescent="0.25">
      <c r="A102" s="49" t="s">
        <v>405</v>
      </c>
      <c r="B102" s="154">
        <v>0.74113883916711287</v>
      </c>
      <c r="C102" s="154">
        <v>1.132584345881126</v>
      </c>
      <c r="D102" s="154">
        <v>0.74859935946917744</v>
      </c>
      <c r="E102" s="154">
        <v>0.46108079635072785</v>
      </c>
      <c r="F102" s="162">
        <v>0.5049456170947062</v>
      </c>
    </row>
    <row r="103" spans="1:6" x14ac:dyDescent="0.25">
      <c r="A103" s="49"/>
      <c r="B103" s="154"/>
      <c r="C103" s="154"/>
      <c r="D103" s="154"/>
      <c r="E103" s="154"/>
      <c r="F103" s="162"/>
    </row>
    <row r="104" spans="1:6" ht="13" x14ac:dyDescent="0.3">
      <c r="A104" s="50" t="s">
        <v>672</v>
      </c>
      <c r="B104" s="152">
        <v>16.441292009556946</v>
      </c>
      <c r="C104" s="152">
        <v>17.476836037618206</v>
      </c>
      <c r="D104" s="152">
        <v>16.791692861066007</v>
      </c>
      <c r="E104" s="152">
        <v>11.715455333092358</v>
      </c>
      <c r="F104" s="153">
        <v>18.456565528093183</v>
      </c>
    </row>
    <row r="105" spans="1:6" x14ac:dyDescent="0.25">
      <c r="A105" s="49" t="s">
        <v>304</v>
      </c>
      <c r="B105" s="154">
        <v>4.4615714174121894</v>
      </c>
      <c r="C105" s="154">
        <v>5.076137586655693</v>
      </c>
      <c r="D105" s="154">
        <v>4.4774385781820802</v>
      </c>
      <c r="E105" s="154">
        <v>3.6193343342694244</v>
      </c>
      <c r="F105" s="162">
        <v>4.333695138018304</v>
      </c>
    </row>
    <row r="106" spans="1:6" x14ac:dyDescent="0.25">
      <c r="A106" s="49" t="s">
        <v>305</v>
      </c>
      <c r="B106" s="154">
        <v>4.6899305396314119</v>
      </c>
      <c r="C106" s="154">
        <v>5.2506797216941585</v>
      </c>
      <c r="D106" s="154">
        <v>5.6164964147292693</v>
      </c>
      <c r="E106" s="154">
        <v>2.9576678269220085</v>
      </c>
      <c r="F106" s="162">
        <v>4.3531132176622362</v>
      </c>
    </row>
    <row r="107" spans="1:6" x14ac:dyDescent="0.25">
      <c r="A107" s="49" t="s">
        <v>306</v>
      </c>
      <c r="B107" s="154">
        <v>0.20218970025442196</v>
      </c>
      <c r="C107" s="154">
        <v>0.22289107256817692</v>
      </c>
      <c r="D107" s="154">
        <v>0.18808359009497261</v>
      </c>
      <c r="E107" s="154">
        <v>0.25960133993603374</v>
      </c>
      <c r="F107" s="162">
        <v>0.12541465576234467</v>
      </c>
    </row>
    <row r="108" spans="1:6" x14ac:dyDescent="0.25">
      <c r="A108" s="49" t="s">
        <v>307</v>
      </c>
      <c r="B108" s="154">
        <v>0.27370993062750576</v>
      </c>
      <c r="C108" s="154">
        <v>0.53808742113963126</v>
      </c>
      <c r="D108" s="154">
        <v>0.11766350942946836</v>
      </c>
      <c r="E108" s="154">
        <v>0.21411471621185851</v>
      </c>
      <c r="F108" s="162">
        <v>0.13775080324308042</v>
      </c>
    </row>
    <row r="109" spans="1:6" x14ac:dyDescent="0.25">
      <c r="A109" s="49" t="s">
        <v>208</v>
      </c>
      <c r="B109" s="154">
        <v>1.8204695253701848</v>
      </c>
      <c r="C109" s="154">
        <v>1.4090526998001129</v>
      </c>
      <c r="D109" s="154">
        <v>1.3515414569555664</v>
      </c>
      <c r="E109" s="154">
        <v>0.89594724139853477</v>
      </c>
      <c r="F109" s="162">
        <v>3.5539167373330782</v>
      </c>
    </row>
    <row r="110" spans="1:6" x14ac:dyDescent="0.25">
      <c r="A110" s="49" t="s">
        <v>683</v>
      </c>
      <c r="B110" s="154">
        <v>4.9934208962612292</v>
      </c>
      <c r="C110" s="154">
        <v>4.9799875357604328</v>
      </c>
      <c r="D110" s="154">
        <v>5.0404693116746495</v>
      </c>
      <c r="E110" s="154">
        <v>3.7687898743544981</v>
      </c>
      <c r="F110" s="162">
        <v>5.952674976074138</v>
      </c>
    </row>
    <row r="111" spans="1:6" x14ac:dyDescent="0.25">
      <c r="A111" s="49"/>
      <c r="B111" s="154"/>
      <c r="C111" s="154"/>
      <c r="D111" s="154"/>
      <c r="E111" s="154"/>
      <c r="F111" s="162"/>
    </row>
    <row r="112" spans="1:6" ht="13" x14ac:dyDescent="0.3">
      <c r="A112" s="50" t="s">
        <v>298</v>
      </c>
      <c r="B112" s="152">
        <v>6.5134953908696369</v>
      </c>
      <c r="C112" s="152">
        <v>8.401795192065352</v>
      </c>
      <c r="D112" s="152">
        <v>5.9604349451145104</v>
      </c>
      <c r="E112" s="152">
        <v>4.1057817897054925</v>
      </c>
      <c r="F112" s="153">
        <v>6.7402559373824396</v>
      </c>
    </row>
    <row r="113" spans="1:6" x14ac:dyDescent="0.25">
      <c r="A113" s="49"/>
      <c r="B113" s="154"/>
      <c r="C113" s="150"/>
      <c r="D113" s="150"/>
      <c r="E113" s="150"/>
      <c r="F113" s="151"/>
    </row>
    <row r="114" spans="1:6" ht="13" x14ac:dyDescent="0.3">
      <c r="A114" s="50" t="s">
        <v>8</v>
      </c>
      <c r="B114" s="152">
        <v>116.69788815529844</v>
      </c>
      <c r="C114" s="148"/>
      <c r="D114" s="148"/>
      <c r="E114" s="148"/>
      <c r="F114" s="149"/>
    </row>
    <row r="115" spans="1:6" x14ac:dyDescent="0.25">
      <c r="A115" s="51"/>
      <c r="B115" s="127"/>
      <c r="C115" s="127"/>
      <c r="D115" s="127"/>
      <c r="E115" s="127"/>
      <c r="F115" s="128"/>
    </row>
    <row r="117" spans="1:6" x14ac:dyDescent="0.25">
      <c r="A117" s="96" t="s">
        <v>26</v>
      </c>
      <c r="B117" s="19"/>
      <c r="C117" s="41"/>
    </row>
    <row r="118" spans="1:6" x14ac:dyDescent="0.25">
      <c r="B118" s="61"/>
      <c r="C118" s="61"/>
      <c r="D118" s="61"/>
      <c r="E118" s="61"/>
      <c r="F118" s="61"/>
    </row>
    <row r="120" spans="1:6" x14ac:dyDescent="0.25">
      <c r="A120" s="1722" t="s">
        <v>15</v>
      </c>
      <c r="B120" s="1722"/>
      <c r="C120" s="1722"/>
      <c r="D120" s="1722"/>
      <c r="E120" s="1722"/>
      <c r="F120" s="1722"/>
    </row>
    <row r="122" spans="1:6" ht="13" x14ac:dyDescent="0.3">
      <c r="A122" s="129" t="s">
        <v>505</v>
      </c>
      <c r="B122" s="125" t="s">
        <v>293</v>
      </c>
      <c r="C122" s="125" t="s">
        <v>583</v>
      </c>
      <c r="D122" s="125" t="s">
        <v>220</v>
      </c>
      <c r="E122" s="125" t="s">
        <v>253</v>
      </c>
      <c r="F122" s="126" t="s">
        <v>0</v>
      </c>
    </row>
    <row r="123" spans="1:6" x14ac:dyDescent="0.25">
      <c r="A123" s="49"/>
      <c r="B123" s="18"/>
      <c r="C123" s="18"/>
      <c r="D123" s="18"/>
      <c r="E123" s="18"/>
      <c r="F123" s="90"/>
    </row>
    <row r="124" spans="1:6" ht="13" x14ac:dyDescent="0.3">
      <c r="A124" s="50" t="s">
        <v>294</v>
      </c>
      <c r="B124" s="152">
        <v>154.94521042912783</v>
      </c>
      <c r="C124" s="152">
        <v>108.07903212666602</v>
      </c>
      <c r="D124" s="152">
        <v>69.176277689553558</v>
      </c>
      <c r="E124" s="152">
        <v>51.510211414109072</v>
      </c>
      <c r="F124" s="153">
        <v>58.939690659996785</v>
      </c>
    </row>
    <row r="125" spans="1:6" x14ac:dyDescent="0.25">
      <c r="A125" s="49"/>
      <c r="B125" s="154"/>
      <c r="C125" s="154"/>
      <c r="D125" s="154"/>
      <c r="E125" s="154"/>
      <c r="F125" s="162"/>
    </row>
    <row r="126" spans="1:6" ht="13" x14ac:dyDescent="0.3">
      <c r="A126" s="50" t="s">
        <v>664</v>
      </c>
      <c r="B126" s="152">
        <v>18.736448338716446</v>
      </c>
      <c r="C126" s="152">
        <v>36.258108377949782</v>
      </c>
      <c r="D126" s="152">
        <v>12.456539780054054</v>
      </c>
      <c r="E126" s="152">
        <v>7.8235975443298784</v>
      </c>
      <c r="F126" s="153">
        <v>5.2484429137073665</v>
      </c>
    </row>
    <row r="127" spans="1:6" x14ac:dyDescent="0.25">
      <c r="A127" s="49"/>
      <c r="B127" s="154"/>
      <c r="C127" s="154"/>
      <c r="D127" s="154"/>
      <c r="E127" s="154"/>
      <c r="F127" s="162"/>
    </row>
    <row r="128" spans="1:6" ht="13" x14ac:dyDescent="0.3">
      <c r="A128" s="50" t="s">
        <v>295</v>
      </c>
      <c r="B128" s="152">
        <v>11.070436364324221</v>
      </c>
      <c r="C128" s="152">
        <v>19.54698762631681</v>
      </c>
      <c r="D128" s="152">
        <v>8.6993656199298375</v>
      </c>
      <c r="E128" s="152">
        <v>4.3775175740884542</v>
      </c>
      <c r="F128" s="153">
        <v>4.9087068955515418</v>
      </c>
    </row>
    <row r="129" spans="1:6" x14ac:dyDescent="0.25">
      <c r="A129" s="49" t="s">
        <v>299</v>
      </c>
      <c r="B129" s="154">
        <v>6.9009067397098018</v>
      </c>
      <c r="C129" s="154">
        <v>12.929025924410066</v>
      </c>
      <c r="D129" s="154">
        <v>4.9338102550392549</v>
      </c>
      <c r="E129" s="154">
        <v>2.2066424680800671</v>
      </c>
      <c r="F129" s="162">
        <v>2.9015494796605661</v>
      </c>
    </row>
    <row r="130" spans="1:6" x14ac:dyDescent="0.25">
      <c r="A130" s="49" t="s">
        <v>300</v>
      </c>
      <c r="B130" s="154">
        <v>2.174653994928208</v>
      </c>
      <c r="C130" s="154">
        <v>3.5169676410294999</v>
      </c>
      <c r="D130" s="154">
        <v>1.9698368507435848</v>
      </c>
      <c r="E130" s="154">
        <v>1.236109532079176</v>
      </c>
      <c r="F130" s="162">
        <v>0.79873392749301353</v>
      </c>
    </row>
    <row r="131" spans="1:6" x14ac:dyDescent="0.25">
      <c r="A131" s="49" t="s">
        <v>301</v>
      </c>
      <c r="B131" s="154">
        <v>1.9948756296862113</v>
      </c>
      <c r="C131" s="154">
        <v>3.1009940608772459</v>
      </c>
      <c r="D131" s="154">
        <v>1.7957185141469971</v>
      </c>
      <c r="E131" s="154">
        <v>0.93476557392921145</v>
      </c>
      <c r="F131" s="162">
        <v>1.2084234883979621</v>
      </c>
    </row>
    <row r="132" spans="1:6" x14ac:dyDescent="0.25">
      <c r="A132" s="49"/>
      <c r="B132" s="154"/>
      <c r="C132" s="154"/>
      <c r="D132" s="154"/>
      <c r="E132" s="154"/>
      <c r="F132" s="162"/>
    </row>
    <row r="133" spans="1:6" ht="13" x14ac:dyDescent="0.3">
      <c r="A133" s="50" t="s">
        <v>296</v>
      </c>
      <c r="B133" s="152">
        <v>4.6887112341806407</v>
      </c>
      <c r="C133" s="152">
        <v>7.8812303528244785</v>
      </c>
      <c r="D133" s="152">
        <v>4.3042577253901699</v>
      </c>
      <c r="E133" s="152">
        <v>1.9806871024246631</v>
      </c>
      <c r="F133" s="153">
        <v>1.9284620377592665</v>
      </c>
    </row>
    <row r="134" spans="1:6" x14ac:dyDescent="0.25">
      <c r="A134" s="49"/>
      <c r="B134" s="154"/>
      <c r="C134" s="154"/>
      <c r="D134" s="154"/>
      <c r="E134" s="154"/>
      <c r="F134" s="162"/>
    </row>
    <row r="135" spans="1:6" ht="13" x14ac:dyDescent="0.3">
      <c r="A135" s="50" t="s">
        <v>297</v>
      </c>
      <c r="B135" s="152">
        <v>15.901235182614164</v>
      </c>
      <c r="C135" s="152">
        <v>9.4163307394507534</v>
      </c>
      <c r="D135" s="152">
        <v>16.697489470529092</v>
      </c>
      <c r="E135" s="152">
        <v>20.375930191224462</v>
      </c>
      <c r="F135" s="153">
        <v>22.246857623568292</v>
      </c>
    </row>
    <row r="136" spans="1:6" x14ac:dyDescent="0.25">
      <c r="A136" s="49"/>
      <c r="B136" s="154"/>
      <c r="C136" s="154"/>
      <c r="D136" s="154"/>
      <c r="E136" s="154"/>
      <c r="F136" s="162"/>
    </row>
    <row r="137" spans="1:6" ht="13" x14ac:dyDescent="0.3">
      <c r="A137" s="50" t="s">
        <v>503</v>
      </c>
      <c r="B137" s="152">
        <v>7.3802002960248316</v>
      </c>
      <c r="C137" s="152">
        <v>8.5624359389097311</v>
      </c>
      <c r="D137" s="152">
        <v>8.644417395316184</v>
      </c>
      <c r="E137" s="152">
        <v>5.3220885984279418</v>
      </c>
      <c r="F137" s="153">
        <v>5.6285104854019972</v>
      </c>
    </row>
    <row r="138" spans="1:6" x14ac:dyDescent="0.25">
      <c r="A138" s="49" t="s">
        <v>302</v>
      </c>
      <c r="B138" s="154">
        <v>1.6025667799774836</v>
      </c>
      <c r="C138" s="154">
        <v>1.4115742448978958</v>
      </c>
      <c r="D138" s="154">
        <v>1.9989666829993589</v>
      </c>
      <c r="E138" s="154">
        <v>1.5358519018941839</v>
      </c>
      <c r="F138" s="162">
        <v>1.5832666470984686</v>
      </c>
    </row>
    <row r="139" spans="1:6" x14ac:dyDescent="0.25">
      <c r="A139" s="49" t="s">
        <v>677</v>
      </c>
      <c r="B139" s="154">
        <v>1.4624117410736963</v>
      </c>
      <c r="C139" s="154">
        <v>2.8659393063935141</v>
      </c>
      <c r="D139" s="154">
        <v>0.73571389017389122</v>
      </c>
      <c r="E139" s="154">
        <v>0.29029931470436726</v>
      </c>
      <c r="F139" s="162">
        <v>0.91685761129797694</v>
      </c>
    </row>
    <row r="140" spans="1:6" x14ac:dyDescent="0.25">
      <c r="A140" s="49" t="s">
        <v>303</v>
      </c>
      <c r="B140" s="154">
        <v>3.5799276926477437</v>
      </c>
      <c r="C140" s="154">
        <v>3.4792393949007616</v>
      </c>
      <c r="D140" s="154">
        <v>4.9928968962069549</v>
      </c>
      <c r="E140" s="154">
        <v>2.8686456114310235</v>
      </c>
      <c r="F140" s="162">
        <v>2.6616410611443189</v>
      </c>
    </row>
    <row r="141" spans="1:6" x14ac:dyDescent="0.25">
      <c r="A141" s="49" t="s">
        <v>405</v>
      </c>
      <c r="B141" s="154">
        <v>0.73529408232590787</v>
      </c>
      <c r="C141" s="154">
        <v>0.80568299271755994</v>
      </c>
      <c r="D141" s="154">
        <v>0.91683992593597941</v>
      </c>
      <c r="E141" s="154">
        <v>0.62729177039836659</v>
      </c>
      <c r="F141" s="162">
        <v>0.46674516586123277</v>
      </c>
    </row>
    <row r="142" spans="1:6" x14ac:dyDescent="0.25">
      <c r="A142" s="49"/>
      <c r="B142" s="154"/>
      <c r="C142" s="154"/>
      <c r="D142" s="154"/>
      <c r="E142" s="154"/>
      <c r="F142" s="162"/>
    </row>
    <row r="143" spans="1:6" ht="13" x14ac:dyDescent="0.3">
      <c r="A143" s="50" t="s">
        <v>672</v>
      </c>
      <c r="B143" s="152">
        <v>15.416252893336694</v>
      </c>
      <c r="C143" s="152">
        <v>19.230400309757691</v>
      </c>
      <c r="D143" s="152">
        <v>14.768866437618142</v>
      </c>
      <c r="E143" s="152">
        <v>8.9696958525072432</v>
      </c>
      <c r="F143" s="153">
        <v>14.728373518764093</v>
      </c>
    </row>
    <row r="144" spans="1:6" x14ac:dyDescent="0.25">
      <c r="A144" s="49" t="s">
        <v>304</v>
      </c>
      <c r="B144" s="154">
        <v>5.7251797371012287</v>
      </c>
      <c r="C144" s="154">
        <v>8.3021112897296767</v>
      </c>
      <c r="D144" s="154">
        <v>4.5660589437331272</v>
      </c>
      <c r="E144" s="154">
        <v>3.0908923749448487</v>
      </c>
      <c r="F144" s="162">
        <v>4.7923163952425956</v>
      </c>
    </row>
    <row r="145" spans="1:6" x14ac:dyDescent="0.25">
      <c r="A145" s="49" t="s">
        <v>305</v>
      </c>
      <c r="B145" s="154">
        <v>3.5465176461865977</v>
      </c>
      <c r="C145" s="154">
        <v>3.5976096007109866</v>
      </c>
      <c r="D145" s="154">
        <v>5.0823688956729747</v>
      </c>
      <c r="E145" s="154">
        <v>2.0287678620126268</v>
      </c>
      <c r="F145" s="162">
        <v>2.9278314719161807</v>
      </c>
    </row>
    <row r="146" spans="1:6" x14ac:dyDescent="0.25">
      <c r="A146" s="49" t="s">
        <v>306</v>
      </c>
      <c r="B146" s="154">
        <v>0.20207752707321361</v>
      </c>
      <c r="C146" s="154">
        <v>0.27928282381158126</v>
      </c>
      <c r="D146" s="154">
        <v>0.10068970140009011</v>
      </c>
      <c r="E146" s="154">
        <v>0.2245764153893704</v>
      </c>
      <c r="F146" s="162">
        <v>0.13738328546136166</v>
      </c>
    </row>
    <row r="147" spans="1:6" x14ac:dyDescent="0.25">
      <c r="A147" s="49" t="s">
        <v>307</v>
      </c>
      <c r="B147" s="154">
        <v>0.26511748182562955</v>
      </c>
      <c r="C147" s="154">
        <v>0.35994292915468895</v>
      </c>
      <c r="D147" s="154">
        <v>0.38574709042413124</v>
      </c>
      <c r="E147" s="154">
        <v>7.5867603694125901E-2</v>
      </c>
      <c r="F147" s="162">
        <v>0.13873916841680933</v>
      </c>
    </row>
    <row r="148" spans="1:6" x14ac:dyDescent="0.25">
      <c r="A148" s="49" t="s">
        <v>208</v>
      </c>
      <c r="B148" s="154">
        <v>1.9168211029642623</v>
      </c>
      <c r="C148" s="154">
        <v>2.129164224730296</v>
      </c>
      <c r="D148" s="154">
        <v>1.1741973974145596</v>
      </c>
      <c r="E148" s="154">
        <v>0.79380455946640149</v>
      </c>
      <c r="F148" s="162">
        <v>3.1411846042503799</v>
      </c>
    </row>
    <row r="149" spans="1:6" x14ac:dyDescent="0.25">
      <c r="A149" s="49" t="s">
        <v>683</v>
      </c>
      <c r="B149" s="154">
        <v>3.7605393981857618</v>
      </c>
      <c r="C149" s="154">
        <v>4.5622894416204591</v>
      </c>
      <c r="D149" s="154">
        <v>3.4598044089732589</v>
      </c>
      <c r="E149" s="154">
        <v>2.75578703699987</v>
      </c>
      <c r="F149" s="162">
        <v>3.5909185934767653</v>
      </c>
    </row>
    <row r="150" spans="1:6" x14ac:dyDescent="0.25">
      <c r="A150" s="49"/>
      <c r="B150" s="154"/>
      <c r="C150" s="154"/>
      <c r="D150" s="154"/>
      <c r="E150" s="154"/>
      <c r="F150" s="162"/>
    </row>
    <row r="151" spans="1:6" ht="13" x14ac:dyDescent="0.3">
      <c r="A151" s="50" t="s">
        <v>298</v>
      </c>
      <c r="B151" s="152">
        <v>4.8651925759906263</v>
      </c>
      <c r="C151" s="152">
        <v>7.1835387814565834</v>
      </c>
      <c r="D151" s="152">
        <v>3.6053412607160764</v>
      </c>
      <c r="E151" s="152">
        <v>2.6606945511063964</v>
      </c>
      <c r="F151" s="153">
        <v>4.2503371852442875</v>
      </c>
    </row>
    <row r="152" spans="1:6" x14ac:dyDescent="0.25">
      <c r="A152" s="49"/>
      <c r="B152" s="154"/>
      <c r="C152" s="154"/>
      <c r="D152" s="150"/>
      <c r="E152" s="150"/>
      <c r="F152" s="151"/>
    </row>
    <row r="153" spans="1:6" ht="13" x14ac:dyDescent="0.3">
      <c r="A153" s="50" t="s">
        <v>8</v>
      </c>
      <c r="B153" s="152">
        <v>76.886733543940181</v>
      </c>
      <c r="C153" s="152"/>
      <c r="D153" s="148"/>
      <c r="E153" s="148"/>
      <c r="F153" s="149"/>
    </row>
    <row r="154" spans="1:6" x14ac:dyDescent="0.25">
      <c r="A154" s="51"/>
      <c r="B154" s="127"/>
      <c r="C154" s="127"/>
      <c r="D154" s="127"/>
      <c r="E154" s="127"/>
      <c r="F154" s="128"/>
    </row>
    <row r="156" spans="1:6" x14ac:dyDescent="0.25">
      <c r="A156" s="96" t="s">
        <v>26</v>
      </c>
      <c r="B156" s="19"/>
      <c r="C156" s="41"/>
    </row>
    <row r="157" spans="1:6" x14ac:dyDescent="0.25">
      <c r="B157" s="61"/>
      <c r="C157" s="61"/>
      <c r="D157" s="61"/>
      <c r="E157" s="61"/>
      <c r="F157" s="61"/>
    </row>
    <row r="159" spans="1:6" x14ac:dyDescent="0.25">
      <c r="A159" s="1722" t="s">
        <v>17</v>
      </c>
      <c r="B159" s="1722"/>
      <c r="C159" s="1722"/>
      <c r="D159" s="1722"/>
      <c r="E159" s="1722"/>
      <c r="F159" s="1722"/>
    </row>
    <row r="161" spans="1:6" ht="13" x14ac:dyDescent="0.3">
      <c r="A161" s="129" t="s">
        <v>505</v>
      </c>
      <c r="B161" s="125" t="s">
        <v>293</v>
      </c>
      <c r="C161" s="125" t="s">
        <v>583</v>
      </c>
      <c r="D161" s="125" t="s">
        <v>220</v>
      </c>
      <c r="E161" s="125" t="s">
        <v>253</v>
      </c>
      <c r="F161" s="126" t="s">
        <v>0</v>
      </c>
    </row>
    <row r="162" spans="1:6" x14ac:dyDescent="0.25">
      <c r="A162" s="49"/>
      <c r="B162" s="18"/>
      <c r="C162" s="18"/>
      <c r="D162" s="18"/>
      <c r="E162" s="18"/>
      <c r="F162" s="90"/>
    </row>
    <row r="163" spans="1:6" ht="13" x14ac:dyDescent="0.3">
      <c r="A163" s="50" t="s">
        <v>294</v>
      </c>
      <c r="B163" s="152">
        <v>206.09260331377416</v>
      </c>
      <c r="C163" s="152">
        <v>103.1992703904933</v>
      </c>
      <c r="D163" s="152">
        <v>120.54645012027413</v>
      </c>
      <c r="E163" s="152">
        <v>62.588306880930105</v>
      </c>
      <c r="F163" s="153">
        <v>87.668862660008742</v>
      </c>
    </row>
    <row r="164" spans="1:6" x14ac:dyDescent="0.25">
      <c r="A164" s="49"/>
      <c r="B164" s="154"/>
      <c r="C164" s="154"/>
      <c r="D164" s="154"/>
      <c r="E164" s="154"/>
      <c r="F164" s="162"/>
    </row>
    <row r="165" spans="1:6" ht="13" x14ac:dyDescent="0.3">
      <c r="A165" s="50" t="s">
        <v>664</v>
      </c>
      <c r="B165" s="152">
        <v>20.191366617511697</v>
      </c>
      <c r="C165" s="152">
        <v>36.256599138150371</v>
      </c>
      <c r="D165" s="152">
        <v>9.7243593351421573</v>
      </c>
      <c r="E165" s="152">
        <v>10.288321863454167</v>
      </c>
      <c r="F165" s="153">
        <v>10.590105651018817</v>
      </c>
    </row>
    <row r="166" spans="1:6" x14ac:dyDescent="0.25">
      <c r="A166" s="49"/>
      <c r="B166" s="154"/>
      <c r="C166" s="154"/>
      <c r="D166" s="154"/>
      <c r="E166" s="154"/>
      <c r="F166" s="162"/>
    </row>
    <row r="167" spans="1:6" ht="13" x14ac:dyDescent="0.3">
      <c r="A167" s="50" t="s">
        <v>295</v>
      </c>
      <c r="B167" s="152">
        <v>10.487242955219468</v>
      </c>
      <c r="C167" s="152">
        <v>18.152886578829403</v>
      </c>
      <c r="D167" s="152">
        <v>7.0081996665509401</v>
      </c>
      <c r="E167" s="152">
        <v>4.9504853523111283</v>
      </c>
      <c r="F167" s="153">
        <v>4.7527109353518577</v>
      </c>
    </row>
    <row r="168" spans="1:6" x14ac:dyDescent="0.25">
      <c r="A168" s="49" t="s">
        <v>299</v>
      </c>
      <c r="B168" s="154">
        <v>7.5813363115323176</v>
      </c>
      <c r="C168" s="154">
        <v>13.770645621470488</v>
      </c>
      <c r="D168" s="154">
        <v>4.7924799199455315</v>
      </c>
      <c r="E168" s="154">
        <v>2.4287543622623788</v>
      </c>
      <c r="F168" s="162">
        <v>3.4324741524372389</v>
      </c>
    </row>
    <row r="169" spans="1:6" x14ac:dyDescent="0.25">
      <c r="A169" s="49" t="s">
        <v>300</v>
      </c>
      <c r="B169" s="154">
        <v>0.72236204726660413</v>
      </c>
      <c r="C169" s="154">
        <v>1.555666417183569</v>
      </c>
      <c r="D169" s="154">
        <v>0.13603511352418404</v>
      </c>
      <c r="E169" s="154">
        <v>0.29932698939616731</v>
      </c>
      <c r="F169" s="162">
        <v>5.4696696687974729E-2</v>
      </c>
    </row>
    <row r="170" spans="1:6" x14ac:dyDescent="0.25">
      <c r="A170" s="49" t="s">
        <v>301</v>
      </c>
      <c r="B170" s="154">
        <v>2.1835445964205471</v>
      </c>
      <c r="C170" s="154">
        <v>2.8265745401753488</v>
      </c>
      <c r="D170" s="154">
        <v>2.0796846330812246</v>
      </c>
      <c r="E170" s="154">
        <v>2.222404000652582</v>
      </c>
      <c r="F170" s="162">
        <v>1.2655400862266444</v>
      </c>
    </row>
    <row r="171" spans="1:6" x14ac:dyDescent="0.25">
      <c r="A171" s="49"/>
      <c r="B171" s="154"/>
      <c r="C171" s="154"/>
      <c r="D171" s="154"/>
      <c r="E171" s="154"/>
      <c r="F171" s="162"/>
    </row>
    <row r="172" spans="1:6" ht="13" x14ac:dyDescent="0.3">
      <c r="A172" s="50" t="s">
        <v>296</v>
      </c>
      <c r="B172" s="152">
        <v>3.8457093222278926</v>
      </c>
      <c r="C172" s="152">
        <v>4.3944486414233959</v>
      </c>
      <c r="D172" s="152">
        <v>3.5041702685820253</v>
      </c>
      <c r="E172" s="152">
        <v>3.3030012382227438</v>
      </c>
      <c r="F172" s="153">
        <v>3.3010755990322616</v>
      </c>
    </row>
    <row r="173" spans="1:6" x14ac:dyDescent="0.25">
      <c r="A173" s="49"/>
      <c r="B173" s="154"/>
      <c r="C173" s="154"/>
      <c r="D173" s="154"/>
      <c r="E173" s="154"/>
      <c r="F173" s="162"/>
    </row>
    <row r="174" spans="1:6" ht="13" x14ac:dyDescent="0.3">
      <c r="A174" s="50" t="s">
        <v>297</v>
      </c>
      <c r="B174" s="152">
        <v>17.47808860042759</v>
      </c>
      <c r="C174" s="152">
        <v>9.4638417787791198</v>
      </c>
      <c r="D174" s="152">
        <v>20.346163403920126</v>
      </c>
      <c r="E174" s="152">
        <v>24.726097728673107</v>
      </c>
      <c r="F174" s="153">
        <v>23.433033970249014</v>
      </c>
    </row>
    <row r="175" spans="1:6" x14ac:dyDescent="0.25">
      <c r="A175" s="49"/>
      <c r="B175" s="154"/>
      <c r="C175" s="154"/>
      <c r="D175" s="154"/>
      <c r="E175" s="154"/>
      <c r="F175" s="162"/>
    </row>
    <row r="176" spans="1:6" ht="13" x14ac:dyDescent="0.3">
      <c r="A176" s="50" t="s">
        <v>503</v>
      </c>
      <c r="B176" s="152">
        <v>8.2961604671400053</v>
      </c>
      <c r="C176" s="152">
        <v>9.6372559163519167</v>
      </c>
      <c r="D176" s="152">
        <v>8.7460285499112551</v>
      </c>
      <c r="E176" s="152">
        <v>6.824007580469214</v>
      </c>
      <c r="F176" s="153">
        <v>6.7796653749826099</v>
      </c>
    </row>
    <row r="177" spans="1:6" x14ac:dyDescent="0.25">
      <c r="A177" s="49" t="s">
        <v>302</v>
      </c>
      <c r="B177" s="154">
        <v>3.0738041774948592</v>
      </c>
      <c r="C177" s="154">
        <v>3.4315018082673374</v>
      </c>
      <c r="D177" s="154">
        <v>2.9592355611043084</v>
      </c>
      <c r="E177" s="154">
        <v>2.6746543516653656</v>
      </c>
      <c r="F177" s="162">
        <v>2.8513216227818461</v>
      </c>
    </row>
    <row r="178" spans="1:6" x14ac:dyDescent="0.25">
      <c r="A178" s="49" t="s">
        <v>677</v>
      </c>
      <c r="B178" s="154">
        <v>2.0168490865388473</v>
      </c>
      <c r="C178" s="154">
        <v>3.1650342088917087</v>
      </c>
      <c r="D178" s="154">
        <v>2.2623284351008786</v>
      </c>
      <c r="E178" s="154">
        <v>0.72258632324507599</v>
      </c>
      <c r="F178" s="162">
        <v>0.95135570084144616</v>
      </c>
    </row>
    <row r="179" spans="1:6" x14ac:dyDescent="0.25">
      <c r="A179" s="49" t="s">
        <v>303</v>
      </c>
      <c r="B179" s="154">
        <v>2.9569308968958774</v>
      </c>
      <c r="C179" s="154">
        <v>2.7005247119381748</v>
      </c>
      <c r="D179" s="154">
        <v>3.1594678724828098</v>
      </c>
      <c r="E179" s="154">
        <v>3.3355998219387182</v>
      </c>
      <c r="F179" s="162">
        <v>2.8620235984855196</v>
      </c>
    </row>
    <row r="180" spans="1:6" x14ac:dyDescent="0.25">
      <c r="A180" s="49" t="s">
        <v>405</v>
      </c>
      <c r="B180" s="154">
        <v>0.24857630621042076</v>
      </c>
      <c r="C180" s="154">
        <v>0.34019518725469505</v>
      </c>
      <c r="D180" s="154">
        <v>0.36499668122325646</v>
      </c>
      <c r="E180" s="154">
        <v>9.1167083620054296E-2</v>
      </c>
      <c r="F180" s="162">
        <v>0.11496445287379756</v>
      </c>
    </row>
    <row r="181" spans="1:6" x14ac:dyDescent="0.25">
      <c r="A181" s="49"/>
      <c r="B181" s="154"/>
      <c r="C181" s="154"/>
      <c r="D181" s="154"/>
      <c r="E181" s="154"/>
      <c r="F181" s="162"/>
    </row>
    <row r="182" spans="1:6" ht="13" x14ac:dyDescent="0.3">
      <c r="A182" s="50" t="s">
        <v>672</v>
      </c>
      <c r="B182" s="152">
        <v>26.789803752431251</v>
      </c>
      <c r="C182" s="152">
        <v>18.497773340800379</v>
      </c>
      <c r="D182" s="152">
        <v>53.023881707687579</v>
      </c>
      <c r="E182" s="152">
        <v>7.8437119279728744</v>
      </c>
      <c r="F182" s="153">
        <v>24.408513931743968</v>
      </c>
    </row>
    <row r="183" spans="1:6" x14ac:dyDescent="0.25">
      <c r="A183" s="49" t="s">
        <v>304</v>
      </c>
      <c r="B183" s="154">
        <v>6.3329173575083466</v>
      </c>
      <c r="C183" s="154">
        <v>9.0351300834551385</v>
      </c>
      <c r="D183" s="154">
        <v>4.5379594230639979</v>
      </c>
      <c r="E183" s="154">
        <v>2.1987042768464735</v>
      </c>
      <c r="F183" s="162">
        <v>6.3790488962612031</v>
      </c>
    </row>
    <row r="184" spans="1:6" x14ac:dyDescent="0.25">
      <c r="A184" s="49" t="s">
        <v>305</v>
      </c>
      <c r="B184" s="154">
        <v>13.257875160107888</v>
      </c>
      <c r="C184" s="154">
        <v>2.0209332607255681</v>
      </c>
      <c r="D184" s="154">
        <v>43.144587254346959</v>
      </c>
      <c r="E184" s="154">
        <v>1.1920938211421854</v>
      </c>
      <c r="F184" s="162">
        <v>6.8097836021116738</v>
      </c>
    </row>
    <row r="185" spans="1:6" x14ac:dyDescent="0.25">
      <c r="A185" s="49" t="s">
        <v>306</v>
      </c>
      <c r="B185" s="154">
        <v>0.34804035779601039</v>
      </c>
      <c r="C185" s="154">
        <v>0.65546653909769981</v>
      </c>
      <c r="D185" s="154">
        <v>0.34570278635088397</v>
      </c>
      <c r="E185" s="154">
        <v>0.13516123246624911</v>
      </c>
      <c r="F185" s="162">
        <v>7.9351050712965943E-2</v>
      </c>
    </row>
    <row r="186" spans="1:6" x14ac:dyDescent="0.25">
      <c r="A186" s="49" t="s">
        <v>307</v>
      </c>
      <c r="B186" s="154">
        <v>0.29994768872789129</v>
      </c>
      <c r="C186" s="154">
        <v>0.73606826378932344</v>
      </c>
      <c r="D186" s="154">
        <v>6.7591359382914514E-4</v>
      </c>
      <c r="E186" s="154">
        <v>8.4999925506054286E-2</v>
      </c>
      <c r="F186" s="162">
        <v>0.11732952277078344</v>
      </c>
    </row>
    <row r="187" spans="1:6" x14ac:dyDescent="0.25">
      <c r="A187" s="49" t="s">
        <v>208</v>
      </c>
      <c r="B187" s="154">
        <v>1.0697768585110117</v>
      </c>
      <c r="C187" s="154">
        <v>0.70846141292355636</v>
      </c>
      <c r="D187" s="154">
        <v>1.0983740182873896</v>
      </c>
      <c r="E187" s="154">
        <v>0.44229479935066124</v>
      </c>
      <c r="F187" s="162">
        <v>2.120086677728767</v>
      </c>
    </row>
    <row r="188" spans="1:6" x14ac:dyDescent="0.25">
      <c r="A188" s="49" t="s">
        <v>683</v>
      </c>
      <c r="B188" s="154">
        <v>5.4812463297801033</v>
      </c>
      <c r="C188" s="154">
        <v>5.3417137808090898</v>
      </c>
      <c r="D188" s="154">
        <v>3.8965823120445258</v>
      </c>
      <c r="E188" s="154">
        <v>3.7904578726612503</v>
      </c>
      <c r="F188" s="162">
        <v>8.9029141821585736</v>
      </c>
    </row>
    <row r="189" spans="1:6" x14ac:dyDescent="0.25">
      <c r="A189" s="49"/>
      <c r="B189" s="154"/>
      <c r="C189" s="154"/>
      <c r="D189" s="154"/>
      <c r="E189" s="154"/>
      <c r="F189" s="162"/>
    </row>
    <row r="190" spans="1:6" ht="13" x14ac:dyDescent="0.3">
      <c r="A190" s="50" t="s">
        <v>298</v>
      </c>
      <c r="B190" s="152">
        <v>10.363321221857973</v>
      </c>
      <c r="C190" s="152">
        <v>6.7964649961586732</v>
      </c>
      <c r="D190" s="152">
        <v>18.193647188480035</v>
      </c>
      <c r="E190" s="152">
        <v>4.6526811898268372</v>
      </c>
      <c r="F190" s="153">
        <v>14.403757197630213</v>
      </c>
    </row>
    <row r="191" spans="1:6" x14ac:dyDescent="0.25">
      <c r="A191" s="49"/>
      <c r="B191" s="154"/>
      <c r="C191" s="150"/>
      <c r="D191" s="150"/>
      <c r="E191" s="150"/>
      <c r="F191" s="151"/>
    </row>
    <row r="192" spans="1:6" ht="13" x14ac:dyDescent="0.3">
      <c r="A192" s="50" t="s">
        <v>8</v>
      </c>
      <c r="B192" s="152">
        <v>108.64091037695832</v>
      </c>
      <c r="C192" s="148"/>
      <c r="D192" s="148"/>
      <c r="E192" s="148"/>
      <c r="F192" s="149"/>
    </row>
    <row r="193" spans="1:6" ht="14.5" x14ac:dyDescent="0.25">
      <c r="A193" s="112" t="s">
        <v>5</v>
      </c>
      <c r="B193" s="127"/>
      <c r="C193" s="127"/>
      <c r="D193" s="127"/>
      <c r="E193" s="127"/>
      <c r="F193" s="128"/>
    </row>
    <row r="195" spans="1:6" x14ac:dyDescent="0.25">
      <c r="A195" s="96" t="s">
        <v>26</v>
      </c>
      <c r="B195" s="19"/>
      <c r="C195" s="41"/>
    </row>
    <row r="196" spans="1:6" x14ac:dyDescent="0.25">
      <c r="B196" s="61"/>
      <c r="C196" s="61"/>
      <c r="D196" s="61"/>
      <c r="E196" s="61"/>
      <c r="F196" s="61"/>
    </row>
    <row r="198" spans="1:6" x14ac:dyDescent="0.25">
      <c r="A198" s="1722" t="s">
        <v>16</v>
      </c>
      <c r="B198" s="1722"/>
      <c r="C198" s="1722"/>
      <c r="D198" s="1722"/>
      <c r="E198" s="1722"/>
      <c r="F198" s="1722"/>
    </row>
    <row r="200" spans="1:6" ht="13" x14ac:dyDescent="0.3">
      <c r="A200" s="129" t="s">
        <v>505</v>
      </c>
      <c r="B200" s="125" t="s">
        <v>293</v>
      </c>
      <c r="C200" s="125" t="s">
        <v>583</v>
      </c>
      <c r="D200" s="125" t="s">
        <v>220</v>
      </c>
      <c r="E200" s="125" t="s">
        <v>253</v>
      </c>
      <c r="F200" s="126" t="s">
        <v>0</v>
      </c>
    </row>
    <row r="201" spans="1:6" x14ac:dyDescent="0.25">
      <c r="A201" s="49"/>
      <c r="B201" s="18"/>
      <c r="C201" s="18"/>
      <c r="D201" s="18"/>
      <c r="E201" s="18"/>
      <c r="F201" s="90"/>
    </row>
    <row r="202" spans="1:6" ht="13" x14ac:dyDescent="0.3">
      <c r="A202" s="50" t="s">
        <v>294</v>
      </c>
      <c r="B202" s="152">
        <v>206.47607120745897</v>
      </c>
      <c r="C202" s="152">
        <v>112.153021768689</v>
      </c>
      <c r="D202" s="152">
        <v>62.967668595650146</v>
      </c>
      <c r="E202" s="152">
        <v>48.627923540760122</v>
      </c>
      <c r="F202" s="153">
        <v>61.711134097535194</v>
      </c>
    </row>
    <row r="203" spans="1:6" x14ac:dyDescent="0.25">
      <c r="A203" s="49"/>
      <c r="B203" s="154"/>
      <c r="C203" s="154"/>
      <c r="D203" s="154"/>
      <c r="E203" s="154"/>
      <c r="F203" s="162"/>
    </row>
    <row r="204" spans="1:6" ht="13" x14ac:dyDescent="0.3">
      <c r="A204" s="50" t="s">
        <v>664</v>
      </c>
      <c r="B204" s="152">
        <v>17.295602649694104</v>
      </c>
      <c r="C204" s="152">
        <v>36.648804813680961</v>
      </c>
      <c r="D204" s="152">
        <v>9.0243251093982231</v>
      </c>
      <c r="E204" s="152">
        <v>5.5627655612640634</v>
      </c>
      <c r="F204" s="153">
        <v>6.271942708048595</v>
      </c>
    </row>
    <row r="205" spans="1:6" x14ac:dyDescent="0.25">
      <c r="A205" s="49"/>
      <c r="B205" s="154"/>
      <c r="C205" s="154"/>
      <c r="D205" s="154"/>
      <c r="E205" s="154"/>
      <c r="F205" s="162"/>
    </row>
    <row r="206" spans="1:6" ht="13" x14ac:dyDescent="0.3">
      <c r="A206" s="50" t="s">
        <v>295</v>
      </c>
      <c r="B206" s="152">
        <v>9.649844852101344</v>
      </c>
      <c r="C206" s="152">
        <v>18.55064269313516</v>
      </c>
      <c r="D206" s="152">
        <v>5.9137518470074477</v>
      </c>
      <c r="E206" s="152">
        <v>3.2509666441075473</v>
      </c>
      <c r="F206" s="153">
        <v>5.4363759754457854</v>
      </c>
    </row>
    <row r="207" spans="1:6" x14ac:dyDescent="0.25">
      <c r="A207" s="49" t="s">
        <v>299</v>
      </c>
      <c r="B207" s="154">
        <v>6.4311493542239226</v>
      </c>
      <c r="C207" s="154">
        <v>13.072259507175799</v>
      </c>
      <c r="D207" s="154">
        <v>3.8024416343588903</v>
      </c>
      <c r="E207" s="154">
        <v>1.7871427100053954</v>
      </c>
      <c r="F207" s="162">
        <v>3.0875743421268833</v>
      </c>
    </row>
    <row r="208" spans="1:6" x14ac:dyDescent="0.25">
      <c r="A208" s="49" t="s">
        <v>300</v>
      </c>
      <c r="B208" s="154">
        <v>1.6838315163299862</v>
      </c>
      <c r="C208" s="154">
        <v>2.7781329721788746</v>
      </c>
      <c r="D208" s="154">
        <v>1.3544296962291908</v>
      </c>
      <c r="E208" s="154">
        <v>0.85547237243926644</v>
      </c>
      <c r="F208" s="162">
        <v>1.0252750162646196</v>
      </c>
    </row>
    <row r="209" spans="1:6" x14ac:dyDescent="0.25">
      <c r="A209" s="49" t="s">
        <v>301</v>
      </c>
      <c r="B209" s="154">
        <v>1.5348639815474356</v>
      </c>
      <c r="C209" s="154">
        <v>2.7002502137804836</v>
      </c>
      <c r="D209" s="154">
        <v>0.75688051641936671</v>
      </c>
      <c r="E209" s="154">
        <v>0.6083515616628854</v>
      </c>
      <c r="F209" s="162">
        <v>1.3235266170542828</v>
      </c>
    </row>
    <row r="210" spans="1:6" x14ac:dyDescent="0.25">
      <c r="A210" s="49"/>
      <c r="B210" s="154"/>
      <c r="C210" s="154"/>
      <c r="D210" s="154"/>
      <c r="E210" s="154"/>
      <c r="F210" s="162"/>
    </row>
    <row r="211" spans="1:6" ht="13" x14ac:dyDescent="0.3">
      <c r="A211" s="50" t="s">
        <v>296</v>
      </c>
      <c r="B211" s="152">
        <v>4.2350300904634688</v>
      </c>
      <c r="C211" s="152">
        <v>7.4352862787660854</v>
      </c>
      <c r="D211" s="152">
        <v>3.1964114187003303</v>
      </c>
      <c r="E211" s="152">
        <v>2.0281481510723456</v>
      </c>
      <c r="F211" s="153">
        <v>2.2264572043100537</v>
      </c>
    </row>
    <row r="212" spans="1:6" x14ac:dyDescent="0.25">
      <c r="A212" s="49"/>
      <c r="B212" s="154"/>
      <c r="C212" s="154"/>
      <c r="D212" s="154"/>
      <c r="E212" s="154"/>
      <c r="F212" s="162"/>
    </row>
    <row r="213" spans="1:6" ht="13" x14ac:dyDescent="0.3">
      <c r="A213" s="50" t="s">
        <v>297</v>
      </c>
      <c r="B213" s="152">
        <v>16.976042534047384</v>
      </c>
      <c r="C213" s="152">
        <v>10.837233956776311</v>
      </c>
      <c r="D213" s="152">
        <v>18.229579286503704</v>
      </c>
      <c r="E213" s="152">
        <v>20.644575408622131</v>
      </c>
      <c r="F213" s="153">
        <v>21.720001174247116</v>
      </c>
    </row>
    <row r="214" spans="1:6" x14ac:dyDescent="0.25">
      <c r="A214" s="49"/>
      <c r="B214" s="154"/>
      <c r="C214" s="154"/>
      <c r="D214" s="154"/>
      <c r="E214" s="154"/>
      <c r="F214" s="162"/>
    </row>
    <row r="215" spans="1:6" ht="13" x14ac:dyDescent="0.3">
      <c r="A215" s="50" t="s">
        <v>503</v>
      </c>
      <c r="B215" s="152">
        <v>6.1713576262004688</v>
      </c>
      <c r="C215" s="152">
        <v>8.3546383438898477</v>
      </c>
      <c r="D215" s="152">
        <v>6.02983368236481</v>
      </c>
      <c r="E215" s="152">
        <v>3.9806804268157423</v>
      </c>
      <c r="F215" s="153">
        <v>4.9221533973819902</v>
      </c>
    </row>
    <row r="216" spans="1:6" x14ac:dyDescent="0.25">
      <c r="A216" s="49" t="s">
        <v>302</v>
      </c>
      <c r="B216" s="154">
        <v>1.0423159701159366</v>
      </c>
      <c r="C216" s="154">
        <v>1.2507288194535249</v>
      </c>
      <c r="D216" s="154">
        <v>1.0984398870740708</v>
      </c>
      <c r="E216" s="154">
        <v>0.71329170077263815</v>
      </c>
      <c r="F216" s="162">
        <v>0.9568318998766312</v>
      </c>
    </row>
    <row r="217" spans="1:6" x14ac:dyDescent="0.25">
      <c r="A217" s="49" t="s">
        <v>677</v>
      </c>
      <c r="B217" s="154">
        <v>1.3557270989900883</v>
      </c>
      <c r="C217" s="154">
        <v>2.8756823329048844</v>
      </c>
      <c r="D217" s="154">
        <v>0.73747586509489416</v>
      </c>
      <c r="E217" s="154">
        <v>0.28578912933138007</v>
      </c>
      <c r="F217" s="162">
        <v>0.62098232290622635</v>
      </c>
    </row>
    <row r="218" spans="1:6" x14ac:dyDescent="0.25">
      <c r="A218" s="49" t="s">
        <v>303</v>
      </c>
      <c r="B218" s="154">
        <v>3.1139745653196318</v>
      </c>
      <c r="C218" s="154">
        <v>3.5073247619490964</v>
      </c>
      <c r="D218" s="154">
        <v>3.6894034749767117</v>
      </c>
      <c r="E218" s="154">
        <v>2.6873936302780814</v>
      </c>
      <c r="F218" s="162">
        <v>2.3054731892374334</v>
      </c>
    </row>
    <row r="219" spans="1:6" x14ac:dyDescent="0.25">
      <c r="A219" s="49" t="s">
        <v>405</v>
      </c>
      <c r="B219" s="154">
        <v>0.65933999177481195</v>
      </c>
      <c r="C219" s="154">
        <v>0.72090242958234185</v>
      </c>
      <c r="D219" s="154">
        <v>0.50451445521913352</v>
      </c>
      <c r="E219" s="154">
        <v>0.29420596643364294</v>
      </c>
      <c r="F219" s="162">
        <v>1.0388659853616991</v>
      </c>
    </row>
    <row r="220" spans="1:6" x14ac:dyDescent="0.25">
      <c r="A220" s="49"/>
      <c r="B220" s="154"/>
      <c r="C220" s="154"/>
      <c r="D220" s="154"/>
      <c r="E220" s="154"/>
      <c r="F220" s="162"/>
    </row>
    <row r="221" spans="1:6" ht="13" x14ac:dyDescent="0.3">
      <c r="A221" s="50" t="s">
        <v>672</v>
      </c>
      <c r="B221" s="152">
        <v>16.274252276913252</v>
      </c>
      <c r="C221" s="152">
        <v>21.212210756003742</v>
      </c>
      <c r="D221" s="152">
        <v>14.595132461325317</v>
      </c>
      <c r="E221" s="152">
        <v>9.3314233922419412</v>
      </c>
      <c r="F221" s="153">
        <v>16.125639969412749</v>
      </c>
    </row>
    <row r="222" spans="1:6" x14ac:dyDescent="0.25">
      <c r="A222" s="49" t="s">
        <v>304</v>
      </c>
      <c r="B222" s="154">
        <v>5.7374277062663825</v>
      </c>
      <c r="C222" s="154">
        <v>9.0094980945575287</v>
      </c>
      <c r="D222" s="154">
        <v>4.5550752983466758</v>
      </c>
      <c r="E222" s="154">
        <v>2.6451641247123354</v>
      </c>
      <c r="F222" s="162">
        <v>4.7495912510166578</v>
      </c>
    </row>
    <row r="223" spans="1:6" x14ac:dyDescent="0.25">
      <c r="A223" s="49" t="s">
        <v>305</v>
      </c>
      <c r="B223" s="154">
        <v>4.0130397378829166</v>
      </c>
      <c r="C223" s="154">
        <v>4.2913063778854728</v>
      </c>
      <c r="D223" s="154">
        <v>4.9181603275276773</v>
      </c>
      <c r="E223" s="154">
        <v>2.5008492083710685</v>
      </c>
      <c r="F223" s="162">
        <v>3.7332375172911982</v>
      </c>
    </row>
    <row r="224" spans="1:6" x14ac:dyDescent="0.25">
      <c r="A224" s="49" t="s">
        <v>306</v>
      </c>
      <c r="B224" s="154">
        <v>0.42519816158678048</v>
      </c>
      <c r="C224" s="154">
        <v>0.85639167188676779</v>
      </c>
      <c r="D224" s="154">
        <v>0.2910621070737951</v>
      </c>
      <c r="E224" s="154">
        <v>0.2026430025499896</v>
      </c>
      <c r="F224" s="162">
        <v>9.3616939381665487E-2</v>
      </c>
    </row>
    <row r="225" spans="1:6" x14ac:dyDescent="0.25">
      <c r="A225" s="49" t="s">
        <v>307</v>
      </c>
      <c r="B225" s="154">
        <v>0.47224525053888561</v>
      </c>
      <c r="C225" s="154">
        <v>0.62307186532028902</v>
      </c>
      <c r="D225" s="154">
        <v>0.40056331693548874</v>
      </c>
      <c r="E225" s="154">
        <v>0.36902142489463663</v>
      </c>
      <c r="F225" s="162">
        <v>0.40095908536457292</v>
      </c>
    </row>
    <row r="226" spans="1:6" x14ac:dyDescent="0.25">
      <c r="A226" s="49" t="s">
        <v>208</v>
      </c>
      <c r="B226" s="154">
        <v>1.6304566140248065</v>
      </c>
      <c r="C226" s="154">
        <v>1.3522553411381786</v>
      </c>
      <c r="D226" s="154">
        <v>1.118785761366538</v>
      </c>
      <c r="E226" s="154">
        <v>0.85644668991696693</v>
      </c>
      <c r="F226" s="162">
        <v>3.1658843196834643</v>
      </c>
    </row>
    <row r="227" spans="1:6" x14ac:dyDescent="0.25">
      <c r="A227" s="49" t="s">
        <v>683</v>
      </c>
      <c r="B227" s="154">
        <v>3.9958848066134789</v>
      </c>
      <c r="C227" s="154">
        <v>5.0796874052155037</v>
      </c>
      <c r="D227" s="154">
        <v>3.3114856500751424</v>
      </c>
      <c r="E227" s="154">
        <v>2.757298941796944</v>
      </c>
      <c r="F227" s="162">
        <v>3.9823508566751915</v>
      </c>
    </row>
    <row r="228" spans="1:6" x14ac:dyDescent="0.25">
      <c r="A228" s="49"/>
      <c r="B228" s="154"/>
      <c r="C228" s="154"/>
      <c r="D228" s="154"/>
      <c r="E228" s="154"/>
      <c r="F228" s="162"/>
    </row>
    <row r="229" spans="1:6" ht="13" x14ac:dyDescent="0.3">
      <c r="A229" s="50" t="s">
        <v>298</v>
      </c>
      <c r="B229" s="152">
        <v>6.4301992508571653</v>
      </c>
      <c r="C229" s="152">
        <v>9.1142049264366207</v>
      </c>
      <c r="D229" s="152">
        <v>5.9786347903502337</v>
      </c>
      <c r="E229" s="152">
        <v>3.8293639566363731</v>
      </c>
      <c r="F229" s="153">
        <v>5.0085636686887911</v>
      </c>
    </row>
    <row r="230" spans="1:6" x14ac:dyDescent="0.25">
      <c r="A230" s="49"/>
      <c r="B230" s="154"/>
      <c r="C230" s="150"/>
      <c r="D230" s="150"/>
      <c r="E230" s="150"/>
      <c r="F230" s="151"/>
    </row>
    <row r="231" spans="1:6" ht="13" x14ac:dyDescent="0.3">
      <c r="A231" s="50" t="s">
        <v>8</v>
      </c>
      <c r="B231" s="152">
        <v>129.4437419271818</v>
      </c>
      <c r="C231" s="148"/>
      <c r="D231" s="148"/>
      <c r="E231" s="148"/>
      <c r="F231" s="149"/>
    </row>
    <row r="232" spans="1:6" ht="14.5" x14ac:dyDescent="0.25">
      <c r="A232" s="112" t="s">
        <v>5</v>
      </c>
      <c r="B232" s="127"/>
      <c r="C232" s="127"/>
      <c r="D232" s="127"/>
      <c r="E232" s="127"/>
      <c r="F232" s="128"/>
    </row>
    <row r="234" spans="1:6" x14ac:dyDescent="0.25">
      <c r="A234" s="96" t="s">
        <v>26</v>
      </c>
      <c r="B234" s="19"/>
      <c r="C234" s="41"/>
    </row>
  </sheetData>
  <mergeCells count="6">
    <mergeCell ref="A159:F159"/>
    <mergeCell ref="A198:F198"/>
    <mergeCell ref="A3:F3"/>
    <mergeCell ref="A42:F42"/>
    <mergeCell ref="A81:F81"/>
    <mergeCell ref="A120:F120"/>
  </mergeCells>
  <phoneticPr fontId="65" type="noConversion"/>
  <pageMargins left="0.75" right="0.75" top="1" bottom="1" header="0.5" footer="0.5"/>
  <pageSetup scale="97" orientation="portrait" horizontalDpi="1200" verticalDpi="1200" r:id="rId1"/>
  <headerFooter alignWithMargins="0"/>
  <rowBreaks count="1" manualBreakCount="1">
    <brk id="39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BI71"/>
  <sheetViews>
    <sheetView showGridLines="0" zoomScaleNormal="100" zoomScaleSheetLayoutView="98" workbookViewId="0">
      <selection sqref="A1:S1"/>
    </sheetView>
  </sheetViews>
  <sheetFormatPr defaultColWidth="9.1796875" defaultRowHeight="12.5" x14ac:dyDescent="0.25"/>
  <cols>
    <col min="1" max="1" width="22.453125" style="374" customWidth="1"/>
    <col min="2" max="3" width="11.26953125" style="374" bestFit="1" customWidth="1"/>
    <col min="4" max="4" width="9.453125" style="374" bestFit="1" customWidth="1"/>
    <col min="5" max="6" width="10.1796875" style="374" bestFit="1" customWidth="1"/>
    <col min="7" max="7" width="7.54296875" style="375" bestFit="1" customWidth="1"/>
    <col min="8" max="9" width="10.1796875" style="367" customWidth="1"/>
    <col min="10" max="10" width="7.54296875" style="367" bestFit="1" customWidth="1"/>
    <col min="11" max="12" width="10.1796875" style="367" customWidth="1"/>
    <col min="13" max="13" width="7.54296875" style="367" bestFit="1" customWidth="1"/>
    <col min="14" max="15" width="10.1796875" style="367" customWidth="1"/>
    <col min="16" max="16" width="7.54296875" style="367" bestFit="1" customWidth="1"/>
    <col min="17" max="18" width="10.1796875" style="367" customWidth="1"/>
    <col min="19" max="19" width="7.54296875" style="367" bestFit="1" customWidth="1"/>
    <col min="20" max="60" width="9.1796875" style="367" customWidth="1"/>
    <col min="61" max="16384" width="9.1796875" style="367"/>
  </cols>
  <sheetData>
    <row r="1" spans="1:61" s="368" customFormat="1" ht="15.5" x14ac:dyDescent="0.35">
      <c r="A1" s="1685" t="str">
        <f>CONCATENATE('List of Tables'!A112,":  ",'List of Tables'!C112)</f>
        <v xml:space="preserve">TABLE 93:  2014 Total Air Seats Operated to Hawai‘i 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103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</row>
    <row r="2" spans="1:61" s="368" customFormat="1" ht="15.5" x14ac:dyDescent="0.35">
      <c r="A2" s="519"/>
      <c r="B2" s="519"/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  <c r="Q2" s="519"/>
      <c r="R2" s="519"/>
      <c r="S2" s="519"/>
      <c r="T2" s="519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</row>
    <row r="3" spans="1:61" s="368" customFormat="1" x14ac:dyDescent="0.25">
      <c r="A3" s="1364"/>
      <c r="B3" s="1762" t="s">
        <v>149</v>
      </c>
      <c r="C3" s="1763"/>
      <c r="D3" s="1790"/>
      <c r="E3" s="1762" t="s">
        <v>695</v>
      </c>
      <c r="F3" s="1763"/>
      <c r="G3" s="1790"/>
      <c r="H3" s="1762" t="s">
        <v>150</v>
      </c>
      <c r="I3" s="1763"/>
      <c r="J3" s="1790"/>
      <c r="K3" s="1762" t="s">
        <v>234</v>
      </c>
      <c r="L3" s="1763"/>
      <c r="M3" s="1790"/>
      <c r="N3" s="1762" t="s">
        <v>236</v>
      </c>
      <c r="O3" s="1763"/>
      <c r="P3" s="1790"/>
      <c r="Q3" s="1762" t="s">
        <v>211</v>
      </c>
      <c r="R3" s="1763"/>
      <c r="S3" s="1790"/>
      <c r="T3" s="427"/>
      <c r="U3" s="367"/>
      <c r="V3" s="367"/>
      <c r="W3" s="367"/>
      <c r="X3" s="367"/>
      <c r="Y3" s="367"/>
      <c r="Z3" s="367"/>
      <c r="AA3" s="367"/>
      <c r="AB3" s="367"/>
      <c r="AC3" s="367"/>
      <c r="AD3" s="367"/>
      <c r="AE3" s="367"/>
      <c r="AF3" s="367"/>
      <c r="AG3" s="367"/>
      <c r="AH3" s="367"/>
      <c r="AI3" s="367"/>
      <c r="AJ3" s="367"/>
      <c r="AK3" s="367"/>
      <c r="AL3" s="367"/>
      <c r="AM3" s="367"/>
      <c r="AN3" s="367"/>
      <c r="AO3" s="367"/>
      <c r="AP3" s="367"/>
      <c r="AQ3" s="367"/>
      <c r="AR3" s="367"/>
      <c r="AS3" s="367"/>
      <c r="AT3" s="367"/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</row>
    <row r="4" spans="1:61" s="368" customFormat="1" x14ac:dyDescent="0.25">
      <c r="A4" s="1365"/>
      <c r="B4" s="1365">
        <v>2014</v>
      </c>
      <c r="C4" s="1366">
        <v>2013</v>
      </c>
      <c r="D4" s="1367" t="s">
        <v>151</v>
      </c>
      <c r="E4" s="1366">
        <v>2014</v>
      </c>
      <c r="F4" s="1366">
        <v>2013</v>
      </c>
      <c r="G4" s="1366" t="s">
        <v>151</v>
      </c>
      <c r="H4" s="1368">
        <v>2014</v>
      </c>
      <c r="I4" s="1369">
        <v>2013</v>
      </c>
      <c r="J4" s="1370" t="s">
        <v>151</v>
      </c>
      <c r="K4" s="1366">
        <v>2014</v>
      </c>
      <c r="L4" s="1366">
        <v>2013</v>
      </c>
      <c r="M4" s="1366" t="s">
        <v>151</v>
      </c>
      <c r="N4" s="1365">
        <v>2014</v>
      </c>
      <c r="O4" s="1366">
        <v>2013</v>
      </c>
      <c r="P4" s="1367" t="s">
        <v>151</v>
      </c>
      <c r="Q4" s="1366">
        <v>2013</v>
      </c>
      <c r="R4" s="1366">
        <v>2013</v>
      </c>
      <c r="S4" s="1367" t="s">
        <v>151</v>
      </c>
      <c r="T4" s="427"/>
      <c r="U4" s="367"/>
      <c r="V4" s="367"/>
      <c r="W4" s="367"/>
      <c r="X4" s="367"/>
      <c r="Y4" s="367"/>
      <c r="Z4" s="367"/>
      <c r="AA4" s="367"/>
      <c r="AB4" s="367"/>
      <c r="AC4" s="367"/>
      <c r="AD4" s="367"/>
      <c r="AE4" s="367"/>
      <c r="AF4" s="367"/>
      <c r="AG4" s="367"/>
      <c r="AH4" s="367"/>
      <c r="AI4" s="367"/>
      <c r="AJ4" s="367"/>
      <c r="AK4" s="367"/>
      <c r="AL4" s="367"/>
      <c r="AM4" s="367"/>
      <c r="AN4" s="367"/>
      <c r="AO4" s="367"/>
      <c r="AP4" s="367"/>
      <c r="AQ4" s="367"/>
      <c r="AR4" s="367"/>
      <c r="AS4" s="367"/>
      <c r="AT4" s="367"/>
      <c r="AU4" s="367"/>
      <c r="AV4" s="367"/>
      <c r="AW4" s="367"/>
      <c r="AX4" s="367"/>
      <c r="AY4" s="367"/>
      <c r="AZ4" s="367"/>
      <c r="BA4" s="367"/>
      <c r="BB4" s="367"/>
      <c r="BC4" s="367"/>
      <c r="BD4" s="367"/>
      <c r="BE4" s="367"/>
      <c r="BF4" s="367"/>
      <c r="BG4" s="367"/>
      <c r="BH4" s="367"/>
      <c r="BI4" s="367"/>
    </row>
    <row r="5" spans="1:61" s="368" customFormat="1" x14ac:dyDescent="0.25">
      <c r="A5" s="1278" t="s">
        <v>152</v>
      </c>
      <c r="B5" s="1371">
        <v>11262943</v>
      </c>
      <c r="C5" s="1280">
        <v>10896815</v>
      </c>
      <c r="D5" s="1345">
        <v>3.359954261864591</v>
      </c>
      <c r="E5" s="1280">
        <v>7900326</v>
      </c>
      <c r="F5" s="1280">
        <v>7789317</v>
      </c>
      <c r="G5" s="1346">
        <v>1.4251442071236797</v>
      </c>
      <c r="H5" s="1372">
        <v>1975832</v>
      </c>
      <c r="I5" s="1373">
        <v>1843928</v>
      </c>
      <c r="J5" s="1374">
        <v>7.1534246456477701</v>
      </c>
      <c r="K5" s="1280">
        <v>686553</v>
      </c>
      <c r="L5" s="1280">
        <v>614714</v>
      </c>
      <c r="M5" s="1346">
        <v>11.686572942864487</v>
      </c>
      <c r="N5" s="1371">
        <v>46056</v>
      </c>
      <c r="O5" s="1280">
        <v>48588</v>
      </c>
      <c r="P5" s="1345">
        <v>-5.2111632501852307</v>
      </c>
      <c r="Q5" s="1280">
        <v>654176</v>
      </c>
      <c r="R5" s="1280">
        <v>600268</v>
      </c>
      <c r="S5" s="1345">
        <v>8.9806553072960753</v>
      </c>
      <c r="T5" s="427"/>
      <c r="U5" s="367"/>
      <c r="V5" s="367"/>
      <c r="W5" s="367"/>
      <c r="X5" s="367"/>
      <c r="Y5" s="367"/>
      <c r="Z5" s="367"/>
      <c r="AA5" s="367"/>
      <c r="AB5" s="367"/>
      <c r="AC5" s="367"/>
      <c r="AD5" s="367"/>
      <c r="AE5" s="367"/>
      <c r="AF5" s="367"/>
      <c r="AG5" s="367"/>
      <c r="AH5" s="367"/>
      <c r="AI5" s="367"/>
      <c r="AJ5" s="367"/>
      <c r="AK5" s="367"/>
      <c r="AL5" s="367"/>
      <c r="AM5" s="367"/>
      <c r="AN5" s="367"/>
      <c r="AO5" s="367"/>
      <c r="AP5" s="367"/>
      <c r="AQ5" s="367"/>
      <c r="AR5" s="367"/>
      <c r="AS5" s="367"/>
      <c r="AT5" s="367"/>
      <c r="AU5" s="367"/>
      <c r="AV5" s="367"/>
      <c r="AW5" s="367"/>
      <c r="AX5" s="367"/>
      <c r="AY5" s="367"/>
      <c r="AZ5" s="367"/>
      <c r="BA5" s="367"/>
      <c r="BB5" s="367"/>
      <c r="BC5" s="367"/>
      <c r="BD5" s="367"/>
      <c r="BE5" s="367"/>
      <c r="BF5" s="367"/>
      <c r="BG5" s="367"/>
      <c r="BH5" s="367"/>
      <c r="BI5" s="367"/>
    </row>
    <row r="6" spans="1:61" s="368" customFormat="1" x14ac:dyDescent="0.25">
      <c r="A6" s="1278" t="s">
        <v>719</v>
      </c>
      <c r="B6" s="1371">
        <v>11170732</v>
      </c>
      <c r="C6" s="1280">
        <v>10768719</v>
      </c>
      <c r="D6" s="1345">
        <v>3.7331552620139865</v>
      </c>
      <c r="E6" s="1280">
        <v>7808115</v>
      </c>
      <c r="F6" s="1280">
        <v>7661221</v>
      </c>
      <c r="G6" s="1346">
        <v>1.9173706123345089</v>
      </c>
      <c r="H6" s="1372">
        <v>1975832</v>
      </c>
      <c r="I6" s="1373">
        <v>1843928</v>
      </c>
      <c r="J6" s="1374">
        <v>7.1534246456477701</v>
      </c>
      <c r="K6" s="1280">
        <v>686553</v>
      </c>
      <c r="L6" s="1280">
        <v>614714</v>
      </c>
      <c r="M6" s="1346">
        <v>11.686572942864487</v>
      </c>
      <c r="N6" s="1371">
        <v>46056</v>
      </c>
      <c r="O6" s="1280">
        <v>48588</v>
      </c>
      <c r="P6" s="1345">
        <v>-5.2111632501852307</v>
      </c>
      <c r="Q6" s="1280">
        <v>654176</v>
      </c>
      <c r="R6" s="1280">
        <v>600268</v>
      </c>
      <c r="S6" s="1345">
        <v>8.9806553072960753</v>
      </c>
      <c r="T6" s="427"/>
      <c r="U6" s="367"/>
      <c r="V6" s="367"/>
      <c r="W6" s="367"/>
      <c r="X6" s="367"/>
      <c r="Y6" s="367"/>
      <c r="Z6" s="367"/>
      <c r="AA6" s="367"/>
      <c r="AB6" s="367"/>
      <c r="AC6" s="367"/>
      <c r="AD6" s="367"/>
      <c r="AE6" s="367"/>
      <c r="AF6" s="367"/>
      <c r="AG6" s="367"/>
      <c r="AH6" s="367"/>
      <c r="AI6" s="367"/>
      <c r="AJ6" s="367"/>
      <c r="AK6" s="367"/>
      <c r="AL6" s="367"/>
      <c r="AM6" s="367"/>
      <c r="AN6" s="367"/>
      <c r="AO6" s="367"/>
      <c r="AP6" s="367"/>
      <c r="AQ6" s="367"/>
      <c r="AR6" s="367"/>
      <c r="AS6" s="367"/>
      <c r="AT6" s="367"/>
      <c r="AU6" s="367"/>
      <c r="AV6" s="367"/>
      <c r="AW6" s="367"/>
      <c r="AX6" s="367"/>
      <c r="AY6" s="367"/>
      <c r="AZ6" s="367"/>
      <c r="BA6" s="367"/>
      <c r="BB6" s="367"/>
      <c r="BC6" s="367"/>
      <c r="BD6" s="367"/>
      <c r="BE6" s="367"/>
      <c r="BF6" s="367"/>
      <c r="BG6" s="367"/>
      <c r="BH6" s="367"/>
      <c r="BI6" s="367"/>
    </row>
    <row r="7" spans="1:61" s="368" customFormat="1" x14ac:dyDescent="0.25">
      <c r="A7" s="1279" t="s">
        <v>726</v>
      </c>
      <c r="B7" s="1375">
        <v>92211</v>
      </c>
      <c r="C7" s="1281">
        <v>128096</v>
      </c>
      <c r="D7" s="1376">
        <v>-28.014145640769421</v>
      </c>
      <c r="E7" s="1281">
        <v>92211</v>
      </c>
      <c r="F7" s="1281">
        <v>128096</v>
      </c>
      <c r="G7" s="1377">
        <v>-28.014145640769421</v>
      </c>
      <c r="H7" s="1378"/>
      <c r="I7" s="1379"/>
      <c r="J7" s="1380"/>
      <c r="K7" s="1281"/>
      <c r="L7" s="1281"/>
      <c r="M7" s="1377"/>
      <c r="N7" s="1375"/>
      <c r="O7" s="1281"/>
      <c r="P7" s="1376"/>
      <c r="Q7" s="1281"/>
      <c r="R7" s="1281"/>
      <c r="S7" s="1376"/>
      <c r="T7" s="427"/>
      <c r="U7" s="367"/>
      <c r="V7" s="367"/>
      <c r="W7" s="367"/>
      <c r="X7" s="367"/>
      <c r="Y7" s="367"/>
      <c r="Z7" s="367"/>
      <c r="AA7" s="367"/>
      <c r="AB7" s="367"/>
      <c r="AC7" s="367"/>
      <c r="AD7" s="367"/>
      <c r="AE7" s="367"/>
      <c r="AF7" s="367"/>
      <c r="AG7" s="367"/>
      <c r="AH7" s="367"/>
      <c r="AI7" s="367"/>
      <c r="AJ7" s="367"/>
      <c r="AK7" s="367"/>
      <c r="AL7" s="367"/>
      <c r="AM7" s="367"/>
      <c r="AN7" s="367"/>
      <c r="AO7" s="367"/>
      <c r="AP7" s="367"/>
      <c r="AQ7" s="367"/>
      <c r="AR7" s="367"/>
      <c r="AS7" s="367"/>
      <c r="AT7" s="367"/>
      <c r="AU7" s="367"/>
      <c r="AV7" s="367"/>
      <c r="AW7" s="367"/>
      <c r="AX7" s="367"/>
      <c r="AY7" s="367"/>
      <c r="AZ7" s="367"/>
      <c r="BA7" s="367"/>
      <c r="BB7" s="367"/>
      <c r="BC7" s="367"/>
      <c r="BD7" s="367"/>
      <c r="BE7" s="367"/>
      <c r="BF7" s="367"/>
      <c r="BG7" s="367"/>
      <c r="BH7" s="367"/>
      <c r="BI7" s="367"/>
    </row>
    <row r="8" spans="1:61" s="368" customFormat="1" x14ac:dyDescent="0.25">
      <c r="A8" s="456"/>
      <c r="B8" s="1280"/>
      <c r="C8" s="1280"/>
      <c r="D8" s="1346"/>
      <c r="E8" s="1280"/>
      <c r="F8" s="1280"/>
      <c r="G8" s="1346"/>
      <c r="H8" s="1373"/>
      <c r="I8" s="1373"/>
      <c r="J8" s="1393"/>
      <c r="K8" s="1280"/>
      <c r="L8" s="1280"/>
      <c r="M8" s="1346"/>
      <c r="N8" s="1280"/>
      <c r="O8" s="1280"/>
      <c r="P8" s="1346"/>
      <c r="Q8" s="1280"/>
      <c r="R8" s="1280"/>
      <c r="S8" s="1346"/>
      <c r="T8" s="427"/>
      <c r="U8" s="367"/>
      <c r="V8" s="367"/>
      <c r="W8" s="367"/>
      <c r="X8" s="367"/>
      <c r="Y8" s="367"/>
      <c r="Z8" s="367"/>
      <c r="AA8" s="367"/>
      <c r="AB8" s="367"/>
      <c r="AC8" s="367"/>
      <c r="AD8" s="367"/>
      <c r="AE8" s="367"/>
      <c r="AF8" s="367"/>
      <c r="AG8" s="367"/>
      <c r="AH8" s="367"/>
      <c r="AI8" s="367"/>
      <c r="AJ8" s="367"/>
      <c r="AK8" s="367"/>
      <c r="AL8" s="367"/>
      <c r="AM8" s="367"/>
      <c r="AN8" s="367"/>
      <c r="AO8" s="367"/>
      <c r="AP8" s="367"/>
      <c r="AQ8" s="367"/>
      <c r="AR8" s="367"/>
      <c r="AS8" s="367"/>
      <c r="AT8" s="367"/>
      <c r="AU8" s="367"/>
      <c r="AV8" s="367"/>
      <c r="AW8" s="367"/>
      <c r="AX8" s="367"/>
      <c r="AY8" s="367"/>
      <c r="AZ8" s="367"/>
      <c r="BA8" s="367"/>
      <c r="BB8" s="367"/>
      <c r="BC8" s="367"/>
      <c r="BD8" s="367"/>
      <c r="BE8" s="367"/>
      <c r="BF8" s="367"/>
      <c r="BG8" s="367"/>
      <c r="BH8" s="367"/>
      <c r="BI8" s="367"/>
    </row>
    <row r="9" spans="1:61" s="369" customFormat="1" x14ac:dyDescent="0.25">
      <c r="A9" s="1381" t="s">
        <v>830</v>
      </c>
      <c r="B9" s="432"/>
      <c r="C9" s="432"/>
      <c r="D9" s="433"/>
      <c r="E9" s="432"/>
      <c r="F9" s="432"/>
      <c r="G9" s="433"/>
      <c r="H9" s="432"/>
      <c r="I9" s="432"/>
      <c r="J9" s="433"/>
      <c r="K9" s="432"/>
      <c r="L9" s="432"/>
      <c r="M9" s="433"/>
      <c r="N9" s="432"/>
      <c r="O9" s="432"/>
      <c r="P9" s="433"/>
      <c r="Q9" s="432"/>
      <c r="R9" s="432"/>
      <c r="S9" s="433"/>
      <c r="T9" s="373"/>
      <c r="U9" s="373"/>
      <c r="V9" s="373"/>
      <c r="W9" s="373"/>
      <c r="X9" s="373"/>
      <c r="Y9" s="373"/>
      <c r="Z9" s="373"/>
      <c r="AA9" s="373"/>
      <c r="AB9" s="373"/>
      <c r="AC9" s="373"/>
      <c r="AD9" s="373"/>
      <c r="AE9" s="373"/>
      <c r="AF9" s="373"/>
      <c r="AG9" s="373"/>
      <c r="AH9" s="373"/>
      <c r="AI9" s="373"/>
      <c r="AJ9" s="373"/>
      <c r="AK9" s="373"/>
      <c r="AL9" s="373"/>
      <c r="AM9" s="373"/>
      <c r="AN9" s="373"/>
      <c r="AO9" s="373"/>
      <c r="AP9" s="373"/>
      <c r="AQ9" s="373"/>
      <c r="AR9" s="373"/>
      <c r="AS9" s="373"/>
      <c r="AT9" s="373"/>
      <c r="AU9" s="373"/>
      <c r="AV9" s="373"/>
      <c r="AW9" s="373"/>
      <c r="AX9" s="373"/>
      <c r="AY9" s="373"/>
      <c r="AZ9" s="373"/>
      <c r="BA9" s="373"/>
      <c r="BB9" s="373"/>
      <c r="BC9" s="373"/>
      <c r="BD9" s="373"/>
      <c r="BE9" s="373"/>
      <c r="BF9" s="373"/>
      <c r="BG9" s="373"/>
      <c r="BH9" s="373"/>
      <c r="BI9" s="373"/>
    </row>
    <row r="10" spans="1:61" s="369" customFormat="1" x14ac:dyDescent="0.25">
      <c r="B10" s="432"/>
      <c r="C10" s="432"/>
      <c r="D10" s="433"/>
      <c r="E10" s="432"/>
      <c r="F10" s="432"/>
      <c r="G10" s="433"/>
      <c r="H10" s="432"/>
      <c r="I10" s="432"/>
      <c r="J10" s="433"/>
      <c r="K10" s="432"/>
      <c r="L10" s="432"/>
      <c r="M10" s="433"/>
      <c r="N10" s="432"/>
      <c r="O10" s="432"/>
      <c r="P10" s="433"/>
      <c r="Q10" s="432"/>
      <c r="R10" s="432"/>
      <c r="S10" s="433"/>
      <c r="T10" s="373"/>
      <c r="U10" s="373"/>
      <c r="V10" s="373"/>
      <c r="W10" s="373"/>
      <c r="X10" s="373"/>
      <c r="Y10" s="373"/>
      <c r="Z10" s="373"/>
      <c r="AA10" s="373"/>
      <c r="AB10" s="373"/>
      <c r="AC10" s="373"/>
      <c r="AD10" s="373"/>
      <c r="AE10" s="373"/>
      <c r="AF10" s="373"/>
      <c r="AG10" s="373"/>
      <c r="AH10" s="373"/>
      <c r="AI10" s="373"/>
      <c r="AJ10" s="373"/>
      <c r="AK10" s="373"/>
      <c r="AL10" s="373"/>
      <c r="AM10" s="373"/>
      <c r="AN10" s="373"/>
      <c r="AO10" s="373"/>
      <c r="AP10" s="373"/>
      <c r="AQ10" s="373"/>
      <c r="AR10" s="373"/>
      <c r="AS10" s="373"/>
      <c r="AT10" s="373"/>
      <c r="AU10" s="373"/>
      <c r="AV10" s="373"/>
      <c r="AW10" s="373"/>
      <c r="AX10" s="373"/>
      <c r="AY10" s="373"/>
      <c r="AZ10" s="373"/>
      <c r="BA10" s="373"/>
      <c r="BB10" s="373"/>
      <c r="BC10" s="373"/>
      <c r="BD10" s="373"/>
      <c r="BE10" s="373"/>
      <c r="BF10" s="373"/>
      <c r="BG10" s="373"/>
      <c r="BH10" s="373"/>
      <c r="BI10" s="373"/>
    </row>
    <row r="11" spans="1:61" s="369" customFormat="1" ht="15.5" x14ac:dyDescent="0.35">
      <c r="A11" s="1685" t="str">
        <f>CONCATENATE('List of Tables'!A113,":  ",'List of Tables'!C113)</f>
        <v xml:space="preserve">TABLE 94:  2014 Domestic Air Seats Operated to Hawai‘i </v>
      </c>
      <c r="B11" s="1685"/>
      <c r="C11" s="1685"/>
      <c r="D11" s="1685"/>
      <c r="E11" s="1685"/>
      <c r="F11" s="1685"/>
      <c r="G11" s="1685"/>
      <c r="H11" s="1685"/>
      <c r="I11" s="1685"/>
      <c r="J11" s="1685"/>
      <c r="K11" s="1685"/>
      <c r="L11" s="1685"/>
      <c r="M11" s="1685"/>
      <c r="N11" s="1685"/>
      <c r="O11" s="1685"/>
      <c r="P11" s="1685"/>
      <c r="Q11" s="1685"/>
      <c r="R11" s="1685"/>
      <c r="S11" s="1685"/>
      <c r="T11" s="373"/>
      <c r="U11" s="373"/>
      <c r="V11" s="373"/>
      <c r="W11" s="373"/>
      <c r="X11" s="373"/>
      <c r="Y11" s="373"/>
      <c r="Z11" s="373"/>
      <c r="AA11" s="373"/>
      <c r="AB11" s="373"/>
      <c r="AC11" s="373"/>
      <c r="AD11" s="373"/>
      <c r="AE11" s="373"/>
      <c r="AF11" s="373"/>
      <c r="AG11" s="373"/>
      <c r="AH11" s="373"/>
      <c r="AI11" s="373"/>
      <c r="AJ11" s="373"/>
      <c r="AK11" s="373"/>
      <c r="AL11" s="373"/>
      <c r="AM11" s="373"/>
      <c r="AN11" s="373"/>
      <c r="AO11" s="373"/>
      <c r="AP11" s="373"/>
      <c r="AQ11" s="373"/>
      <c r="AR11" s="373"/>
      <c r="AS11" s="373"/>
      <c r="AT11" s="373"/>
      <c r="AU11" s="373"/>
      <c r="AV11" s="373"/>
      <c r="AW11" s="373"/>
      <c r="AX11" s="373"/>
      <c r="AY11" s="373"/>
      <c r="AZ11" s="373"/>
      <c r="BA11" s="373"/>
      <c r="BB11" s="373"/>
      <c r="BC11" s="373"/>
      <c r="BD11" s="373"/>
      <c r="BE11" s="373"/>
      <c r="BF11" s="373"/>
      <c r="BG11" s="373"/>
      <c r="BH11" s="373"/>
      <c r="BI11" s="373"/>
    </row>
    <row r="12" spans="1:61" s="369" customFormat="1" x14ac:dyDescent="0.25">
      <c r="B12" s="432"/>
      <c r="C12" s="432"/>
      <c r="D12" s="433"/>
      <c r="E12" s="432"/>
      <c r="F12" s="432"/>
      <c r="G12" s="433"/>
      <c r="H12" s="432"/>
      <c r="I12" s="432"/>
      <c r="J12" s="433"/>
      <c r="K12" s="432"/>
      <c r="L12" s="432"/>
      <c r="M12" s="433"/>
      <c r="N12" s="432"/>
      <c r="O12" s="432"/>
      <c r="P12" s="433"/>
      <c r="Q12" s="432"/>
      <c r="R12" s="432"/>
      <c r="S12" s="433"/>
      <c r="T12" s="373"/>
      <c r="U12" s="373"/>
      <c r="V12" s="373"/>
      <c r="W12" s="373"/>
      <c r="X12" s="373"/>
      <c r="Y12" s="373"/>
      <c r="Z12" s="373"/>
      <c r="AA12" s="373"/>
      <c r="AB12" s="373"/>
      <c r="AC12" s="373"/>
      <c r="AD12" s="373"/>
      <c r="AE12" s="373"/>
      <c r="AF12" s="373"/>
      <c r="AG12" s="373"/>
      <c r="AH12" s="373"/>
      <c r="AI12" s="373"/>
      <c r="AJ12" s="373"/>
      <c r="AK12" s="373"/>
      <c r="AL12" s="373"/>
      <c r="AM12" s="373"/>
      <c r="AN12" s="373"/>
      <c r="AO12" s="373"/>
      <c r="AP12" s="373"/>
      <c r="AQ12" s="373"/>
      <c r="AR12" s="373"/>
      <c r="AS12" s="373"/>
      <c r="AT12" s="373"/>
      <c r="AU12" s="373"/>
      <c r="AV12" s="373"/>
      <c r="AW12" s="373"/>
      <c r="AX12" s="373"/>
      <c r="AY12" s="373"/>
      <c r="AZ12" s="373"/>
      <c r="BA12" s="373"/>
      <c r="BB12" s="373"/>
      <c r="BC12" s="373"/>
      <c r="BD12" s="373"/>
      <c r="BE12" s="373"/>
      <c r="BF12" s="373"/>
      <c r="BG12" s="373"/>
      <c r="BH12" s="373"/>
      <c r="BI12" s="373"/>
    </row>
    <row r="13" spans="1:61" s="369" customFormat="1" x14ac:dyDescent="0.25">
      <c r="A13" s="1364"/>
      <c r="B13" s="1762" t="s">
        <v>149</v>
      </c>
      <c r="C13" s="1763"/>
      <c r="D13" s="1790"/>
      <c r="E13" s="1763" t="s">
        <v>695</v>
      </c>
      <c r="F13" s="1763"/>
      <c r="G13" s="1763"/>
      <c r="H13" s="1762" t="s">
        <v>150</v>
      </c>
      <c r="I13" s="1763"/>
      <c r="J13" s="1790"/>
      <c r="K13" s="1763" t="s">
        <v>234</v>
      </c>
      <c r="L13" s="1763"/>
      <c r="M13" s="1763"/>
      <c r="N13" s="1762" t="s">
        <v>236</v>
      </c>
      <c r="O13" s="1763"/>
      <c r="P13" s="1790"/>
      <c r="Q13" s="1763" t="s">
        <v>211</v>
      </c>
      <c r="R13" s="1763"/>
      <c r="S13" s="1790"/>
      <c r="T13" s="427"/>
      <c r="U13" s="373"/>
      <c r="V13" s="373"/>
      <c r="W13" s="373"/>
      <c r="X13" s="373"/>
      <c r="Y13" s="373"/>
      <c r="Z13" s="373"/>
      <c r="AA13" s="373"/>
      <c r="AB13" s="373"/>
      <c r="AC13" s="373"/>
      <c r="AD13" s="373"/>
      <c r="AE13" s="373"/>
      <c r="AF13" s="373"/>
      <c r="AG13" s="373"/>
      <c r="AH13" s="373"/>
      <c r="AI13" s="373"/>
      <c r="AJ13" s="373"/>
      <c r="AK13" s="373"/>
      <c r="AL13" s="373"/>
      <c r="AM13" s="373"/>
      <c r="AN13" s="373"/>
      <c r="AO13" s="373"/>
      <c r="AP13" s="373"/>
      <c r="AQ13" s="373"/>
      <c r="AR13" s="373"/>
      <c r="AS13" s="373"/>
      <c r="AT13" s="373"/>
      <c r="AU13" s="373"/>
      <c r="AV13" s="373"/>
      <c r="AW13" s="373"/>
      <c r="AX13" s="373"/>
      <c r="AY13" s="373"/>
      <c r="AZ13" s="373"/>
      <c r="BA13" s="373"/>
      <c r="BB13" s="373"/>
      <c r="BC13" s="373"/>
      <c r="BD13" s="373"/>
      <c r="BE13" s="373"/>
      <c r="BF13" s="373"/>
      <c r="BG13" s="373"/>
      <c r="BH13" s="373"/>
      <c r="BI13" s="373"/>
    </row>
    <row r="14" spans="1:61" s="368" customFormat="1" x14ac:dyDescent="0.25">
      <c r="A14" s="1365"/>
      <c r="B14" s="1365">
        <v>2014</v>
      </c>
      <c r="C14" s="1366">
        <v>2013</v>
      </c>
      <c r="D14" s="1367" t="s">
        <v>151</v>
      </c>
      <c r="E14" s="1366">
        <v>2014</v>
      </c>
      <c r="F14" s="1366">
        <v>2013</v>
      </c>
      <c r="G14" s="1366" t="s">
        <v>151</v>
      </c>
      <c r="H14" s="1368">
        <v>2014</v>
      </c>
      <c r="I14" s="1369">
        <v>2013</v>
      </c>
      <c r="J14" s="1370" t="s">
        <v>151</v>
      </c>
      <c r="K14" s="1366">
        <v>2014</v>
      </c>
      <c r="L14" s="1366">
        <v>2013</v>
      </c>
      <c r="M14" s="1366" t="s">
        <v>151</v>
      </c>
      <c r="N14" s="1365">
        <v>2014</v>
      </c>
      <c r="O14" s="1366">
        <v>2013</v>
      </c>
      <c r="P14" s="1367" t="s">
        <v>151</v>
      </c>
      <c r="Q14" s="1366">
        <v>2013</v>
      </c>
      <c r="R14" s="1366">
        <v>2013</v>
      </c>
      <c r="S14" s="1367" t="s">
        <v>151</v>
      </c>
      <c r="T14" s="427"/>
      <c r="U14" s="367"/>
      <c r="V14" s="367"/>
      <c r="W14" s="367"/>
      <c r="X14" s="367"/>
      <c r="Y14" s="367"/>
      <c r="Z14" s="367"/>
      <c r="AA14" s="367"/>
      <c r="AB14" s="367"/>
      <c r="AC14" s="367"/>
      <c r="AD14" s="367"/>
      <c r="AE14" s="367"/>
      <c r="AF14" s="367"/>
      <c r="AG14" s="367"/>
      <c r="AH14" s="367"/>
      <c r="AI14" s="367"/>
      <c r="AJ14" s="367"/>
      <c r="AK14" s="367"/>
      <c r="AL14" s="367"/>
      <c r="AM14" s="367"/>
      <c r="AN14" s="367"/>
      <c r="AO14" s="367"/>
      <c r="AP14" s="367"/>
      <c r="AQ14" s="367"/>
      <c r="AR14" s="367"/>
      <c r="AS14" s="367"/>
      <c r="AT14" s="367"/>
      <c r="AU14" s="367"/>
      <c r="AV14" s="367"/>
      <c r="AW14" s="367"/>
      <c r="AX14" s="367"/>
      <c r="AY14" s="367"/>
      <c r="AZ14" s="367"/>
      <c r="BA14" s="367"/>
      <c r="BB14" s="367"/>
      <c r="BC14" s="367"/>
      <c r="BD14" s="367"/>
      <c r="BE14" s="367"/>
      <c r="BF14" s="367"/>
      <c r="BG14" s="367"/>
      <c r="BH14" s="367"/>
      <c r="BI14" s="367"/>
    </row>
    <row r="15" spans="1:61" s="368" customFormat="1" x14ac:dyDescent="0.25">
      <c r="A15" s="441" t="s">
        <v>153</v>
      </c>
      <c r="B15" s="1382">
        <v>7593436</v>
      </c>
      <c r="C15" s="1383">
        <v>7263563</v>
      </c>
      <c r="D15" s="1343">
        <v>4.5414764076528282</v>
      </c>
      <c r="E15" s="1383">
        <v>4477053</v>
      </c>
      <c r="F15" s="1383">
        <v>4372884</v>
      </c>
      <c r="G15" s="1344">
        <v>2.3821578619510602</v>
      </c>
      <c r="H15" s="1384">
        <v>1797676</v>
      </c>
      <c r="I15" s="1385">
        <v>1671934</v>
      </c>
      <c r="J15" s="1343">
        <v>7.5207514172210148</v>
      </c>
      <c r="K15" s="1383">
        <v>650143</v>
      </c>
      <c r="L15" s="1383">
        <v>588403</v>
      </c>
      <c r="M15" s="1344">
        <v>10.492808500296565</v>
      </c>
      <c r="N15" s="1382">
        <v>46056</v>
      </c>
      <c r="O15" s="1383">
        <v>48588</v>
      </c>
      <c r="P15" s="1343">
        <v>-5.2111632501852307</v>
      </c>
      <c r="Q15" s="1383">
        <v>622508</v>
      </c>
      <c r="R15" s="1383">
        <v>581754</v>
      </c>
      <c r="S15" s="1343">
        <v>7.0053665294952854</v>
      </c>
      <c r="T15" s="57"/>
      <c r="U15" s="367"/>
      <c r="V15" s="367"/>
      <c r="W15" s="367"/>
      <c r="X15" s="367"/>
      <c r="Y15" s="367"/>
      <c r="Z15" s="367"/>
      <c r="AA15" s="367"/>
      <c r="AB15" s="367"/>
      <c r="AC15" s="367"/>
      <c r="AD15" s="367"/>
      <c r="AE15" s="367"/>
      <c r="AF15" s="367"/>
      <c r="AG15" s="367"/>
      <c r="AH15" s="367"/>
      <c r="AI15" s="367"/>
      <c r="AJ15" s="367"/>
      <c r="AK15" s="367"/>
      <c r="AL15" s="367"/>
      <c r="AM15" s="367"/>
      <c r="AN15" s="367"/>
      <c r="AO15" s="367"/>
      <c r="AP15" s="367"/>
      <c r="AQ15" s="367"/>
      <c r="AR15" s="367"/>
      <c r="AS15" s="367"/>
      <c r="AT15" s="367"/>
      <c r="AU15" s="367"/>
      <c r="AV15" s="367"/>
      <c r="AW15" s="367"/>
      <c r="AX15" s="367"/>
      <c r="AY15" s="367"/>
      <c r="AZ15" s="367"/>
      <c r="BA15" s="367"/>
      <c r="BB15" s="367"/>
      <c r="BC15" s="367"/>
      <c r="BD15" s="367"/>
      <c r="BE15" s="367"/>
      <c r="BF15" s="367"/>
      <c r="BG15" s="367"/>
      <c r="BH15" s="367"/>
      <c r="BI15" s="367"/>
    </row>
    <row r="16" spans="1:61" s="368" customFormat="1" x14ac:dyDescent="0.25">
      <c r="A16" s="441" t="s">
        <v>719</v>
      </c>
      <c r="B16" s="1382">
        <v>7536304</v>
      </c>
      <c r="C16" s="1383">
        <v>7206155</v>
      </c>
      <c r="D16" s="1343">
        <v>4.581486243357241</v>
      </c>
      <c r="E16" s="1383">
        <v>4419921</v>
      </c>
      <c r="F16" s="1383">
        <v>4315476</v>
      </c>
      <c r="G16" s="1344">
        <v>2.4202428654452022</v>
      </c>
      <c r="H16" s="1384">
        <v>1797676</v>
      </c>
      <c r="I16" s="1385">
        <v>1671934</v>
      </c>
      <c r="J16" s="1343">
        <v>7.5207514172210148</v>
      </c>
      <c r="K16" s="1383">
        <v>650143</v>
      </c>
      <c r="L16" s="1383">
        <v>588403</v>
      </c>
      <c r="M16" s="1344">
        <v>10.492808500296565</v>
      </c>
      <c r="N16" s="1382">
        <v>46056</v>
      </c>
      <c r="O16" s="1383">
        <v>48588</v>
      </c>
      <c r="P16" s="1343">
        <v>-5.2111632501852307</v>
      </c>
      <c r="Q16" s="1383">
        <v>622508</v>
      </c>
      <c r="R16" s="1383">
        <v>581754</v>
      </c>
      <c r="S16" s="1343">
        <v>7.0053665294952854</v>
      </c>
      <c r="T16" s="57"/>
      <c r="U16" s="367"/>
      <c r="V16" s="367"/>
      <c r="W16" s="367"/>
      <c r="X16" s="367"/>
      <c r="Y16" s="367"/>
      <c r="Z16" s="367"/>
      <c r="AA16" s="367"/>
      <c r="AB16" s="367"/>
      <c r="AC16" s="367"/>
      <c r="AD16" s="367"/>
      <c r="AE16" s="367"/>
      <c r="AF16" s="367"/>
      <c r="AG16" s="367"/>
      <c r="AH16" s="367"/>
      <c r="AI16" s="367"/>
      <c r="AJ16" s="367"/>
      <c r="AK16" s="367"/>
      <c r="AL16" s="367"/>
      <c r="AM16" s="367"/>
      <c r="AN16" s="367"/>
      <c r="AO16" s="367"/>
      <c r="AP16" s="367"/>
      <c r="AQ16" s="367"/>
      <c r="AR16" s="367"/>
      <c r="AS16" s="367"/>
      <c r="AT16" s="367"/>
      <c r="AU16" s="367"/>
      <c r="AV16" s="367"/>
      <c r="AW16" s="367"/>
      <c r="AX16" s="367"/>
      <c r="AY16" s="367"/>
      <c r="AZ16" s="367"/>
      <c r="BA16" s="367"/>
      <c r="BB16" s="367"/>
      <c r="BC16" s="367"/>
      <c r="BD16" s="367"/>
      <c r="BE16" s="367"/>
      <c r="BF16" s="367"/>
      <c r="BG16" s="367"/>
      <c r="BH16" s="367"/>
      <c r="BI16" s="367"/>
    </row>
    <row r="17" spans="1:61" s="368" customFormat="1" x14ac:dyDescent="0.25">
      <c r="A17" s="441" t="s">
        <v>726</v>
      </c>
      <c r="B17" s="1382">
        <v>57132</v>
      </c>
      <c r="C17" s="1383">
        <v>57408</v>
      </c>
      <c r="D17" s="1343">
        <v>-0.48076923076923078</v>
      </c>
      <c r="E17" s="1383">
        <v>57132</v>
      </c>
      <c r="F17" s="1383">
        <v>57408</v>
      </c>
      <c r="G17" s="1344">
        <v>-0.48076923076923078</v>
      </c>
      <c r="H17" s="1384"/>
      <c r="I17" s="1385"/>
      <c r="J17" s="1345"/>
      <c r="K17" s="1383"/>
      <c r="L17" s="1383"/>
      <c r="M17" s="1344"/>
      <c r="N17" s="1382"/>
      <c r="O17" s="1383"/>
      <c r="P17" s="1343"/>
      <c r="Q17" s="1383"/>
      <c r="R17" s="1383"/>
      <c r="S17" s="1343"/>
      <c r="T17" s="57"/>
      <c r="U17" s="367"/>
      <c r="V17" s="367"/>
      <c r="W17" s="367"/>
      <c r="X17" s="367"/>
      <c r="Y17" s="367"/>
      <c r="Z17" s="367"/>
      <c r="AA17" s="367"/>
      <c r="AB17" s="367"/>
      <c r="AC17" s="367"/>
      <c r="AD17" s="367"/>
      <c r="AE17" s="367"/>
      <c r="AF17" s="367"/>
      <c r="AG17" s="367"/>
      <c r="AH17" s="367"/>
      <c r="AI17" s="367"/>
      <c r="AJ17" s="367"/>
      <c r="AK17" s="367"/>
      <c r="AL17" s="367"/>
      <c r="AM17" s="367"/>
      <c r="AN17" s="367"/>
      <c r="AO17" s="367"/>
      <c r="AP17" s="367"/>
      <c r="AQ17" s="367"/>
      <c r="AR17" s="367"/>
      <c r="AS17" s="367"/>
      <c r="AT17" s="367"/>
      <c r="AU17" s="367"/>
      <c r="AV17" s="367"/>
      <c r="AW17" s="367"/>
      <c r="AX17" s="367"/>
      <c r="AY17" s="367"/>
      <c r="AZ17" s="367"/>
      <c r="BA17" s="367"/>
      <c r="BB17" s="367"/>
      <c r="BC17" s="367"/>
      <c r="BD17" s="367"/>
      <c r="BE17" s="367"/>
      <c r="BF17" s="367"/>
      <c r="BG17" s="367"/>
      <c r="BH17" s="367"/>
      <c r="BI17" s="367"/>
    </row>
    <row r="18" spans="1:61" s="368" customFormat="1" x14ac:dyDescent="0.25">
      <c r="A18" s="748" t="s">
        <v>698</v>
      </c>
      <c r="B18" s="1386">
        <v>6681786</v>
      </c>
      <c r="C18" s="749">
        <v>6373358</v>
      </c>
      <c r="D18" s="1387">
        <v>4.8393327348000854</v>
      </c>
      <c r="E18" s="749">
        <v>3682655</v>
      </c>
      <c r="F18" s="749">
        <v>3562135</v>
      </c>
      <c r="G18" s="1388">
        <v>3.3833641902959886</v>
      </c>
      <c r="H18" s="1389">
        <v>1680424</v>
      </c>
      <c r="I18" s="1390">
        <v>1592478</v>
      </c>
      <c r="J18" s="1387">
        <v>5.5225880671506928</v>
      </c>
      <c r="K18" s="749">
        <v>650143</v>
      </c>
      <c r="L18" s="749">
        <v>588403</v>
      </c>
      <c r="M18" s="1388">
        <v>10.492808500296565</v>
      </c>
      <c r="N18" s="1386">
        <v>46056</v>
      </c>
      <c r="O18" s="749">
        <v>48588</v>
      </c>
      <c r="P18" s="1387">
        <v>-5.2111632501852307</v>
      </c>
      <c r="Q18" s="749">
        <v>622508</v>
      </c>
      <c r="R18" s="749">
        <v>581754</v>
      </c>
      <c r="S18" s="1387">
        <v>7.0053665294952854</v>
      </c>
      <c r="T18" s="57"/>
      <c r="U18" s="367"/>
      <c r="V18" s="367"/>
      <c r="W18" s="367"/>
      <c r="X18" s="367"/>
      <c r="Y18" s="367"/>
      <c r="Z18" s="367"/>
      <c r="AA18" s="367"/>
      <c r="AB18" s="367"/>
      <c r="AC18" s="367"/>
      <c r="AD18" s="367"/>
      <c r="AE18" s="367"/>
      <c r="AF18" s="367"/>
      <c r="AG18" s="367"/>
      <c r="AH18" s="367"/>
      <c r="AI18" s="367"/>
      <c r="AJ18" s="367"/>
      <c r="AK18" s="367"/>
      <c r="AL18" s="367"/>
      <c r="AM18" s="367"/>
      <c r="AN18" s="367"/>
      <c r="AO18" s="367"/>
      <c r="AP18" s="367"/>
      <c r="AQ18" s="367"/>
      <c r="AR18" s="367"/>
      <c r="AS18" s="367"/>
      <c r="AT18" s="367"/>
      <c r="AU18" s="367"/>
      <c r="AV18" s="367"/>
      <c r="AW18" s="367"/>
      <c r="AX18" s="367"/>
      <c r="AY18" s="367"/>
      <c r="AZ18" s="367"/>
      <c r="BA18" s="367"/>
      <c r="BB18" s="367"/>
      <c r="BC18" s="367"/>
      <c r="BD18" s="367"/>
      <c r="BE18" s="367"/>
      <c r="BF18" s="367"/>
      <c r="BG18" s="367"/>
      <c r="BH18" s="367"/>
      <c r="BI18" s="367"/>
    </row>
    <row r="19" spans="1:61" x14ac:dyDescent="0.25">
      <c r="A19" s="1278" t="s">
        <v>718</v>
      </c>
      <c r="B19" s="1371">
        <v>60546</v>
      </c>
      <c r="C19" s="1280">
        <v>66568</v>
      </c>
      <c r="D19" s="1345">
        <v>-9.046388655209709</v>
      </c>
      <c r="E19" s="1280">
        <v>45228</v>
      </c>
      <c r="F19" s="1280">
        <v>52595</v>
      </c>
      <c r="G19" s="1346">
        <v>-14.007034889248027</v>
      </c>
      <c r="H19" s="1372">
        <v>10512</v>
      </c>
      <c r="I19" s="1373">
        <v>10519</v>
      </c>
      <c r="J19" s="1345">
        <v>-6.6546249643502239E-2</v>
      </c>
      <c r="K19" s="1280">
        <v>4806</v>
      </c>
      <c r="L19" s="1280">
        <v>3454</v>
      </c>
      <c r="M19" s="1346">
        <v>39.143022582513026</v>
      </c>
      <c r="N19" s="1371"/>
      <c r="O19" s="1280"/>
      <c r="P19" s="1345"/>
      <c r="Q19" s="1280"/>
      <c r="R19" s="1280"/>
      <c r="S19" s="1345"/>
      <c r="T19" s="427"/>
    </row>
    <row r="20" spans="1:61" x14ac:dyDescent="0.25">
      <c r="A20" s="1278" t="s">
        <v>727</v>
      </c>
      <c r="B20" s="1371">
        <v>60522</v>
      </c>
      <c r="C20" s="1280">
        <v>109570</v>
      </c>
      <c r="D20" s="1345">
        <v>-44.764077758510538</v>
      </c>
      <c r="E20" s="1280">
        <v>40725</v>
      </c>
      <c r="F20" s="1280">
        <v>73526</v>
      </c>
      <c r="G20" s="1346">
        <v>-44.611429970350628</v>
      </c>
      <c r="H20" s="1372">
        <v>19797</v>
      </c>
      <c r="I20" s="1373">
        <v>36044</v>
      </c>
      <c r="J20" s="1345">
        <v>-45.0754633226057</v>
      </c>
      <c r="K20" s="1280"/>
      <c r="L20" s="1280"/>
      <c r="M20" s="1346"/>
      <c r="N20" s="1371"/>
      <c r="O20" s="1280"/>
      <c r="P20" s="1345"/>
      <c r="Q20" s="1280"/>
      <c r="R20" s="1280"/>
      <c r="S20" s="1345"/>
      <c r="T20" s="427"/>
    </row>
    <row r="21" spans="1:61" x14ac:dyDescent="0.25">
      <c r="A21" s="1278" t="s">
        <v>825</v>
      </c>
      <c r="B21" s="1371">
        <v>31373</v>
      </c>
      <c r="C21" s="1280">
        <v>6482</v>
      </c>
      <c r="D21" s="1391">
        <v>38.4001851280469</v>
      </c>
      <c r="E21" s="1280">
        <v>24639</v>
      </c>
      <c r="F21" s="1280">
        <v>6482</v>
      </c>
      <c r="G21" s="1392">
        <v>28.01141622955878</v>
      </c>
      <c r="H21" s="1372">
        <v>2366</v>
      </c>
      <c r="I21" s="1510">
        <v>0</v>
      </c>
      <c r="J21" s="1391" t="s">
        <v>249</v>
      </c>
      <c r="K21" s="1280">
        <v>2366</v>
      </c>
      <c r="L21" s="1503">
        <v>0</v>
      </c>
      <c r="M21" s="1392" t="s">
        <v>249</v>
      </c>
      <c r="N21" s="1371"/>
      <c r="O21" s="1280"/>
      <c r="P21" s="1345"/>
      <c r="Q21" s="1280">
        <v>2002</v>
      </c>
      <c r="R21" s="1503">
        <v>0</v>
      </c>
      <c r="S21" s="1391" t="s">
        <v>249</v>
      </c>
      <c r="T21" s="427"/>
    </row>
    <row r="22" spans="1:61" x14ac:dyDescent="0.25">
      <c r="A22" s="1278" t="s">
        <v>154</v>
      </c>
      <c r="B22" s="1371">
        <v>117931</v>
      </c>
      <c r="C22" s="1280">
        <v>134424</v>
      </c>
      <c r="D22" s="1345">
        <v>-1.226938641909183</v>
      </c>
      <c r="E22" s="1280">
        <v>64488</v>
      </c>
      <c r="F22" s="1280">
        <v>86600</v>
      </c>
      <c r="G22" s="1392">
        <v>-2.5533487297921473</v>
      </c>
      <c r="H22" s="1372">
        <v>35607</v>
      </c>
      <c r="I22" s="1373">
        <v>29040</v>
      </c>
      <c r="J22" s="1345">
        <v>2.2613636363636362</v>
      </c>
      <c r="K22" s="1280">
        <v>9100</v>
      </c>
      <c r="L22" s="1280">
        <v>9392</v>
      </c>
      <c r="M22" s="1346">
        <v>-0.31090289608177174</v>
      </c>
      <c r="N22" s="1371"/>
      <c r="O22" s="1280"/>
      <c r="P22" s="1345"/>
      <c r="Q22" s="1280">
        <v>8736</v>
      </c>
      <c r="R22" s="1280">
        <v>9392</v>
      </c>
      <c r="S22" s="1345">
        <v>-0.69846678023850084</v>
      </c>
      <c r="T22" s="427"/>
    </row>
    <row r="23" spans="1:61" x14ac:dyDescent="0.25">
      <c r="A23" s="1278" t="s">
        <v>789</v>
      </c>
      <c r="B23" s="1371">
        <v>2280</v>
      </c>
      <c r="C23" s="1280">
        <v>7359</v>
      </c>
      <c r="D23" s="1345">
        <v>-69.017529555646149</v>
      </c>
      <c r="E23" s="1280">
        <v>2280</v>
      </c>
      <c r="F23" s="1280">
        <v>7359</v>
      </c>
      <c r="G23" s="1392">
        <v>-69.017529555646149</v>
      </c>
      <c r="H23" s="1372"/>
      <c r="I23" s="1373"/>
      <c r="J23" s="1345"/>
      <c r="K23" s="1280"/>
      <c r="L23" s="1280"/>
      <c r="M23" s="1346"/>
      <c r="N23" s="1371"/>
      <c r="O23" s="1280"/>
      <c r="P23" s="1345"/>
      <c r="Q23" s="1280"/>
      <c r="R23" s="1280"/>
      <c r="S23" s="1345"/>
      <c r="T23" s="427"/>
    </row>
    <row r="24" spans="1:61" x14ac:dyDescent="0.25">
      <c r="A24" s="1278" t="s">
        <v>790</v>
      </c>
      <c r="B24" s="1371">
        <v>4560</v>
      </c>
      <c r="C24" s="1280">
        <v>9366</v>
      </c>
      <c r="D24" s="1345">
        <v>-51.313260730301089</v>
      </c>
      <c r="E24" s="1280">
        <v>4560</v>
      </c>
      <c r="F24" s="1280">
        <v>9366</v>
      </c>
      <c r="G24" s="1392">
        <v>-51.313260730301089</v>
      </c>
      <c r="H24" s="1372"/>
      <c r="I24" s="1373"/>
      <c r="J24" s="1345"/>
      <c r="K24" s="1280"/>
      <c r="L24" s="1280"/>
      <c r="M24" s="1346"/>
      <c r="N24" s="1371"/>
      <c r="O24" s="1280"/>
      <c r="P24" s="1345"/>
      <c r="Q24" s="1280"/>
      <c r="R24" s="1280"/>
      <c r="S24" s="1345"/>
      <c r="T24" s="427"/>
    </row>
    <row r="25" spans="1:61" x14ac:dyDescent="0.25">
      <c r="A25" s="1278" t="s">
        <v>185</v>
      </c>
      <c r="B25" s="1371">
        <v>296747</v>
      </c>
      <c r="C25" s="1280">
        <v>279851</v>
      </c>
      <c r="D25" s="1345">
        <v>6.0374985260013361</v>
      </c>
      <c r="E25" s="1280">
        <v>296747</v>
      </c>
      <c r="F25" s="1280">
        <v>279851</v>
      </c>
      <c r="G25" s="1392">
        <v>6.0374985260013361</v>
      </c>
      <c r="H25" s="1372"/>
      <c r="I25" s="1373"/>
      <c r="J25" s="1345"/>
      <c r="K25" s="1280"/>
      <c r="L25" s="1280"/>
      <c r="M25" s="1346"/>
      <c r="N25" s="1371"/>
      <c r="O25" s="1280"/>
      <c r="P25" s="1345"/>
      <c r="Q25" s="1280"/>
      <c r="R25" s="1280"/>
      <c r="S25" s="1345"/>
      <c r="T25" s="427"/>
    </row>
    <row r="26" spans="1:61" x14ac:dyDescent="0.25">
      <c r="A26" s="1278" t="s">
        <v>155</v>
      </c>
      <c r="B26" s="1371">
        <v>2456779</v>
      </c>
      <c r="C26" s="1280">
        <v>2242547</v>
      </c>
      <c r="D26" s="1345">
        <v>9.5530662233612045</v>
      </c>
      <c r="E26" s="1280">
        <v>1306843</v>
      </c>
      <c r="F26" s="1280">
        <v>1171737</v>
      </c>
      <c r="G26" s="1392">
        <v>11.530403153608702</v>
      </c>
      <c r="H26" s="1372">
        <v>583813</v>
      </c>
      <c r="I26" s="1373">
        <v>528679</v>
      </c>
      <c r="J26" s="1345">
        <v>10.428634388731158</v>
      </c>
      <c r="K26" s="1280">
        <v>249496</v>
      </c>
      <c r="L26" s="1280">
        <v>230497</v>
      </c>
      <c r="M26" s="1346">
        <v>8.2426235482457475</v>
      </c>
      <c r="N26" s="1371">
        <v>46056</v>
      </c>
      <c r="O26" s="1280">
        <v>47048</v>
      </c>
      <c r="P26" s="1345">
        <v>-2.1084849515388542</v>
      </c>
      <c r="Q26" s="1280">
        <v>270571</v>
      </c>
      <c r="R26" s="1280">
        <v>264586</v>
      </c>
      <c r="S26" s="1345">
        <v>2.26202444573787</v>
      </c>
      <c r="T26" s="427"/>
    </row>
    <row r="27" spans="1:61" x14ac:dyDescent="0.25">
      <c r="A27" s="1278" t="s">
        <v>156</v>
      </c>
      <c r="B27" s="1371">
        <v>366472</v>
      </c>
      <c r="C27" s="1280">
        <v>346050</v>
      </c>
      <c r="D27" s="1345">
        <v>5.9014593266868944</v>
      </c>
      <c r="E27" s="1280">
        <v>136802</v>
      </c>
      <c r="F27" s="1280">
        <v>119662</v>
      </c>
      <c r="G27" s="1392">
        <v>14.323678360716016</v>
      </c>
      <c r="H27" s="1372">
        <v>150298</v>
      </c>
      <c r="I27" s="1373">
        <v>150400</v>
      </c>
      <c r="J27" s="1345">
        <v>-6.781914893617022E-2</v>
      </c>
      <c r="K27" s="1280">
        <v>45799</v>
      </c>
      <c r="L27" s="1280">
        <v>40663</v>
      </c>
      <c r="M27" s="1346">
        <v>12.630647025551484</v>
      </c>
      <c r="N27" s="1371"/>
      <c r="O27" s="1280"/>
      <c r="P27" s="1345"/>
      <c r="Q27" s="1280">
        <v>33573</v>
      </c>
      <c r="R27" s="1280">
        <v>35325</v>
      </c>
      <c r="S27" s="1345">
        <v>-4.9596602972399149</v>
      </c>
      <c r="T27" s="427"/>
    </row>
    <row r="28" spans="1:61" x14ac:dyDescent="0.25">
      <c r="A28" s="1278" t="s">
        <v>157</v>
      </c>
      <c r="B28" s="1371">
        <v>485599</v>
      </c>
      <c r="C28" s="1280">
        <v>471590</v>
      </c>
      <c r="D28" s="1345">
        <v>2.9705888589664751</v>
      </c>
      <c r="E28" s="1280">
        <v>255129</v>
      </c>
      <c r="F28" s="1280">
        <v>250473</v>
      </c>
      <c r="G28" s="1392">
        <v>1.8588829933765316</v>
      </c>
      <c r="H28" s="1372">
        <v>107540</v>
      </c>
      <c r="I28" s="1373">
        <v>100103</v>
      </c>
      <c r="J28" s="1345">
        <v>7.4293477717950518</v>
      </c>
      <c r="K28" s="1280">
        <v>58520</v>
      </c>
      <c r="L28" s="1280">
        <v>59667</v>
      </c>
      <c r="M28" s="1346">
        <v>-1.9223356294098917</v>
      </c>
      <c r="N28" s="1371"/>
      <c r="O28" s="1280"/>
      <c r="P28" s="1345"/>
      <c r="Q28" s="1280">
        <v>64410</v>
      </c>
      <c r="R28" s="1280">
        <v>61347</v>
      </c>
      <c r="S28" s="1345">
        <v>4.9929091887133845</v>
      </c>
      <c r="T28" s="427"/>
    </row>
    <row r="29" spans="1:61" x14ac:dyDescent="0.25">
      <c r="A29" s="1278" t="s">
        <v>826</v>
      </c>
      <c r="B29" s="1371">
        <v>4560</v>
      </c>
      <c r="C29" s="1280">
        <v>16279</v>
      </c>
      <c r="D29" s="1391">
        <v>-71.988451379077333</v>
      </c>
      <c r="E29" s="1280">
        <v>4560</v>
      </c>
      <c r="F29" s="1280">
        <v>16279</v>
      </c>
      <c r="G29" s="1392">
        <v>-71.988451379077333</v>
      </c>
      <c r="H29" s="1372"/>
      <c r="I29" s="1373"/>
      <c r="J29" s="1345"/>
      <c r="K29" s="1280"/>
      <c r="L29" s="1280"/>
      <c r="M29" s="1346"/>
      <c r="N29" s="1371"/>
      <c r="O29" s="1280"/>
      <c r="P29" s="1345"/>
      <c r="Q29" s="1280"/>
      <c r="R29" s="1280"/>
      <c r="S29" s="1345"/>
      <c r="T29" s="427"/>
    </row>
    <row r="30" spans="1:61" x14ac:dyDescent="0.25">
      <c r="A30" s="1278" t="s">
        <v>158</v>
      </c>
      <c r="B30" s="1371">
        <v>308441</v>
      </c>
      <c r="C30" s="1280">
        <v>285106</v>
      </c>
      <c r="D30" s="1345">
        <v>8.184675173444262</v>
      </c>
      <c r="E30" s="1280">
        <v>168365</v>
      </c>
      <c r="F30" s="1280">
        <v>161032</v>
      </c>
      <c r="G30" s="1392">
        <v>4.5537532912712999</v>
      </c>
      <c r="H30" s="1372">
        <v>96959</v>
      </c>
      <c r="I30" s="1373">
        <v>92203</v>
      </c>
      <c r="J30" s="1345">
        <v>5.1581835732026073</v>
      </c>
      <c r="K30" s="1280">
        <v>26736</v>
      </c>
      <c r="L30" s="1280">
        <v>17898</v>
      </c>
      <c r="M30" s="1346">
        <v>49.37981897418706</v>
      </c>
      <c r="N30" s="1371"/>
      <c r="O30" s="1280"/>
      <c r="P30" s="1345"/>
      <c r="Q30" s="1280">
        <v>16381</v>
      </c>
      <c r="R30" s="1280">
        <v>13973</v>
      </c>
      <c r="S30" s="1345">
        <v>17.233235525656625</v>
      </c>
      <c r="T30" s="427"/>
    </row>
    <row r="31" spans="1:61" x14ac:dyDescent="0.25">
      <c r="A31" s="1278" t="s">
        <v>159</v>
      </c>
      <c r="B31" s="1371">
        <v>153292</v>
      </c>
      <c r="C31" s="1280">
        <v>151452</v>
      </c>
      <c r="D31" s="1345">
        <v>1.2149063729762564</v>
      </c>
      <c r="E31" s="1280">
        <v>94535</v>
      </c>
      <c r="F31" s="1280">
        <v>94147</v>
      </c>
      <c r="G31" s="1392">
        <v>0.41212146961666329</v>
      </c>
      <c r="H31" s="1372">
        <v>58757</v>
      </c>
      <c r="I31" s="1373">
        <v>57305</v>
      </c>
      <c r="J31" s="1345">
        <v>2.5338103132361924</v>
      </c>
      <c r="K31" s="1280"/>
      <c r="L31" s="1280"/>
      <c r="M31" s="1346"/>
      <c r="N31" s="1371"/>
      <c r="O31" s="1280"/>
      <c r="P31" s="1345"/>
      <c r="Q31" s="1280"/>
      <c r="R31" s="1280"/>
      <c r="S31" s="1345"/>
      <c r="T31" s="427"/>
    </row>
    <row r="32" spans="1:61" x14ac:dyDescent="0.25">
      <c r="A32" s="1278" t="s">
        <v>160</v>
      </c>
      <c r="B32" s="1371">
        <v>92916</v>
      </c>
      <c r="C32" s="1280">
        <v>89763</v>
      </c>
      <c r="D32" s="1345">
        <v>3.512583135590388</v>
      </c>
      <c r="E32" s="1280">
        <v>92916</v>
      </c>
      <c r="F32" s="1280">
        <v>89763</v>
      </c>
      <c r="G32" s="1392">
        <v>3.512583135590388</v>
      </c>
      <c r="H32" s="1372"/>
      <c r="I32" s="1373"/>
      <c r="J32" s="1345"/>
      <c r="K32" s="1280"/>
      <c r="L32" s="1280"/>
      <c r="M32" s="1346"/>
      <c r="N32" s="1371"/>
      <c r="O32" s="1280"/>
      <c r="P32" s="1345"/>
      <c r="Q32" s="1280"/>
      <c r="R32" s="1280"/>
      <c r="S32" s="1391"/>
      <c r="T32" s="427"/>
    </row>
    <row r="33" spans="1:20" x14ac:dyDescent="0.25">
      <c r="A33" s="1278" t="s">
        <v>161</v>
      </c>
      <c r="B33" s="1371">
        <v>269449</v>
      </c>
      <c r="C33" s="1280">
        <v>253346</v>
      </c>
      <c r="D33" s="1345">
        <v>6.3561295619429554</v>
      </c>
      <c r="E33" s="1280">
        <v>163491</v>
      </c>
      <c r="F33" s="1280">
        <v>161187</v>
      </c>
      <c r="G33" s="1392">
        <v>1.4293956708667572</v>
      </c>
      <c r="H33" s="1372">
        <v>71170</v>
      </c>
      <c r="I33" s="1373">
        <v>69394</v>
      </c>
      <c r="J33" s="1345">
        <v>2.5592990748479694</v>
      </c>
      <c r="K33" s="1280"/>
      <c r="L33" s="1280"/>
      <c r="M33" s="1346"/>
      <c r="N33" s="1371"/>
      <c r="O33" s="1280"/>
      <c r="P33" s="1345"/>
      <c r="Q33" s="1280">
        <v>34788</v>
      </c>
      <c r="R33" s="1280">
        <v>22765</v>
      </c>
      <c r="S33" s="1391">
        <v>52.813529540962001</v>
      </c>
      <c r="T33" s="427"/>
    </row>
    <row r="34" spans="1:20" x14ac:dyDescent="0.25">
      <c r="A34" s="1278" t="s">
        <v>162</v>
      </c>
      <c r="B34" s="1371">
        <v>933968</v>
      </c>
      <c r="C34" s="1280">
        <v>905675</v>
      </c>
      <c r="D34" s="1345">
        <v>3.1239683109283134</v>
      </c>
      <c r="E34" s="1280">
        <v>545474</v>
      </c>
      <c r="F34" s="1280">
        <v>534919</v>
      </c>
      <c r="G34" s="1392">
        <v>1.9731959418154901</v>
      </c>
      <c r="H34" s="1372">
        <v>180200</v>
      </c>
      <c r="I34" s="1373">
        <v>178398</v>
      </c>
      <c r="J34" s="1345">
        <v>1.0101010101010102</v>
      </c>
      <c r="K34" s="1280">
        <v>134584</v>
      </c>
      <c r="L34" s="1280">
        <v>123840</v>
      </c>
      <c r="M34" s="1346">
        <v>8.6757105943152464</v>
      </c>
      <c r="N34" s="1504">
        <v>0</v>
      </c>
      <c r="O34" s="1280">
        <v>1540</v>
      </c>
      <c r="P34" s="1345">
        <v>-100</v>
      </c>
      <c r="Q34" s="1280">
        <v>73710</v>
      </c>
      <c r="R34" s="1280">
        <v>66978</v>
      </c>
      <c r="S34" s="1345">
        <v>10.051061542596077</v>
      </c>
      <c r="T34" s="427"/>
    </row>
    <row r="35" spans="1:20" x14ac:dyDescent="0.25">
      <c r="A35" s="1278" t="s">
        <v>163</v>
      </c>
      <c r="B35" s="1371">
        <v>313038</v>
      </c>
      <c r="C35" s="1280">
        <v>316660</v>
      </c>
      <c r="D35" s="1345">
        <v>-1.1438135539695573</v>
      </c>
      <c r="E35" s="1280">
        <v>103857</v>
      </c>
      <c r="F35" s="1280">
        <v>91886</v>
      </c>
      <c r="G35" s="1392">
        <v>13.028100037002371</v>
      </c>
      <c r="H35" s="1372">
        <v>150046</v>
      </c>
      <c r="I35" s="1373">
        <v>149100</v>
      </c>
      <c r="J35" s="1345">
        <v>0.63447350771294431</v>
      </c>
      <c r="K35" s="1280">
        <v>25590</v>
      </c>
      <c r="L35" s="1280">
        <v>35168</v>
      </c>
      <c r="M35" s="1346">
        <v>-27.23498635122839</v>
      </c>
      <c r="N35" s="1371"/>
      <c r="O35" s="1280"/>
      <c r="P35" s="1345"/>
      <c r="Q35" s="1280">
        <v>33545</v>
      </c>
      <c r="R35" s="1280">
        <v>40506</v>
      </c>
      <c r="S35" s="1345">
        <v>-17.18510837900558</v>
      </c>
      <c r="T35" s="427"/>
    </row>
    <row r="36" spans="1:20" x14ac:dyDescent="0.25">
      <c r="A36" s="1278" t="s">
        <v>791</v>
      </c>
      <c r="B36" s="1371">
        <v>0</v>
      </c>
      <c r="C36" s="1280">
        <v>7582</v>
      </c>
      <c r="D36" s="1345">
        <v>-100</v>
      </c>
      <c r="E36" s="1280">
        <v>0</v>
      </c>
      <c r="F36" s="1280">
        <v>7582</v>
      </c>
      <c r="G36" s="1392">
        <v>-100</v>
      </c>
      <c r="H36" s="1372"/>
      <c r="I36" s="1373"/>
      <c r="J36" s="1345"/>
      <c r="K36" s="1280"/>
      <c r="L36" s="1280"/>
      <c r="M36" s="1346"/>
      <c r="N36" s="1371"/>
      <c r="O36" s="1280"/>
      <c r="P36" s="1345"/>
      <c r="Q36" s="1280"/>
      <c r="R36" s="1280"/>
      <c r="S36" s="1345"/>
      <c r="T36" s="427"/>
    </row>
    <row r="37" spans="1:20" x14ac:dyDescent="0.25">
      <c r="A37" s="1278" t="s">
        <v>164</v>
      </c>
      <c r="B37" s="1371">
        <v>715343</v>
      </c>
      <c r="C37" s="1280">
        <v>659847</v>
      </c>
      <c r="D37" s="1345">
        <v>8.410434540128243</v>
      </c>
      <c r="E37" s="1280">
        <v>324046</v>
      </c>
      <c r="F37" s="1280">
        <v>333848</v>
      </c>
      <c r="G37" s="1392">
        <v>-2.9360667129951357</v>
      </c>
      <c r="H37" s="1372">
        <v>213359</v>
      </c>
      <c r="I37" s="1373">
        <v>191293</v>
      </c>
      <c r="J37" s="1345">
        <v>11.535184246156421</v>
      </c>
      <c r="K37" s="1280">
        <v>93146</v>
      </c>
      <c r="L37" s="1280">
        <v>67824</v>
      </c>
      <c r="M37" s="1346">
        <v>37.334866713847603</v>
      </c>
      <c r="N37" s="1371"/>
      <c r="O37" s="1280"/>
      <c r="P37" s="1345"/>
      <c r="Q37" s="1280">
        <v>84792</v>
      </c>
      <c r="R37" s="1280">
        <v>66882</v>
      </c>
      <c r="S37" s="1345">
        <v>26.778505427469273</v>
      </c>
      <c r="T37" s="427"/>
    </row>
    <row r="38" spans="1:20" x14ac:dyDescent="0.25">
      <c r="A38" s="1278" t="s">
        <v>827</v>
      </c>
      <c r="B38" s="1371">
        <v>3410</v>
      </c>
      <c r="C38" s="1280">
        <v>6482</v>
      </c>
      <c r="D38" s="1391">
        <v>-47.392780006170938</v>
      </c>
      <c r="E38" s="1280">
        <v>3410</v>
      </c>
      <c r="F38" s="1280">
        <v>6482</v>
      </c>
      <c r="G38" s="1392">
        <v>-47.392780006170938</v>
      </c>
      <c r="H38" s="1372"/>
      <c r="I38" s="1373"/>
      <c r="J38" s="1345"/>
      <c r="K38" s="1280"/>
      <c r="L38" s="1280"/>
      <c r="M38" s="1346"/>
      <c r="N38" s="1371"/>
      <c r="O38" s="1280"/>
      <c r="P38" s="1345"/>
      <c r="Q38" s="1280"/>
      <c r="R38" s="1280"/>
      <c r="S38" s="1345"/>
      <c r="T38" s="427"/>
    </row>
    <row r="39" spans="1:20" x14ac:dyDescent="0.25">
      <c r="A39" s="1278" t="s">
        <v>828</v>
      </c>
      <c r="B39" s="1371">
        <v>4560</v>
      </c>
      <c r="C39" s="1280">
        <v>7359</v>
      </c>
      <c r="D39" s="1345">
        <v>-38.035059111292298</v>
      </c>
      <c r="E39" s="1280">
        <v>4560</v>
      </c>
      <c r="F39" s="1280">
        <v>7359</v>
      </c>
      <c r="G39" s="1346">
        <v>-38.035059111292298</v>
      </c>
      <c r="H39" s="1372"/>
      <c r="I39" s="1373"/>
      <c r="J39" s="1345"/>
      <c r="K39" s="1280"/>
      <c r="L39" s="1280"/>
      <c r="M39" s="1346"/>
      <c r="N39" s="1371"/>
      <c r="O39" s="1280"/>
      <c r="P39" s="1345"/>
      <c r="Q39" s="1280"/>
      <c r="R39" s="1280"/>
      <c r="S39" s="1345"/>
      <c r="T39" s="427"/>
    </row>
    <row r="40" spans="1:20" x14ac:dyDescent="0.25">
      <c r="A40" s="748" t="s">
        <v>699</v>
      </c>
      <c r="B40" s="1386">
        <v>854518</v>
      </c>
      <c r="C40" s="749">
        <v>832797</v>
      </c>
      <c r="D40" s="1387">
        <v>2.6081986366425434</v>
      </c>
      <c r="E40" s="749">
        <v>737266</v>
      </c>
      <c r="F40" s="749">
        <v>753341</v>
      </c>
      <c r="G40" s="1388">
        <v>-2.1338278415750636</v>
      </c>
      <c r="H40" s="1389">
        <v>117252</v>
      </c>
      <c r="I40" s="1390">
        <v>79456</v>
      </c>
      <c r="J40" s="1387">
        <v>47.568465565847767</v>
      </c>
      <c r="K40" s="749"/>
      <c r="L40" s="749"/>
      <c r="M40" s="1388"/>
      <c r="N40" s="1386"/>
      <c r="O40" s="749"/>
      <c r="P40" s="1387"/>
      <c r="Q40" s="749"/>
      <c r="R40" s="749"/>
      <c r="S40" s="1387"/>
      <c r="T40" s="57"/>
    </row>
    <row r="41" spans="1:20" x14ac:dyDescent="0.25">
      <c r="A41" s="1278" t="s">
        <v>165</v>
      </c>
      <c r="B41" s="1371">
        <v>107380</v>
      </c>
      <c r="C41" s="1280">
        <v>108996</v>
      </c>
      <c r="D41" s="1345">
        <v>-1.4826232155308452</v>
      </c>
      <c r="E41" s="1280">
        <v>107380</v>
      </c>
      <c r="F41" s="1280">
        <v>108996</v>
      </c>
      <c r="G41" s="1346">
        <v>-1.4826232155308452</v>
      </c>
      <c r="H41" s="1372"/>
      <c r="I41" s="1373"/>
      <c r="J41" s="1345"/>
      <c r="K41" s="1280"/>
      <c r="L41" s="1280"/>
      <c r="M41" s="1346"/>
      <c r="N41" s="1371"/>
      <c r="O41" s="1280"/>
      <c r="P41" s="1345"/>
      <c r="Q41" s="1280"/>
      <c r="R41" s="1280"/>
      <c r="S41" s="1345"/>
      <c r="T41" s="427"/>
    </row>
    <row r="42" spans="1:20" x14ac:dyDescent="0.25">
      <c r="A42" s="1278" t="s">
        <v>166</v>
      </c>
      <c r="B42" s="1371">
        <v>140704</v>
      </c>
      <c r="C42" s="1280">
        <v>141156</v>
      </c>
      <c r="D42" s="1345">
        <v>-0.32021309756581373</v>
      </c>
      <c r="E42" s="1280">
        <v>125912</v>
      </c>
      <c r="F42" s="1280">
        <v>138436</v>
      </c>
      <c r="G42" s="1346">
        <v>-9.046779739374152</v>
      </c>
      <c r="H42" s="1372">
        <v>14792</v>
      </c>
      <c r="I42" s="1373">
        <v>2720</v>
      </c>
      <c r="J42" s="1345">
        <v>443.82352941176475</v>
      </c>
      <c r="K42" s="1280"/>
      <c r="L42" s="1280"/>
      <c r="M42" s="1346"/>
      <c r="N42" s="1371"/>
      <c r="O42" s="1280"/>
      <c r="P42" s="1345"/>
      <c r="Q42" s="1280"/>
      <c r="R42" s="1280"/>
      <c r="S42" s="1345"/>
      <c r="T42" s="427"/>
    </row>
    <row r="43" spans="1:20" x14ac:dyDescent="0.25">
      <c r="A43" s="1278" t="s">
        <v>167</v>
      </c>
      <c r="B43" s="1371">
        <v>261382</v>
      </c>
      <c r="C43" s="1280">
        <v>235876</v>
      </c>
      <c r="D43" s="1345">
        <v>10.813308687615526</v>
      </c>
      <c r="E43" s="1280">
        <v>158922</v>
      </c>
      <c r="F43" s="1280">
        <v>159140</v>
      </c>
      <c r="G43" s="1346">
        <v>-0.13698630136986301</v>
      </c>
      <c r="H43" s="1372">
        <v>102460</v>
      </c>
      <c r="I43" s="1373">
        <v>76736</v>
      </c>
      <c r="J43" s="1345">
        <v>33.522727272727273</v>
      </c>
      <c r="K43" s="1280"/>
      <c r="L43" s="1280"/>
      <c r="M43" s="1346"/>
      <c r="N43" s="1371"/>
      <c r="O43" s="1280"/>
      <c r="P43" s="1345"/>
      <c r="Q43" s="1280"/>
      <c r="R43" s="1280"/>
      <c r="S43" s="1345"/>
      <c r="T43" s="427"/>
    </row>
    <row r="44" spans="1:20" x14ac:dyDescent="0.25">
      <c r="A44" s="1278" t="s">
        <v>168</v>
      </c>
      <c r="B44" s="1371">
        <v>118930</v>
      </c>
      <c r="C44" s="1280">
        <v>98394</v>
      </c>
      <c r="D44" s="1345">
        <v>20.871191332804845</v>
      </c>
      <c r="E44" s="1280">
        <v>118930</v>
      </c>
      <c r="F44" s="1280">
        <v>98394</v>
      </c>
      <c r="G44" s="1346">
        <v>20.871191332804845</v>
      </c>
      <c r="H44" s="1372"/>
      <c r="I44" s="1373"/>
      <c r="J44" s="1374"/>
      <c r="K44" s="1280"/>
      <c r="L44" s="1280"/>
      <c r="M44" s="1346"/>
      <c r="N44" s="1371"/>
      <c r="O44" s="1280"/>
      <c r="P44" s="1345"/>
      <c r="Q44" s="1280"/>
      <c r="R44" s="1280"/>
      <c r="S44" s="1345"/>
      <c r="T44" s="427"/>
    </row>
    <row r="45" spans="1:20" x14ac:dyDescent="0.25">
      <c r="A45" s="1278" t="s">
        <v>792</v>
      </c>
      <c r="B45" s="1371">
        <v>95684</v>
      </c>
      <c r="C45" s="1280">
        <v>100548</v>
      </c>
      <c r="D45" s="1345">
        <v>-4.8374905517762663</v>
      </c>
      <c r="E45" s="1280">
        <v>95684</v>
      </c>
      <c r="F45" s="1280">
        <v>100548</v>
      </c>
      <c r="G45" s="1346">
        <v>-4.8374905517762663</v>
      </c>
      <c r="H45" s="1372"/>
      <c r="I45" s="1373"/>
      <c r="J45" s="1374"/>
      <c r="K45" s="1280"/>
      <c r="L45" s="1280"/>
      <c r="M45" s="1346"/>
      <c r="N45" s="1371"/>
      <c r="O45" s="1280"/>
      <c r="P45" s="1345"/>
      <c r="Q45" s="1280"/>
      <c r="R45" s="1280"/>
      <c r="S45" s="1345"/>
      <c r="T45" s="427"/>
    </row>
    <row r="46" spans="1:20" x14ac:dyDescent="0.25">
      <c r="A46" s="1278" t="s">
        <v>169</v>
      </c>
      <c r="B46" s="1371">
        <v>88330</v>
      </c>
      <c r="C46" s="1280">
        <v>87784</v>
      </c>
      <c r="D46" s="1345">
        <v>0.62198122664722499</v>
      </c>
      <c r="E46" s="1280">
        <v>88330</v>
      </c>
      <c r="F46" s="1280">
        <v>87784</v>
      </c>
      <c r="G46" s="1346">
        <v>0.62198122664722499</v>
      </c>
      <c r="H46" s="1372"/>
      <c r="I46" s="1373"/>
      <c r="J46" s="1374"/>
      <c r="K46" s="1280"/>
      <c r="L46" s="1280"/>
      <c r="M46" s="1346"/>
      <c r="N46" s="1371"/>
      <c r="O46" s="1280"/>
      <c r="P46" s="1345"/>
      <c r="Q46" s="1280"/>
      <c r="R46" s="1280"/>
      <c r="S46" s="1345"/>
      <c r="T46" s="427"/>
    </row>
    <row r="47" spans="1:20" x14ac:dyDescent="0.25">
      <c r="A47" s="1279" t="s">
        <v>793</v>
      </c>
      <c r="B47" s="1375">
        <v>42108</v>
      </c>
      <c r="C47" s="1281">
        <v>60043</v>
      </c>
      <c r="D47" s="1376">
        <v>-29.870259647252801</v>
      </c>
      <c r="E47" s="1281">
        <v>42108</v>
      </c>
      <c r="F47" s="1281">
        <v>60043</v>
      </c>
      <c r="G47" s="1377">
        <v>-29.870259647252801</v>
      </c>
      <c r="H47" s="1378"/>
      <c r="I47" s="1379"/>
      <c r="J47" s="1380"/>
      <c r="K47" s="1281"/>
      <c r="L47" s="1281"/>
      <c r="M47" s="1377"/>
      <c r="N47" s="1375"/>
      <c r="O47" s="1281"/>
      <c r="P47" s="1376"/>
      <c r="Q47" s="1281"/>
      <c r="R47" s="1281"/>
      <c r="S47" s="1376"/>
      <c r="T47" s="427"/>
    </row>
    <row r="48" spans="1:20" x14ac:dyDescent="0.25">
      <c r="A48" s="370"/>
      <c r="B48" s="371"/>
      <c r="C48" s="371"/>
      <c r="D48" s="372"/>
      <c r="E48" s="371"/>
      <c r="F48" s="371"/>
      <c r="G48" s="372"/>
      <c r="H48" s="371"/>
      <c r="I48" s="371"/>
      <c r="J48" s="372"/>
      <c r="K48" s="371"/>
      <c r="L48" s="371"/>
      <c r="M48" s="372"/>
      <c r="N48" s="371"/>
      <c r="O48" s="371"/>
      <c r="P48" s="372"/>
      <c r="Q48" s="371"/>
      <c r="R48" s="371"/>
      <c r="S48" s="372"/>
    </row>
    <row r="49" spans="1:19" x14ac:dyDescent="0.25">
      <c r="A49" s="1542" t="s">
        <v>1156</v>
      </c>
      <c r="S49" s="375"/>
    </row>
    <row r="50" spans="1:19" x14ac:dyDescent="0.25">
      <c r="A50" s="1381" t="s">
        <v>830</v>
      </c>
      <c r="S50" s="375"/>
    </row>
    <row r="51" spans="1:19" x14ac:dyDescent="0.25">
      <c r="S51" s="375"/>
    </row>
    <row r="52" spans="1:19" x14ac:dyDescent="0.25">
      <c r="S52" s="375"/>
    </row>
    <row r="53" spans="1:19" x14ac:dyDescent="0.25">
      <c r="S53" s="375"/>
    </row>
    <row r="54" spans="1:19" x14ac:dyDescent="0.25">
      <c r="S54" s="375"/>
    </row>
    <row r="55" spans="1:19" x14ac:dyDescent="0.25">
      <c r="S55" s="375"/>
    </row>
    <row r="56" spans="1:19" x14ac:dyDescent="0.25">
      <c r="S56" s="375"/>
    </row>
    <row r="57" spans="1:19" x14ac:dyDescent="0.25">
      <c r="S57" s="375"/>
    </row>
    <row r="58" spans="1:19" x14ac:dyDescent="0.25">
      <c r="S58" s="375"/>
    </row>
    <row r="59" spans="1:19" x14ac:dyDescent="0.25">
      <c r="S59" s="375"/>
    </row>
    <row r="60" spans="1:19" x14ac:dyDescent="0.25">
      <c r="S60" s="375"/>
    </row>
    <row r="61" spans="1:19" x14ac:dyDescent="0.25">
      <c r="S61" s="375"/>
    </row>
    <row r="62" spans="1:19" x14ac:dyDescent="0.25">
      <c r="S62" s="375"/>
    </row>
    <row r="63" spans="1:19" x14ac:dyDescent="0.25">
      <c r="S63" s="375"/>
    </row>
    <row r="64" spans="1:19" x14ac:dyDescent="0.25">
      <c r="S64" s="375"/>
    </row>
    <row r="65" spans="19:19" x14ac:dyDescent="0.25">
      <c r="S65" s="375"/>
    </row>
    <row r="66" spans="19:19" x14ac:dyDescent="0.25">
      <c r="S66" s="375"/>
    </row>
    <row r="67" spans="19:19" x14ac:dyDescent="0.25">
      <c r="S67" s="375"/>
    </row>
    <row r="68" spans="19:19" x14ac:dyDescent="0.25">
      <c r="S68" s="375"/>
    </row>
    <row r="69" spans="19:19" x14ac:dyDescent="0.25">
      <c r="S69" s="375"/>
    </row>
    <row r="70" spans="19:19" x14ac:dyDescent="0.25">
      <c r="S70" s="375"/>
    </row>
    <row r="71" spans="19:19" x14ac:dyDescent="0.25">
      <c r="S71" s="375"/>
    </row>
  </sheetData>
  <sheetProtection formatCells="0" formatColumns="0" formatRows="0" insertColumns="0" insertRows="0" insertHyperlinks="0" deleteColumns="0" deleteRows="0" sort="0" autoFilter="0" pivotTables="0"/>
  <mergeCells count="14">
    <mergeCell ref="Q13:S13"/>
    <mergeCell ref="A11:S11"/>
    <mergeCell ref="B13:D13"/>
    <mergeCell ref="E13:G13"/>
    <mergeCell ref="H13:J13"/>
    <mergeCell ref="K13:M13"/>
    <mergeCell ref="N13:P13"/>
    <mergeCell ref="A1:S1"/>
    <mergeCell ref="B3:D3"/>
    <mergeCell ref="E3:G3"/>
    <mergeCell ref="H3:J3"/>
    <mergeCell ref="K3:M3"/>
    <mergeCell ref="N3:P3"/>
    <mergeCell ref="Q3:S3"/>
  </mergeCells>
  <printOptions horizontalCentered="1"/>
  <pageMargins left="0.25" right="0.25" top="0.25" bottom="0.5" header="0.3" footer="0.3"/>
  <pageSetup scale="70" orientation="landscape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BI63"/>
  <sheetViews>
    <sheetView showGridLines="0" zoomScaleNormal="100" zoomScaleSheetLayoutView="100" workbookViewId="0">
      <selection activeCell="A41" sqref="A41"/>
    </sheetView>
  </sheetViews>
  <sheetFormatPr defaultColWidth="9.1796875" defaultRowHeight="11.5" x14ac:dyDescent="0.25"/>
  <cols>
    <col min="1" max="1" width="22.453125" style="1402" customWidth="1"/>
    <col min="2" max="2" width="10.1796875" style="1402" bestFit="1" customWidth="1"/>
    <col min="3" max="3" width="10.54296875" style="1402" bestFit="1" customWidth="1"/>
    <col min="4" max="4" width="9.453125" style="1402" bestFit="1" customWidth="1"/>
    <col min="5" max="6" width="10.1796875" style="1402" bestFit="1" customWidth="1"/>
    <col min="7" max="7" width="7.54296875" style="1403" bestFit="1" customWidth="1"/>
    <col min="8" max="8" width="9.54296875" style="1394" bestFit="1" customWidth="1"/>
    <col min="9" max="9" width="9.453125" style="1394" bestFit="1" customWidth="1"/>
    <col min="10" max="10" width="7.54296875" style="1394" bestFit="1" customWidth="1"/>
    <col min="11" max="12" width="8.453125" style="1394" bestFit="1" customWidth="1"/>
    <col min="13" max="13" width="7.54296875" style="1394" bestFit="1" customWidth="1"/>
    <col min="14" max="15" width="7.453125" style="1394" bestFit="1" customWidth="1"/>
    <col min="16" max="16" width="7.54296875" style="1394" bestFit="1" customWidth="1"/>
    <col min="17" max="18" width="8.453125" style="1394" bestFit="1" customWidth="1"/>
    <col min="19" max="19" width="7.54296875" style="1394" bestFit="1" customWidth="1"/>
    <col min="20" max="60" width="9.1796875" style="1394" customWidth="1"/>
    <col min="61" max="16384" width="9.1796875" style="1394"/>
  </cols>
  <sheetData>
    <row r="1" spans="1:61" s="1395" customFormat="1" x14ac:dyDescent="0.25">
      <c r="A1" s="1791" t="str">
        <f>CONCATENATE('List of Tables'!A112,":  ",'List of Tables'!C112)</f>
        <v xml:space="preserve">TABLE 93:  2014 Total Air Seats Operated to Hawai‘i </v>
      </c>
      <c r="B1" s="1791"/>
      <c r="C1" s="1791"/>
      <c r="D1" s="1791"/>
      <c r="E1" s="1791"/>
      <c r="F1" s="1791"/>
      <c r="G1" s="1791"/>
      <c r="H1" s="1791"/>
      <c r="I1" s="1791"/>
      <c r="J1" s="1791"/>
      <c r="K1" s="1791"/>
      <c r="L1" s="1791"/>
      <c r="M1" s="1791"/>
      <c r="N1" s="1791"/>
      <c r="O1" s="1791"/>
      <c r="P1" s="1791"/>
      <c r="Q1" s="1791"/>
      <c r="R1" s="1791"/>
      <c r="S1" s="1791"/>
      <c r="T1" s="1394"/>
      <c r="U1" s="1394"/>
      <c r="V1" s="1394"/>
      <c r="W1" s="1394"/>
      <c r="X1" s="1394"/>
      <c r="Y1" s="1394"/>
      <c r="Z1" s="1394"/>
      <c r="AA1" s="1394"/>
      <c r="AB1" s="1394"/>
      <c r="AC1" s="1394"/>
      <c r="AD1" s="1394"/>
      <c r="AE1" s="1394"/>
      <c r="AF1" s="1394"/>
      <c r="AG1" s="1394"/>
      <c r="AH1" s="1394"/>
      <c r="AI1" s="1394"/>
      <c r="AJ1" s="1394"/>
      <c r="AK1" s="1394"/>
      <c r="AL1" s="1394"/>
      <c r="AM1" s="1394"/>
      <c r="AN1" s="1394"/>
      <c r="AO1" s="1394"/>
      <c r="AP1" s="1394"/>
      <c r="AQ1" s="1394"/>
      <c r="AR1" s="1394"/>
      <c r="AS1" s="1394"/>
      <c r="AT1" s="1394"/>
      <c r="AU1" s="1394"/>
      <c r="AV1" s="1394"/>
      <c r="AW1" s="1394"/>
      <c r="AX1" s="1394"/>
      <c r="AY1" s="1394"/>
      <c r="AZ1" s="1394"/>
      <c r="BA1" s="1394"/>
      <c r="BB1" s="1394"/>
      <c r="BC1" s="1394"/>
    </row>
    <row r="2" spans="1:61" s="1395" customFormat="1" x14ac:dyDescent="0.25">
      <c r="A2" s="1396"/>
      <c r="B2" s="1396"/>
      <c r="C2" s="1396"/>
      <c r="D2" s="1397"/>
      <c r="E2" s="1396"/>
      <c r="F2" s="1396"/>
      <c r="G2" s="1397"/>
      <c r="H2" s="1396"/>
      <c r="I2" s="1396"/>
      <c r="J2" s="1397"/>
      <c r="K2" s="1396"/>
      <c r="L2" s="1396"/>
      <c r="M2" s="1397"/>
      <c r="N2" s="1397"/>
      <c r="O2" s="1397"/>
      <c r="P2" s="1397"/>
      <c r="Q2" s="1396"/>
      <c r="R2" s="1396"/>
      <c r="S2" s="1397"/>
      <c r="T2" s="1394"/>
      <c r="U2" s="1394"/>
      <c r="V2" s="1394"/>
      <c r="W2" s="1394"/>
      <c r="X2" s="1394"/>
      <c r="Y2" s="1394"/>
      <c r="Z2" s="1394"/>
      <c r="AA2" s="1394"/>
      <c r="AB2" s="1394"/>
      <c r="AC2" s="1394"/>
      <c r="AD2" s="1394"/>
      <c r="AE2" s="1394"/>
      <c r="AF2" s="1394"/>
      <c r="AG2" s="1394"/>
      <c r="AH2" s="1394"/>
      <c r="AI2" s="1394"/>
      <c r="AJ2" s="1394"/>
      <c r="AK2" s="1394"/>
      <c r="AL2" s="1394"/>
      <c r="AM2" s="1394"/>
      <c r="AN2" s="1394"/>
      <c r="AO2" s="1394"/>
      <c r="AP2" s="1394"/>
      <c r="AQ2" s="1394"/>
      <c r="AR2" s="1394"/>
      <c r="AS2" s="1394"/>
      <c r="AT2" s="1394"/>
      <c r="AU2" s="1394"/>
      <c r="AV2" s="1394"/>
      <c r="AW2" s="1394"/>
      <c r="AX2" s="1394"/>
      <c r="AY2" s="1394"/>
      <c r="AZ2" s="1394"/>
      <c r="BA2" s="1394"/>
      <c r="BB2" s="1394"/>
      <c r="BC2" s="1394"/>
    </row>
    <row r="3" spans="1:61" x14ac:dyDescent="0.25">
      <c r="A3" s="1364"/>
      <c r="B3" s="1762" t="s">
        <v>149</v>
      </c>
      <c r="C3" s="1763"/>
      <c r="D3" s="1790"/>
      <c r="E3" s="1763" t="s">
        <v>695</v>
      </c>
      <c r="F3" s="1763"/>
      <c r="G3" s="1763"/>
      <c r="H3" s="1762" t="s">
        <v>150</v>
      </c>
      <c r="I3" s="1763"/>
      <c r="J3" s="1790"/>
      <c r="K3" s="1763" t="s">
        <v>234</v>
      </c>
      <c r="L3" s="1763"/>
      <c r="M3" s="1763"/>
      <c r="N3" s="1762" t="s">
        <v>236</v>
      </c>
      <c r="O3" s="1763"/>
      <c r="P3" s="1790"/>
      <c r="Q3" s="1763" t="s">
        <v>211</v>
      </c>
      <c r="R3" s="1763"/>
      <c r="S3" s="1790"/>
    </row>
    <row r="4" spans="1:61" s="1395" customFormat="1" ht="12.5" x14ac:dyDescent="0.25">
      <c r="A4" s="1365"/>
      <c r="B4" s="1365">
        <v>2014</v>
      </c>
      <c r="C4" s="1366">
        <v>2013</v>
      </c>
      <c r="D4" s="1367" t="s">
        <v>151</v>
      </c>
      <c r="E4" s="1366">
        <v>2014</v>
      </c>
      <c r="F4" s="1366">
        <v>2013</v>
      </c>
      <c r="G4" s="1366" t="s">
        <v>151</v>
      </c>
      <c r="H4" s="1368">
        <v>2014</v>
      </c>
      <c r="I4" s="1369">
        <v>2013</v>
      </c>
      <c r="J4" s="1370" t="s">
        <v>151</v>
      </c>
      <c r="K4" s="1366">
        <v>2014</v>
      </c>
      <c r="L4" s="1366">
        <v>2013</v>
      </c>
      <c r="M4" s="1366" t="s">
        <v>151</v>
      </c>
      <c r="N4" s="1365">
        <v>2014</v>
      </c>
      <c r="O4" s="1366">
        <v>2012</v>
      </c>
      <c r="P4" s="1367" t="s">
        <v>151</v>
      </c>
      <c r="Q4" s="1366">
        <v>2014</v>
      </c>
      <c r="R4" s="1366">
        <v>2013</v>
      </c>
      <c r="S4" s="1367" t="s">
        <v>151</v>
      </c>
      <c r="T4" s="1394"/>
      <c r="U4" s="1394"/>
      <c r="V4" s="1394"/>
      <c r="W4" s="1394"/>
      <c r="X4" s="1394"/>
      <c r="Y4" s="1394"/>
      <c r="Z4" s="1394"/>
      <c r="AA4" s="1394"/>
      <c r="AB4" s="1394"/>
      <c r="AC4" s="1394"/>
      <c r="AD4" s="1394"/>
      <c r="AE4" s="1394"/>
      <c r="AF4" s="1394"/>
      <c r="AG4" s="1394"/>
      <c r="AH4" s="1394"/>
      <c r="AI4" s="1394"/>
      <c r="AJ4" s="1394"/>
      <c r="AK4" s="1394"/>
      <c r="AL4" s="1394"/>
      <c r="AM4" s="1394"/>
      <c r="AN4" s="1394"/>
      <c r="AO4" s="1394"/>
      <c r="AP4" s="1394"/>
      <c r="AQ4" s="1394"/>
      <c r="AR4" s="1394"/>
      <c r="AS4" s="1394"/>
      <c r="AT4" s="1394"/>
      <c r="AU4" s="1394"/>
      <c r="AV4" s="1394"/>
      <c r="AW4" s="1394"/>
      <c r="AX4" s="1394"/>
      <c r="AY4" s="1394"/>
      <c r="AZ4" s="1394"/>
      <c r="BA4" s="1394"/>
      <c r="BB4" s="1394"/>
      <c r="BC4" s="1394"/>
    </row>
    <row r="5" spans="1:61" s="1395" customFormat="1" x14ac:dyDescent="0.25">
      <c r="A5" s="441" t="s">
        <v>170</v>
      </c>
      <c r="B5" s="1382">
        <v>3669507</v>
      </c>
      <c r="C5" s="1383">
        <v>3633252</v>
      </c>
      <c r="D5" s="1343">
        <v>0.99786637425645119</v>
      </c>
      <c r="E5" s="1383">
        <v>3423273</v>
      </c>
      <c r="F5" s="1383">
        <v>3416433</v>
      </c>
      <c r="G5" s="1344">
        <v>0.2002088142808596</v>
      </c>
      <c r="H5" s="1384">
        <v>178156</v>
      </c>
      <c r="I5" s="1385">
        <v>171994</v>
      </c>
      <c r="J5" s="1405">
        <v>3.582683116852913</v>
      </c>
      <c r="K5" s="1383">
        <v>36410</v>
      </c>
      <c r="L5" s="1383">
        <v>26311</v>
      </c>
      <c r="M5" s="1344">
        <v>38.383185739804645</v>
      </c>
      <c r="N5" s="1500">
        <v>0</v>
      </c>
      <c r="O5" s="1501">
        <v>0</v>
      </c>
      <c r="P5" s="1502" t="s">
        <v>249</v>
      </c>
      <c r="Q5" s="1383">
        <v>31668</v>
      </c>
      <c r="R5" s="1383">
        <v>18514</v>
      </c>
      <c r="S5" s="1343">
        <v>71.048935940369446</v>
      </c>
      <c r="T5" s="1394"/>
      <c r="U5" s="1394"/>
      <c r="V5" s="1394"/>
      <c r="W5" s="1394"/>
      <c r="X5" s="1394"/>
      <c r="Y5" s="1394"/>
      <c r="Z5" s="1394"/>
      <c r="AA5" s="1394"/>
      <c r="AB5" s="1394"/>
      <c r="AC5" s="1394"/>
      <c r="AD5" s="1394"/>
      <c r="AE5" s="1394"/>
      <c r="AF5" s="1394"/>
      <c r="AG5" s="1394"/>
      <c r="AH5" s="1394"/>
      <c r="AI5" s="1394"/>
      <c r="AJ5" s="1394"/>
      <c r="AK5" s="1394"/>
      <c r="AL5" s="1394"/>
      <c r="AM5" s="1394"/>
      <c r="AN5" s="1394"/>
      <c r="AO5" s="1394"/>
      <c r="AP5" s="1394"/>
      <c r="AQ5" s="1394"/>
      <c r="AR5" s="1394"/>
      <c r="AS5" s="1394"/>
      <c r="AT5" s="1394"/>
      <c r="AU5" s="1394"/>
      <c r="AV5" s="1394"/>
      <c r="AW5" s="1394"/>
      <c r="AX5" s="1394"/>
      <c r="AY5" s="1394"/>
      <c r="AZ5" s="1394"/>
      <c r="BA5" s="1394"/>
      <c r="BB5" s="1394"/>
      <c r="BC5" s="1394"/>
      <c r="BD5" s="1394"/>
      <c r="BE5" s="1394"/>
      <c r="BF5" s="1394"/>
      <c r="BG5" s="1394"/>
      <c r="BH5" s="1394"/>
      <c r="BI5" s="1394"/>
    </row>
    <row r="6" spans="1:61" s="1395" customFormat="1" x14ac:dyDescent="0.25">
      <c r="A6" s="441" t="s">
        <v>719</v>
      </c>
      <c r="B6" s="1382">
        <v>3634428</v>
      </c>
      <c r="C6" s="1383">
        <v>3562564</v>
      </c>
      <c r="D6" s="1343">
        <v>2.0171988489189245</v>
      </c>
      <c r="E6" s="1383">
        <v>3388194</v>
      </c>
      <c r="F6" s="1383">
        <v>3345745</v>
      </c>
      <c r="G6" s="1344">
        <v>1.2687458249209072</v>
      </c>
      <c r="H6" s="1384">
        <v>178156</v>
      </c>
      <c r="I6" s="1385">
        <v>171994</v>
      </c>
      <c r="J6" s="1405">
        <v>3.5826831168529132E-2</v>
      </c>
      <c r="K6" s="1383">
        <v>36410</v>
      </c>
      <c r="L6" s="1383">
        <v>26311</v>
      </c>
      <c r="M6" s="1344">
        <v>38.383185739804645</v>
      </c>
      <c r="N6" s="1382"/>
      <c r="O6" s="1383"/>
      <c r="P6" s="1343"/>
      <c r="Q6" s="1383">
        <v>31668</v>
      </c>
      <c r="R6" s="1383">
        <v>18514</v>
      </c>
      <c r="S6" s="1343">
        <v>71.048935940369446</v>
      </c>
      <c r="T6" s="1394"/>
      <c r="U6" s="1394"/>
      <c r="V6" s="1394"/>
      <c r="W6" s="1394"/>
      <c r="X6" s="1394"/>
      <c r="Y6" s="1394"/>
      <c r="Z6" s="1394"/>
      <c r="AA6" s="1394"/>
      <c r="AB6" s="1394"/>
      <c r="AC6" s="1394"/>
      <c r="AD6" s="1394"/>
      <c r="AE6" s="1394"/>
      <c r="AF6" s="1394"/>
      <c r="AG6" s="1394"/>
      <c r="AH6" s="1394"/>
      <c r="AI6" s="1394"/>
      <c r="AJ6" s="1394"/>
      <c r="AK6" s="1394"/>
      <c r="AL6" s="1394"/>
      <c r="AM6" s="1394"/>
      <c r="AN6" s="1394"/>
      <c r="AO6" s="1394"/>
      <c r="AP6" s="1394"/>
      <c r="AQ6" s="1394"/>
      <c r="AR6" s="1394"/>
      <c r="AS6" s="1394"/>
      <c r="AT6" s="1394"/>
      <c r="AU6" s="1394"/>
      <c r="AV6" s="1394"/>
      <c r="AW6" s="1394"/>
      <c r="AX6" s="1394"/>
      <c r="AY6" s="1394"/>
      <c r="AZ6" s="1394"/>
      <c r="BA6" s="1394"/>
      <c r="BB6" s="1394"/>
      <c r="BC6" s="1394"/>
      <c r="BD6" s="1394"/>
      <c r="BE6" s="1394"/>
      <c r="BF6" s="1394"/>
      <c r="BG6" s="1394"/>
      <c r="BH6" s="1394"/>
      <c r="BI6" s="1394"/>
    </row>
    <row r="7" spans="1:61" s="1395" customFormat="1" x14ac:dyDescent="0.25">
      <c r="A7" s="441" t="s">
        <v>726</v>
      </c>
      <c r="B7" s="1382">
        <v>35079</v>
      </c>
      <c r="C7" s="1383">
        <v>70688</v>
      </c>
      <c r="D7" s="1343">
        <v>-50.374886826618379</v>
      </c>
      <c r="E7" s="1383">
        <v>35079</v>
      </c>
      <c r="F7" s="1383">
        <v>70688</v>
      </c>
      <c r="G7" s="1344">
        <v>-50.374886826618379</v>
      </c>
      <c r="H7" s="1384"/>
      <c r="I7" s="1385"/>
      <c r="J7" s="1405"/>
      <c r="K7" s="1383"/>
      <c r="L7" s="1383"/>
      <c r="M7" s="1344"/>
      <c r="N7" s="1382"/>
      <c r="O7" s="1383"/>
      <c r="P7" s="1343"/>
      <c r="Q7" s="1383"/>
      <c r="R7" s="1383"/>
      <c r="S7" s="1343"/>
      <c r="T7" s="1394"/>
      <c r="U7" s="1394"/>
      <c r="V7" s="1394"/>
      <c r="W7" s="1394"/>
      <c r="X7" s="1394"/>
      <c r="Y7" s="1394"/>
      <c r="Z7" s="1394"/>
      <c r="AA7" s="1394"/>
      <c r="AB7" s="1394"/>
      <c r="AC7" s="1394"/>
      <c r="AD7" s="1394"/>
      <c r="AE7" s="1394"/>
      <c r="AF7" s="1394"/>
      <c r="AG7" s="1394"/>
      <c r="AH7" s="1394"/>
      <c r="AI7" s="1394"/>
      <c r="AJ7" s="1394"/>
      <c r="AK7" s="1394"/>
      <c r="AL7" s="1394"/>
      <c r="AM7" s="1394"/>
      <c r="AN7" s="1394"/>
      <c r="AO7" s="1394"/>
      <c r="AP7" s="1394"/>
      <c r="AQ7" s="1394"/>
      <c r="AR7" s="1394"/>
      <c r="AS7" s="1394"/>
      <c r="AT7" s="1394"/>
      <c r="AU7" s="1394"/>
      <c r="AV7" s="1394"/>
      <c r="AW7" s="1394"/>
      <c r="AX7" s="1394"/>
      <c r="AY7" s="1394"/>
      <c r="AZ7" s="1394"/>
      <c r="BA7" s="1394"/>
      <c r="BB7" s="1394"/>
      <c r="BC7" s="1394"/>
      <c r="BD7" s="1394"/>
      <c r="BE7" s="1394"/>
      <c r="BF7" s="1394"/>
      <c r="BG7" s="1394"/>
      <c r="BH7" s="1394"/>
      <c r="BI7" s="1394"/>
    </row>
    <row r="8" spans="1:61" x14ac:dyDescent="0.25">
      <c r="A8" s="748" t="s">
        <v>247</v>
      </c>
      <c r="B8" s="1386">
        <v>2015905</v>
      </c>
      <c r="C8" s="749">
        <v>2029288</v>
      </c>
      <c r="D8" s="1387">
        <v>-0.6594923933911796</v>
      </c>
      <c r="E8" s="749">
        <v>2015905</v>
      </c>
      <c r="F8" s="749">
        <v>2029288</v>
      </c>
      <c r="G8" s="1388">
        <v>-0.6594923933911796</v>
      </c>
      <c r="H8" s="1389"/>
      <c r="I8" s="1390"/>
      <c r="J8" s="1406"/>
      <c r="K8" s="749"/>
      <c r="L8" s="749"/>
      <c r="M8" s="1388"/>
      <c r="N8" s="1386"/>
      <c r="O8" s="749"/>
      <c r="P8" s="1387"/>
      <c r="Q8" s="749"/>
      <c r="R8" s="749"/>
      <c r="S8" s="1387"/>
    </row>
    <row r="9" spans="1:61" ht="12.5" x14ac:dyDescent="0.25">
      <c r="A9" s="1278" t="s">
        <v>728</v>
      </c>
      <c r="B9" s="1371">
        <v>124580</v>
      </c>
      <c r="C9" s="1280">
        <v>175775</v>
      </c>
      <c r="D9" s="1345">
        <v>-29.125302232968281</v>
      </c>
      <c r="E9" s="1280">
        <v>124580</v>
      </c>
      <c r="F9" s="1280">
        <v>175775</v>
      </c>
      <c r="G9" s="1346">
        <v>-29.125302232968281</v>
      </c>
      <c r="H9" s="1372"/>
      <c r="I9" s="1373"/>
      <c r="J9" s="1374"/>
      <c r="K9" s="1280"/>
      <c r="L9" s="1280"/>
      <c r="M9" s="1346"/>
      <c r="N9" s="1371"/>
      <c r="O9" s="1280"/>
      <c r="P9" s="1345"/>
      <c r="Q9" s="1280"/>
      <c r="R9" s="1280"/>
      <c r="S9" s="1345"/>
    </row>
    <row r="10" spans="1:61" ht="12.5" x14ac:dyDescent="0.25">
      <c r="A10" s="1278" t="s">
        <v>171</v>
      </c>
      <c r="B10" s="1371">
        <v>218356</v>
      </c>
      <c r="C10" s="1280">
        <v>192787</v>
      </c>
      <c r="D10" s="1345">
        <v>13.262823738115124</v>
      </c>
      <c r="E10" s="1280">
        <v>218356</v>
      </c>
      <c r="F10" s="1280">
        <v>192787</v>
      </c>
      <c r="G10" s="1346">
        <v>13.262823738115124</v>
      </c>
      <c r="H10" s="1372"/>
      <c r="I10" s="1373"/>
      <c r="J10" s="1374"/>
      <c r="K10" s="1280"/>
      <c r="L10" s="1280"/>
      <c r="M10" s="1346"/>
      <c r="N10" s="1371"/>
      <c r="O10" s="1280"/>
      <c r="P10" s="1345"/>
      <c r="Q10" s="1280"/>
      <c r="R10" s="1280"/>
      <c r="S10" s="1345"/>
    </row>
    <row r="11" spans="1:61" ht="12.5" x14ac:dyDescent="0.25">
      <c r="A11" s="1278" t="s">
        <v>172</v>
      </c>
      <c r="B11" s="1371">
        <v>367817</v>
      </c>
      <c r="C11" s="1280">
        <v>348878</v>
      </c>
      <c r="D11" s="1345">
        <v>5.4285452221120281</v>
      </c>
      <c r="E11" s="1280">
        <v>367817</v>
      </c>
      <c r="F11" s="1280">
        <v>348878</v>
      </c>
      <c r="G11" s="1346">
        <v>5.4285452221120281</v>
      </c>
      <c r="H11" s="1372"/>
      <c r="I11" s="1373"/>
      <c r="J11" s="1374"/>
      <c r="K11" s="1280"/>
      <c r="L11" s="1280"/>
      <c r="M11" s="1346"/>
      <c r="N11" s="1371"/>
      <c r="O11" s="1280"/>
      <c r="P11" s="1345"/>
      <c r="Q11" s="1280"/>
      <c r="R11" s="1280"/>
      <c r="S11" s="1345"/>
    </row>
    <row r="12" spans="1:61" ht="12.5" x14ac:dyDescent="0.25">
      <c r="A12" s="1278" t="s">
        <v>794</v>
      </c>
      <c r="B12" s="1371">
        <v>40663</v>
      </c>
      <c r="C12" s="1280">
        <v>40460</v>
      </c>
      <c r="D12" s="1345">
        <v>0.50173010380622829</v>
      </c>
      <c r="E12" s="1280">
        <v>40663</v>
      </c>
      <c r="F12" s="1280">
        <v>40460</v>
      </c>
      <c r="G12" s="1346">
        <v>0.50173010380622829</v>
      </c>
      <c r="H12" s="1372"/>
      <c r="I12" s="1373"/>
      <c r="J12" s="1374"/>
      <c r="K12" s="1280"/>
      <c r="L12" s="1280"/>
      <c r="M12" s="1346"/>
      <c r="N12" s="1371"/>
      <c r="O12" s="1280"/>
      <c r="P12" s="1345"/>
      <c r="Q12" s="1280"/>
      <c r="R12" s="1280"/>
      <c r="S12" s="1345"/>
    </row>
    <row r="13" spans="1:61" ht="12.5" x14ac:dyDescent="0.25">
      <c r="A13" s="1278" t="s">
        <v>720</v>
      </c>
      <c r="B13" s="1371">
        <v>330655</v>
      </c>
      <c r="C13" s="1280">
        <v>328008</v>
      </c>
      <c r="D13" s="1345">
        <v>0.80699251237774694</v>
      </c>
      <c r="E13" s="1280">
        <v>330655</v>
      </c>
      <c r="F13" s="1280">
        <v>328008</v>
      </c>
      <c r="G13" s="1346">
        <v>0.80699251237774694</v>
      </c>
      <c r="H13" s="1372"/>
      <c r="I13" s="1373"/>
      <c r="J13" s="1374"/>
      <c r="K13" s="1280"/>
      <c r="L13" s="1280"/>
      <c r="M13" s="1346"/>
      <c r="N13" s="1371"/>
      <c r="O13" s="1280"/>
      <c r="P13" s="1345"/>
      <c r="Q13" s="1280"/>
      <c r="R13" s="1280"/>
      <c r="S13" s="1345"/>
    </row>
    <row r="14" spans="1:61" ht="12.5" x14ac:dyDescent="0.25">
      <c r="A14" s="1278" t="s">
        <v>173</v>
      </c>
      <c r="B14" s="1371">
        <v>933834</v>
      </c>
      <c r="C14" s="1280">
        <v>943380</v>
      </c>
      <c r="D14" s="1345">
        <v>-1.0118934045665586</v>
      </c>
      <c r="E14" s="1280">
        <v>933834</v>
      </c>
      <c r="F14" s="1280">
        <v>943380</v>
      </c>
      <c r="G14" s="1346">
        <v>-1.0118934045665586</v>
      </c>
      <c r="H14" s="1372"/>
      <c r="I14" s="1373"/>
      <c r="J14" s="1374"/>
      <c r="K14" s="1280"/>
      <c r="L14" s="1280"/>
      <c r="M14" s="1346"/>
      <c r="N14" s="1371"/>
      <c r="O14" s="1280"/>
      <c r="P14" s="1345"/>
      <c r="Q14" s="1280"/>
      <c r="R14" s="1280"/>
      <c r="S14" s="1345"/>
    </row>
    <row r="15" spans="1:61" x14ac:dyDescent="0.25">
      <c r="A15" s="748" t="s">
        <v>218</v>
      </c>
      <c r="B15" s="1386">
        <v>399960</v>
      </c>
      <c r="C15" s="749">
        <v>367825</v>
      </c>
      <c r="D15" s="1387">
        <v>8.7364915380955619</v>
      </c>
      <c r="E15" s="749">
        <v>153726</v>
      </c>
      <c r="F15" s="749">
        <v>151006</v>
      </c>
      <c r="G15" s="1388">
        <v>1.8012529303471387</v>
      </c>
      <c r="H15" s="1389">
        <v>178156</v>
      </c>
      <c r="I15" s="1390">
        <v>171994</v>
      </c>
      <c r="J15" s="1406">
        <v>3.582683116852913</v>
      </c>
      <c r="K15" s="749">
        <v>36410</v>
      </c>
      <c r="L15" s="749">
        <v>26311</v>
      </c>
      <c r="M15" s="1388">
        <v>38.383185739804645</v>
      </c>
      <c r="N15" s="1386"/>
      <c r="O15" s="749"/>
      <c r="P15" s="1387"/>
      <c r="Q15" s="749">
        <v>31668</v>
      </c>
      <c r="R15" s="749">
        <v>18514</v>
      </c>
      <c r="S15" s="1387">
        <v>71.048935940369446</v>
      </c>
    </row>
    <row r="16" spans="1:61" ht="12.5" x14ac:dyDescent="0.25">
      <c r="A16" s="1278" t="s">
        <v>174</v>
      </c>
      <c r="B16" s="1371">
        <v>44260</v>
      </c>
      <c r="C16" s="1280">
        <v>41963</v>
      </c>
      <c r="D16" s="1345">
        <v>5.4738698377141768</v>
      </c>
      <c r="E16" s="1280">
        <v>8073</v>
      </c>
      <c r="F16" s="1280">
        <v>8081</v>
      </c>
      <c r="G16" s="1346">
        <v>-9.899764880584086E-2</v>
      </c>
      <c r="H16" s="1372">
        <v>36187</v>
      </c>
      <c r="I16" s="1373">
        <v>33882</v>
      </c>
      <c r="J16" s="1345">
        <v>6.8030222537040315</v>
      </c>
      <c r="K16" s="1280"/>
      <c r="L16" s="1280"/>
      <c r="M16" s="1346"/>
      <c r="N16" s="1371"/>
      <c r="O16" s="1280"/>
      <c r="P16" s="1345"/>
      <c r="Q16" s="1280"/>
      <c r="R16" s="1280"/>
      <c r="S16" s="1345"/>
    </row>
    <row r="17" spans="1:19" ht="12.5" x14ac:dyDescent="0.25">
      <c r="A17" s="1278" t="s">
        <v>721</v>
      </c>
      <c r="B17" s="1371">
        <v>12213</v>
      </c>
      <c r="C17" s="1280">
        <v>11592</v>
      </c>
      <c r="D17" s="1345">
        <v>5.3571428571428568</v>
      </c>
      <c r="E17" s="1280"/>
      <c r="F17" s="1280"/>
      <c r="G17" s="1346"/>
      <c r="H17" s="1372">
        <v>12213</v>
      </c>
      <c r="I17" s="1373">
        <v>11592</v>
      </c>
      <c r="J17" s="1345">
        <v>5.3571428571428568</v>
      </c>
      <c r="K17" s="1280"/>
      <c r="L17" s="1280"/>
      <c r="M17" s="1346"/>
      <c r="N17" s="1371"/>
      <c r="O17" s="1280"/>
      <c r="P17" s="1345"/>
      <c r="Q17" s="1280"/>
      <c r="R17" s="1280"/>
      <c r="S17" s="1345"/>
    </row>
    <row r="18" spans="1:19" ht="12.5" x14ac:dyDescent="0.25">
      <c r="A18" s="1278" t="s">
        <v>942</v>
      </c>
      <c r="B18" s="1371">
        <v>1960</v>
      </c>
      <c r="C18" s="1503">
        <v>0</v>
      </c>
      <c r="D18" s="1391" t="s">
        <v>249</v>
      </c>
      <c r="E18" s="1280">
        <v>1960</v>
      </c>
      <c r="F18" s="1503">
        <v>0</v>
      </c>
      <c r="G18" s="1392" t="s">
        <v>249</v>
      </c>
      <c r="H18" s="1372"/>
      <c r="I18" s="1373"/>
      <c r="J18" s="1345"/>
      <c r="K18" s="1280"/>
      <c r="L18" s="1280"/>
      <c r="M18" s="1346"/>
      <c r="N18" s="1371"/>
      <c r="O18" s="1280"/>
      <c r="P18" s="1345"/>
      <c r="Q18" s="1280"/>
      <c r="R18" s="1280"/>
      <c r="S18" s="1345"/>
    </row>
    <row r="19" spans="1:19" ht="12.5" x14ac:dyDescent="0.25">
      <c r="A19" s="1278" t="s">
        <v>175</v>
      </c>
      <c r="B19" s="1371">
        <v>338263</v>
      </c>
      <c r="C19" s="1280">
        <v>311142</v>
      </c>
      <c r="D19" s="1345">
        <v>8.7165988519711259</v>
      </c>
      <c r="E19" s="1280">
        <v>140429</v>
      </c>
      <c r="F19" s="1280">
        <v>139797</v>
      </c>
      <c r="G19" s="1346">
        <v>0.45208409336394911</v>
      </c>
      <c r="H19" s="1372">
        <v>129756</v>
      </c>
      <c r="I19" s="1373">
        <v>126520</v>
      </c>
      <c r="J19" s="1345">
        <v>2.5576983876067025</v>
      </c>
      <c r="K19" s="1280">
        <v>36410</v>
      </c>
      <c r="L19" s="1280">
        <v>26311</v>
      </c>
      <c r="M19" s="1346">
        <v>38.383185739804645</v>
      </c>
      <c r="N19" s="1371"/>
      <c r="O19" s="1280"/>
      <c r="P19" s="1345"/>
      <c r="Q19" s="1280">
        <v>31668</v>
      </c>
      <c r="R19" s="1280">
        <v>18514</v>
      </c>
      <c r="S19" s="1345">
        <v>71.048935940369446</v>
      </c>
    </row>
    <row r="20" spans="1:19" ht="12.5" x14ac:dyDescent="0.25">
      <c r="A20" s="1278" t="s">
        <v>650</v>
      </c>
      <c r="B20" s="1371">
        <v>3264</v>
      </c>
      <c r="C20" s="1280">
        <v>3128</v>
      </c>
      <c r="D20" s="1345">
        <v>4.3478260869565215</v>
      </c>
      <c r="E20" s="1280">
        <v>3264</v>
      </c>
      <c r="F20" s="1280">
        <v>3128</v>
      </c>
      <c r="G20" s="1346">
        <v>4.3478260869565215</v>
      </c>
      <c r="H20" s="1372"/>
      <c r="I20" s="1373"/>
      <c r="J20" s="1345"/>
      <c r="K20" s="1280"/>
      <c r="L20" s="1280"/>
      <c r="M20" s="1346"/>
      <c r="N20" s="1371"/>
      <c r="O20" s="1280"/>
      <c r="P20" s="1345"/>
      <c r="Q20" s="1280"/>
      <c r="R20" s="1280"/>
      <c r="S20" s="1345"/>
    </row>
    <row r="21" spans="1:19" x14ac:dyDescent="0.25">
      <c r="A21" s="748" t="s">
        <v>266</v>
      </c>
      <c r="B21" s="1386">
        <v>517432</v>
      </c>
      <c r="C21" s="749">
        <v>463490</v>
      </c>
      <c r="D21" s="1387">
        <v>11.638223046883429</v>
      </c>
      <c r="E21" s="749">
        <v>517432</v>
      </c>
      <c r="F21" s="749">
        <v>463490</v>
      </c>
      <c r="G21" s="1388">
        <v>11.638223046883429</v>
      </c>
      <c r="H21" s="1389"/>
      <c r="I21" s="1390"/>
      <c r="J21" s="1406"/>
      <c r="K21" s="749"/>
      <c r="L21" s="749"/>
      <c r="M21" s="1388"/>
      <c r="N21" s="1386"/>
      <c r="O21" s="749"/>
      <c r="P21" s="1387"/>
      <c r="Q21" s="749"/>
      <c r="R21" s="749"/>
      <c r="S21" s="1387"/>
    </row>
    <row r="22" spans="1:19" ht="12.5" x14ac:dyDescent="0.25">
      <c r="A22" s="1278" t="s">
        <v>943</v>
      </c>
      <c r="B22" s="1371">
        <v>70123</v>
      </c>
      <c r="C22" s="1503">
        <v>0</v>
      </c>
      <c r="D22" s="1391" t="s">
        <v>249</v>
      </c>
      <c r="E22" s="1280">
        <v>70123</v>
      </c>
      <c r="F22" s="1503">
        <v>0</v>
      </c>
      <c r="G22" s="1392" t="s">
        <v>249</v>
      </c>
      <c r="H22" s="1372"/>
      <c r="I22" s="1373"/>
      <c r="J22" s="1345"/>
      <c r="K22" s="1280"/>
      <c r="L22" s="1280"/>
      <c r="M22" s="1346"/>
      <c r="N22" s="1371"/>
      <c r="O22" s="1280"/>
      <c r="P22" s="1345"/>
      <c r="Q22" s="1280"/>
      <c r="R22" s="1280"/>
      <c r="S22" s="1345"/>
    </row>
    <row r="23" spans="1:19" ht="12.5" x14ac:dyDescent="0.25">
      <c r="A23" s="1278" t="s">
        <v>176</v>
      </c>
      <c r="B23" s="1371">
        <v>334360</v>
      </c>
      <c r="C23" s="1280">
        <v>379810</v>
      </c>
      <c r="D23" s="1345">
        <v>-11.966509570574761</v>
      </c>
      <c r="E23" s="1280">
        <v>334360</v>
      </c>
      <c r="F23" s="1280">
        <v>379810</v>
      </c>
      <c r="G23" s="1346">
        <v>-11.966509570574761</v>
      </c>
      <c r="H23" s="1372"/>
      <c r="I23" s="1373"/>
      <c r="J23" s="1345"/>
      <c r="K23" s="1280"/>
      <c r="L23" s="1280"/>
      <c r="M23" s="1346"/>
      <c r="N23" s="1371"/>
      <c r="O23" s="1280"/>
      <c r="P23" s="1345"/>
      <c r="Q23" s="1280"/>
      <c r="R23" s="1280"/>
      <c r="S23" s="1345"/>
    </row>
    <row r="24" spans="1:19" ht="12.5" x14ac:dyDescent="0.25">
      <c r="A24" s="1278" t="s">
        <v>729</v>
      </c>
      <c r="B24" s="1371">
        <v>68366</v>
      </c>
      <c r="C24" s="1280">
        <v>42903</v>
      </c>
      <c r="D24" s="1345">
        <v>59.350161993333792</v>
      </c>
      <c r="E24" s="1280">
        <v>68366</v>
      </c>
      <c r="F24" s="1280">
        <v>42903</v>
      </c>
      <c r="G24" s="1346">
        <v>59.350161993333792</v>
      </c>
      <c r="H24" s="1372"/>
      <c r="I24" s="1373"/>
      <c r="J24" s="1345"/>
      <c r="K24" s="1280"/>
      <c r="L24" s="1280"/>
      <c r="M24" s="1346"/>
      <c r="N24" s="1371"/>
      <c r="O24" s="1280"/>
      <c r="P24" s="1345"/>
      <c r="Q24" s="1280"/>
      <c r="R24" s="1280"/>
      <c r="S24" s="1345"/>
    </row>
    <row r="25" spans="1:19" ht="12.5" x14ac:dyDescent="0.25">
      <c r="A25" s="1278" t="s">
        <v>829</v>
      </c>
      <c r="B25" s="1371">
        <v>44583</v>
      </c>
      <c r="C25" s="1280">
        <v>40777</v>
      </c>
      <c r="D25" s="1345">
        <v>9.3336930132182356</v>
      </c>
      <c r="E25" s="1280">
        <v>44583</v>
      </c>
      <c r="F25" s="1280">
        <v>40777</v>
      </c>
      <c r="G25" s="1346">
        <v>9.3336930132182356</v>
      </c>
      <c r="H25" s="1372"/>
      <c r="I25" s="1373"/>
      <c r="J25" s="1345"/>
      <c r="K25" s="1280"/>
      <c r="L25" s="1280"/>
      <c r="M25" s="1346"/>
      <c r="N25" s="1371"/>
      <c r="O25" s="1280"/>
      <c r="P25" s="1345"/>
      <c r="Q25" s="1280"/>
      <c r="R25" s="1280"/>
      <c r="S25" s="1345"/>
    </row>
    <row r="26" spans="1:19" x14ac:dyDescent="0.25">
      <c r="A26" s="748" t="s">
        <v>663</v>
      </c>
      <c r="B26" s="1386">
        <v>432280</v>
      </c>
      <c r="C26" s="749">
        <v>416863</v>
      </c>
      <c r="D26" s="1387">
        <v>3.6983373434437694</v>
      </c>
      <c r="E26" s="749">
        <v>432280</v>
      </c>
      <c r="F26" s="749">
        <v>416863</v>
      </c>
      <c r="G26" s="1388">
        <v>3.6983373434437694</v>
      </c>
      <c r="H26" s="1389"/>
      <c r="I26" s="1390"/>
      <c r="J26" s="1406"/>
      <c r="K26" s="749"/>
      <c r="L26" s="749"/>
      <c r="M26" s="1388"/>
      <c r="N26" s="1386"/>
      <c r="O26" s="749"/>
      <c r="P26" s="1387"/>
      <c r="Q26" s="749"/>
      <c r="R26" s="749"/>
      <c r="S26" s="1387"/>
    </row>
    <row r="27" spans="1:19" ht="12.5" x14ac:dyDescent="0.25">
      <c r="A27" s="1278" t="s">
        <v>177</v>
      </c>
      <c r="B27" s="1371">
        <v>90394</v>
      </c>
      <c r="C27" s="1280">
        <v>77620</v>
      </c>
      <c r="D27" s="1345">
        <v>16.457098685905695</v>
      </c>
      <c r="E27" s="1280">
        <v>90394</v>
      </c>
      <c r="F27" s="1280">
        <v>77620</v>
      </c>
      <c r="G27" s="1346">
        <v>16.457098685905695</v>
      </c>
      <c r="H27" s="1372"/>
      <c r="I27" s="1373"/>
      <c r="J27" s="1374"/>
      <c r="K27" s="1280"/>
      <c r="L27" s="1280"/>
      <c r="M27" s="1346"/>
      <c r="N27" s="1371"/>
      <c r="O27" s="1280"/>
      <c r="P27" s="1345"/>
      <c r="Q27" s="1280"/>
      <c r="R27" s="1280"/>
      <c r="S27" s="1345"/>
    </row>
    <row r="28" spans="1:19" ht="12.5" x14ac:dyDescent="0.25">
      <c r="A28" s="1278" t="s">
        <v>730</v>
      </c>
      <c r="B28" s="1371">
        <v>53410</v>
      </c>
      <c r="C28" s="1280">
        <v>47727</v>
      </c>
      <c r="D28" s="1345">
        <v>11.907306136987451</v>
      </c>
      <c r="E28" s="1280">
        <v>53410</v>
      </c>
      <c r="F28" s="1280">
        <v>47727</v>
      </c>
      <c r="G28" s="1346">
        <v>11.907306136987451</v>
      </c>
      <c r="H28" s="1372"/>
      <c r="I28" s="1373"/>
      <c r="J28" s="1374"/>
      <c r="K28" s="1280"/>
      <c r="L28" s="1280"/>
      <c r="M28" s="1346"/>
      <c r="N28" s="1371"/>
      <c r="O28" s="1280"/>
      <c r="P28" s="1345"/>
      <c r="Q28" s="1280"/>
      <c r="R28" s="1280"/>
      <c r="S28" s="1345"/>
    </row>
    <row r="29" spans="1:19" ht="12.5" x14ac:dyDescent="0.25">
      <c r="A29" s="1278" t="s">
        <v>731</v>
      </c>
      <c r="B29" s="1371">
        <v>43026</v>
      </c>
      <c r="C29" s="1280">
        <v>35451</v>
      </c>
      <c r="D29" s="1345">
        <v>21.367521367521366</v>
      </c>
      <c r="E29" s="1280">
        <v>43026</v>
      </c>
      <c r="F29" s="1280">
        <v>35451</v>
      </c>
      <c r="G29" s="1346">
        <v>21.367521367521366</v>
      </c>
      <c r="H29" s="1372"/>
      <c r="I29" s="1373"/>
      <c r="J29" s="1374"/>
      <c r="K29" s="1280"/>
      <c r="L29" s="1280"/>
      <c r="M29" s="1346"/>
      <c r="N29" s="1371"/>
      <c r="O29" s="1280"/>
      <c r="P29" s="1345"/>
      <c r="Q29" s="1280"/>
      <c r="R29" s="1280"/>
      <c r="S29" s="1345"/>
    </row>
    <row r="30" spans="1:19" ht="12.5" x14ac:dyDescent="0.25">
      <c r="A30" s="1278" t="s">
        <v>178</v>
      </c>
      <c r="B30" s="1371">
        <v>245450</v>
      </c>
      <c r="C30" s="1280">
        <v>256065</v>
      </c>
      <c r="D30" s="1345">
        <v>-4.1454318239509496</v>
      </c>
      <c r="E30" s="1280">
        <v>245450</v>
      </c>
      <c r="F30" s="1280">
        <v>256065</v>
      </c>
      <c r="G30" s="1346">
        <v>-4.1454318239509496</v>
      </c>
      <c r="H30" s="1372"/>
      <c r="I30" s="1373"/>
      <c r="J30" s="1374"/>
      <c r="K30" s="1280"/>
      <c r="L30" s="1280"/>
      <c r="M30" s="1346"/>
      <c r="N30" s="1371"/>
      <c r="O30" s="1280"/>
      <c r="P30" s="1345"/>
      <c r="Q30" s="1280"/>
      <c r="R30" s="1280"/>
      <c r="S30" s="1345"/>
    </row>
    <row r="31" spans="1:19" x14ac:dyDescent="0.25">
      <c r="A31" s="748" t="s">
        <v>248</v>
      </c>
      <c r="B31" s="1386">
        <v>268851</v>
      </c>
      <c r="C31" s="749">
        <v>285098</v>
      </c>
      <c r="D31" s="1387">
        <v>-5.6987421868971371</v>
      </c>
      <c r="E31" s="749">
        <v>268851</v>
      </c>
      <c r="F31" s="749">
        <v>285098</v>
      </c>
      <c r="G31" s="1388">
        <v>-5.6987421868971371</v>
      </c>
      <c r="H31" s="1389"/>
      <c r="I31" s="1390"/>
      <c r="J31" s="1406"/>
      <c r="K31" s="749"/>
      <c r="L31" s="749"/>
      <c r="M31" s="1388"/>
      <c r="N31" s="1386"/>
      <c r="O31" s="749"/>
      <c r="P31" s="1387"/>
      <c r="Q31" s="749"/>
      <c r="R31" s="749"/>
      <c r="S31" s="1387"/>
    </row>
    <row r="32" spans="1:19" ht="12.5" x14ac:dyDescent="0.25">
      <c r="A32" s="1278" t="s">
        <v>25</v>
      </c>
      <c r="B32" s="1371">
        <v>9840</v>
      </c>
      <c r="C32" s="1280">
        <v>8612</v>
      </c>
      <c r="D32" s="1345">
        <v>14.259173246632606</v>
      </c>
      <c r="E32" s="1280">
        <v>9840</v>
      </c>
      <c r="F32" s="1280">
        <v>8612</v>
      </c>
      <c r="G32" s="1346">
        <v>14.259173246632606</v>
      </c>
      <c r="H32" s="1372"/>
      <c r="I32" s="1373"/>
      <c r="J32" s="1374"/>
      <c r="K32" s="1280"/>
      <c r="L32" s="1280"/>
      <c r="M32" s="1346"/>
      <c r="N32" s="1371"/>
      <c r="O32" s="1280"/>
      <c r="P32" s="1345"/>
      <c r="Q32" s="1280"/>
      <c r="R32" s="1280"/>
      <c r="S32" s="1345"/>
    </row>
    <row r="33" spans="1:19" ht="12.5" x14ac:dyDescent="0.25">
      <c r="A33" s="1278" t="s">
        <v>315</v>
      </c>
      <c r="B33" s="1371">
        <v>6676</v>
      </c>
      <c r="C33" s="1280">
        <v>6180</v>
      </c>
      <c r="D33" s="1345">
        <v>8.025889967637541</v>
      </c>
      <c r="E33" s="1280">
        <v>6676</v>
      </c>
      <c r="F33" s="1280">
        <v>6180</v>
      </c>
      <c r="G33" s="1346">
        <v>8.025889967637541</v>
      </c>
      <c r="H33" s="1372"/>
      <c r="I33" s="1373"/>
      <c r="J33" s="1374"/>
      <c r="K33" s="1280"/>
      <c r="L33" s="1280"/>
      <c r="M33" s="1346"/>
      <c r="N33" s="1371"/>
      <c r="O33" s="1280"/>
      <c r="P33" s="1345"/>
      <c r="Q33" s="1280"/>
      <c r="R33" s="1280"/>
      <c r="S33" s="1345"/>
    </row>
    <row r="34" spans="1:19" ht="12.5" x14ac:dyDescent="0.25">
      <c r="A34" s="1278" t="s">
        <v>179</v>
      </c>
      <c r="B34" s="1371">
        <v>126232</v>
      </c>
      <c r="C34" s="1280">
        <v>117140</v>
      </c>
      <c r="D34" s="1345">
        <v>7.7616527232371517</v>
      </c>
      <c r="E34" s="1280">
        <v>126232</v>
      </c>
      <c r="F34" s="1280">
        <v>117140</v>
      </c>
      <c r="G34" s="1346">
        <v>7.7616527232371517</v>
      </c>
      <c r="H34" s="1372"/>
      <c r="I34" s="1373"/>
      <c r="J34" s="1374"/>
      <c r="K34" s="1280"/>
      <c r="L34" s="1280"/>
      <c r="M34" s="1346"/>
      <c r="N34" s="1371"/>
      <c r="O34" s="1280"/>
      <c r="P34" s="1345"/>
      <c r="Q34" s="1280"/>
      <c r="R34" s="1280"/>
      <c r="S34" s="1345"/>
    </row>
    <row r="35" spans="1:19" ht="12.5" x14ac:dyDescent="0.25">
      <c r="A35" s="1278" t="s">
        <v>180</v>
      </c>
      <c r="B35" s="1371">
        <v>24335</v>
      </c>
      <c r="C35" s="1280">
        <v>24602</v>
      </c>
      <c r="D35" s="1345">
        <v>-1.085277619705715</v>
      </c>
      <c r="E35" s="1280">
        <v>24335</v>
      </c>
      <c r="F35" s="1280">
        <v>24602</v>
      </c>
      <c r="G35" s="1346">
        <v>-1.085277619705715</v>
      </c>
      <c r="H35" s="1372"/>
      <c r="I35" s="1373"/>
      <c r="J35" s="1374"/>
      <c r="K35" s="1280"/>
      <c r="L35" s="1280"/>
      <c r="M35" s="1346"/>
      <c r="N35" s="1371"/>
      <c r="O35" s="1280"/>
      <c r="P35" s="1345"/>
      <c r="Q35" s="1280"/>
      <c r="R35" s="1280"/>
      <c r="S35" s="1345"/>
    </row>
    <row r="36" spans="1:19" ht="12.5" x14ac:dyDescent="0.25">
      <c r="A36" s="1278" t="s">
        <v>181</v>
      </c>
      <c r="B36" s="1371">
        <v>49896</v>
      </c>
      <c r="C36" s="1280">
        <v>75606</v>
      </c>
      <c r="D36" s="1345">
        <v>-34.005237679549246</v>
      </c>
      <c r="E36" s="1280">
        <v>49896</v>
      </c>
      <c r="F36" s="1280">
        <v>75606</v>
      </c>
      <c r="G36" s="1346">
        <v>-34.005237679549246</v>
      </c>
      <c r="H36" s="1372"/>
      <c r="I36" s="1373"/>
      <c r="J36" s="1374"/>
      <c r="K36" s="1280"/>
      <c r="L36" s="1280"/>
      <c r="M36" s="1346"/>
      <c r="N36" s="1371"/>
      <c r="O36" s="1280"/>
      <c r="P36" s="1345"/>
      <c r="Q36" s="1280"/>
      <c r="R36" s="1280"/>
      <c r="S36" s="1345"/>
    </row>
    <row r="37" spans="1:19" ht="12.5" x14ac:dyDescent="0.25">
      <c r="A37" s="1278" t="s">
        <v>182</v>
      </c>
      <c r="B37" s="1371">
        <v>7282</v>
      </c>
      <c r="C37" s="1280">
        <v>8816</v>
      </c>
      <c r="D37" s="1345">
        <v>-17.400181488203266</v>
      </c>
      <c r="E37" s="1280">
        <v>7282</v>
      </c>
      <c r="F37" s="1280">
        <v>8816</v>
      </c>
      <c r="G37" s="1346">
        <v>-17.400181488203266</v>
      </c>
      <c r="H37" s="1372"/>
      <c r="I37" s="1373"/>
      <c r="J37" s="1374"/>
      <c r="K37" s="1280"/>
      <c r="L37" s="1280"/>
      <c r="M37" s="1346"/>
      <c r="N37" s="1371"/>
      <c r="O37" s="1280"/>
      <c r="P37" s="1345"/>
      <c r="Q37" s="1280"/>
      <c r="R37" s="1280"/>
      <c r="S37" s="1345"/>
    </row>
    <row r="38" spans="1:19" ht="12.5" x14ac:dyDescent="0.25">
      <c r="A38" s="1278" t="s">
        <v>183</v>
      </c>
      <c r="B38" s="1371">
        <v>29008</v>
      </c>
      <c r="C38" s="1280">
        <v>30341</v>
      </c>
      <c r="D38" s="1345">
        <v>-4.3933950759698099</v>
      </c>
      <c r="E38" s="1280">
        <v>29008</v>
      </c>
      <c r="F38" s="1280">
        <v>30341</v>
      </c>
      <c r="G38" s="1346">
        <v>-4.3933950759698099</v>
      </c>
      <c r="H38" s="1372"/>
      <c r="I38" s="1373"/>
      <c r="J38" s="1374"/>
      <c r="K38" s="1280"/>
      <c r="L38" s="1280"/>
      <c r="M38" s="1346"/>
      <c r="N38" s="1371"/>
      <c r="O38" s="1280"/>
      <c r="P38" s="1345"/>
      <c r="Q38" s="1280"/>
      <c r="R38" s="1280"/>
      <c r="S38" s="1345"/>
    </row>
    <row r="39" spans="1:19" ht="12.5" x14ac:dyDescent="0.25">
      <c r="A39" s="1279" t="s">
        <v>184</v>
      </c>
      <c r="B39" s="1375">
        <v>15582</v>
      </c>
      <c r="C39" s="1281">
        <v>13801</v>
      </c>
      <c r="D39" s="1376">
        <v>12.904861966524164</v>
      </c>
      <c r="E39" s="1281">
        <v>15582</v>
      </c>
      <c r="F39" s="1281">
        <v>13801</v>
      </c>
      <c r="G39" s="1377">
        <v>12.904861966524164</v>
      </c>
      <c r="H39" s="1378"/>
      <c r="I39" s="1379"/>
      <c r="J39" s="1380"/>
      <c r="K39" s="1281"/>
      <c r="L39" s="1281"/>
      <c r="M39" s="1377"/>
      <c r="N39" s="1375"/>
      <c r="O39" s="1281"/>
      <c r="P39" s="1376"/>
      <c r="Q39" s="1281"/>
      <c r="R39" s="1281"/>
      <c r="S39" s="1376"/>
    </row>
    <row r="40" spans="1:19" x14ac:dyDescent="0.25">
      <c r="A40" s="1398"/>
      <c r="B40" s="1399"/>
      <c r="C40" s="1399"/>
      <c r="D40" s="1400"/>
      <c r="E40" s="1399"/>
      <c r="F40" s="1399"/>
      <c r="G40" s="1400"/>
      <c r="H40" s="1399"/>
      <c r="I40" s="1399"/>
      <c r="J40" s="1400"/>
      <c r="K40" s="1399"/>
      <c r="L40" s="1399"/>
      <c r="M40" s="1400"/>
      <c r="N40" s="1399"/>
      <c r="O40" s="1399"/>
      <c r="P40" s="1400"/>
      <c r="Q40" s="1399"/>
      <c r="R40" s="1399"/>
      <c r="S40" s="1400"/>
    </row>
    <row r="41" spans="1:19" x14ac:dyDescent="0.25">
      <c r="A41" s="1401" t="s">
        <v>1156</v>
      </c>
      <c r="S41" s="1403"/>
    </row>
    <row r="42" spans="1:19" x14ac:dyDescent="0.25">
      <c r="A42" s="1404" t="s">
        <v>830</v>
      </c>
      <c r="S42" s="1403"/>
    </row>
    <row r="43" spans="1:19" x14ac:dyDescent="0.25">
      <c r="S43" s="1403"/>
    </row>
    <row r="44" spans="1:19" x14ac:dyDescent="0.25">
      <c r="S44" s="1403"/>
    </row>
    <row r="45" spans="1:19" x14ac:dyDescent="0.25">
      <c r="S45" s="1403"/>
    </row>
    <row r="46" spans="1:19" x14ac:dyDescent="0.25">
      <c r="S46" s="1403"/>
    </row>
    <row r="47" spans="1:19" x14ac:dyDescent="0.25">
      <c r="S47" s="1403"/>
    </row>
    <row r="48" spans="1:19" x14ac:dyDescent="0.25">
      <c r="S48" s="1403"/>
    </row>
    <row r="49" spans="19:19" x14ac:dyDescent="0.25">
      <c r="S49" s="1403"/>
    </row>
    <row r="50" spans="19:19" x14ac:dyDescent="0.25">
      <c r="S50" s="1403"/>
    </row>
    <row r="51" spans="19:19" x14ac:dyDescent="0.25">
      <c r="S51" s="1403"/>
    </row>
    <row r="52" spans="19:19" x14ac:dyDescent="0.25">
      <c r="S52" s="1403"/>
    </row>
    <row r="53" spans="19:19" x14ac:dyDescent="0.25">
      <c r="S53" s="1403"/>
    </row>
    <row r="54" spans="19:19" x14ac:dyDescent="0.25">
      <c r="S54" s="1403"/>
    </row>
    <row r="55" spans="19:19" x14ac:dyDescent="0.25">
      <c r="S55" s="1403"/>
    </row>
    <row r="56" spans="19:19" x14ac:dyDescent="0.25">
      <c r="S56" s="1403"/>
    </row>
    <row r="57" spans="19:19" x14ac:dyDescent="0.25">
      <c r="S57" s="1403"/>
    </row>
    <row r="58" spans="19:19" x14ac:dyDescent="0.25">
      <c r="S58" s="1403"/>
    </row>
    <row r="59" spans="19:19" x14ac:dyDescent="0.25">
      <c r="S59" s="1403"/>
    </row>
    <row r="60" spans="19:19" x14ac:dyDescent="0.25">
      <c r="S60" s="1403"/>
    </row>
    <row r="61" spans="19:19" x14ac:dyDescent="0.25">
      <c r="S61" s="1403"/>
    </row>
    <row r="62" spans="19:19" x14ac:dyDescent="0.25">
      <c r="S62" s="1403"/>
    </row>
    <row r="63" spans="19:19" x14ac:dyDescent="0.25">
      <c r="S63" s="1403"/>
    </row>
  </sheetData>
  <sheetProtection formatCells="0" formatColumns="0" formatRows="0" insertColumns="0" insertRows="0" insertHyperlinks="0" deleteColumns="0" deleteRows="0" sort="0" autoFilter="0" pivotTables="0"/>
  <mergeCells count="7">
    <mergeCell ref="A1:S1"/>
    <mergeCell ref="B3:D3"/>
    <mergeCell ref="E3:G3"/>
    <mergeCell ref="H3:J3"/>
    <mergeCell ref="K3:M3"/>
    <mergeCell ref="N3:P3"/>
    <mergeCell ref="Q3:S3"/>
  </mergeCells>
  <printOptions horizontalCentered="1"/>
  <pageMargins left="0.25" right="0.25" top="0.25" bottom="0.5" header="0.3" footer="0.3"/>
  <pageSetup scale="76" orientation="landscape" r:id="rId1"/>
  <headerFooter alignWithMargins="0">
    <oddFooter>&amp;L&amp;"Garamond,Italic"&amp;12Hawai‘i Tourism Authority&amp;R&amp;"Garamond,Italic"&amp;12 2014 Annual Visitor Research Report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1:X18"/>
  <sheetViews>
    <sheetView showGridLines="0" zoomScaleNormal="100" workbookViewId="0">
      <selection activeCell="T48" sqref="T48"/>
    </sheetView>
  </sheetViews>
  <sheetFormatPr defaultColWidth="9.1796875" defaultRowHeight="12" x14ac:dyDescent="0.3"/>
  <cols>
    <col min="1" max="1" width="11.81640625" style="1419" customWidth="1"/>
    <col min="2" max="10" width="8.7265625" style="1419" customWidth="1"/>
    <col min="11" max="11" width="9.1796875" style="1419"/>
    <col min="12" max="12" width="6.54296875" style="1417" customWidth="1"/>
    <col min="13" max="13" width="6.54296875" style="1418" customWidth="1"/>
    <col min="14" max="14" width="6.54296875" style="1417" customWidth="1"/>
    <col min="15" max="15" width="6.54296875" style="1418" customWidth="1"/>
    <col min="16" max="16" width="6.54296875" style="1417" customWidth="1"/>
    <col min="17" max="17" width="6.54296875" style="1418" customWidth="1"/>
    <col min="18" max="18" width="6.54296875" style="1417" customWidth="1"/>
    <col min="19" max="19" width="6.54296875" style="1418" customWidth="1"/>
    <col min="20" max="20" width="6.54296875" style="1417" customWidth="1"/>
    <col min="21" max="21" width="6.54296875" style="1418" customWidth="1"/>
    <col min="22" max="22" width="6.54296875" style="1417" customWidth="1"/>
    <col min="23" max="23" width="6.54296875" style="1418" customWidth="1"/>
    <col min="24" max="24" width="9.1796875" style="1418" customWidth="1"/>
    <col min="25" max="16384" width="9.1796875" style="1419"/>
  </cols>
  <sheetData>
    <row r="1" spans="1:24" s="1418" customFormat="1" ht="15.5" x14ac:dyDescent="0.35">
      <c r="A1" s="1792" t="str">
        <f>CONCATENATE('List of Tables'!A117,":  ",'List of Tables'!C117)</f>
        <v>TABLE 96:  State Hotel Occupancy Rate: 2014 vs. 2013</v>
      </c>
      <c r="B1" s="1792"/>
      <c r="C1" s="1792"/>
      <c r="D1" s="1792"/>
      <c r="E1" s="1792"/>
      <c r="F1" s="1792"/>
      <c r="G1" s="1792"/>
      <c r="H1" s="1792"/>
      <c r="I1" s="1792"/>
      <c r="J1" s="1792"/>
      <c r="K1" s="1419"/>
      <c r="L1" s="1417"/>
      <c r="N1" s="1417"/>
      <c r="P1" s="1417"/>
      <c r="R1" s="1417"/>
      <c r="T1" s="1417"/>
      <c r="V1" s="1417"/>
    </row>
    <row r="2" spans="1:24" s="1424" customFormat="1" x14ac:dyDescent="0.3">
      <c r="A2" s="1420"/>
      <c r="B2" s="1420"/>
      <c r="C2" s="1420"/>
      <c r="D2" s="1420"/>
      <c r="E2" s="1420"/>
      <c r="F2" s="1420"/>
      <c r="G2" s="1420"/>
      <c r="H2" s="1420"/>
      <c r="I2" s="1420"/>
      <c r="J2" s="1420"/>
      <c r="K2" s="1421"/>
      <c r="L2" s="1422"/>
      <c r="M2" s="1423"/>
      <c r="N2" s="1422"/>
      <c r="O2" s="1423"/>
      <c r="P2" s="1422"/>
      <c r="Q2" s="1423"/>
      <c r="R2" s="1422"/>
      <c r="S2" s="1423"/>
      <c r="T2" s="1422"/>
      <c r="U2" s="1423"/>
      <c r="V2" s="1422"/>
      <c r="W2" s="1423"/>
      <c r="X2" s="1423"/>
    </row>
    <row r="3" spans="1:24" s="1418" customFormat="1" x14ac:dyDescent="0.3">
      <c r="A3" s="1364"/>
      <c r="B3" s="1762" t="s">
        <v>644</v>
      </c>
      <c r="C3" s="1763"/>
      <c r="D3" s="1790"/>
      <c r="E3" s="1762" t="s">
        <v>125</v>
      </c>
      <c r="F3" s="1763"/>
      <c r="G3" s="1790"/>
      <c r="H3" s="1762" t="s">
        <v>126</v>
      </c>
      <c r="I3" s="1763"/>
      <c r="J3" s="1790"/>
      <c r="K3" s="1419"/>
      <c r="L3" s="1417"/>
      <c r="N3" s="1417"/>
      <c r="P3" s="1417"/>
      <c r="R3" s="1417"/>
      <c r="T3" s="1417"/>
      <c r="V3" s="1417"/>
    </row>
    <row r="4" spans="1:24" s="1418" customFormat="1" ht="23.5" x14ac:dyDescent="0.3">
      <c r="A4" s="1425"/>
      <c r="B4" s="1426">
        <v>2014</v>
      </c>
      <c r="C4" s="1427">
        <v>2013</v>
      </c>
      <c r="D4" s="1428" t="s">
        <v>697</v>
      </c>
      <c r="E4" s="1427">
        <v>2014</v>
      </c>
      <c r="F4" s="1427">
        <v>2013</v>
      </c>
      <c r="G4" s="1429" t="s">
        <v>186</v>
      </c>
      <c r="H4" s="1426">
        <v>2014</v>
      </c>
      <c r="I4" s="1427">
        <v>2013</v>
      </c>
      <c r="J4" s="1428" t="s">
        <v>186</v>
      </c>
      <c r="K4" s="1416"/>
      <c r="L4" s="1436"/>
      <c r="N4" s="1417"/>
      <c r="P4" s="1417"/>
      <c r="R4" s="1417"/>
      <c r="T4" s="1417"/>
      <c r="V4" s="1417"/>
    </row>
    <row r="5" spans="1:24" s="1418" customFormat="1" x14ac:dyDescent="0.3">
      <c r="A5" s="1430" t="s">
        <v>357</v>
      </c>
      <c r="B5" s="1552">
        <v>0.79500000000000004</v>
      </c>
      <c r="C5" s="1553">
        <v>0.81</v>
      </c>
      <c r="D5" s="1554">
        <v>-1.5000000000000013E-2</v>
      </c>
      <c r="E5" s="1431">
        <v>252.84</v>
      </c>
      <c r="F5" s="1431">
        <v>233.84</v>
      </c>
      <c r="G5" s="1554">
        <v>8.1252138214163536E-2</v>
      </c>
      <c r="H5" s="1432">
        <v>201.01</v>
      </c>
      <c r="I5" s="1431">
        <v>189.41</v>
      </c>
      <c r="J5" s="1554">
        <v>6.1242806609999444E-2</v>
      </c>
      <c r="K5" s="1419"/>
      <c r="L5" s="1417"/>
      <c r="M5" s="1433"/>
      <c r="N5" s="1417"/>
      <c r="O5" s="1433"/>
      <c r="P5" s="1417"/>
      <c r="Q5" s="1434"/>
      <c r="R5" s="1417"/>
      <c r="S5" s="1434"/>
      <c r="T5" s="1417"/>
      <c r="U5" s="1434"/>
      <c r="V5" s="1417"/>
      <c r="W5" s="1434"/>
    </row>
    <row r="6" spans="1:24" s="1418" customFormat="1" x14ac:dyDescent="0.3">
      <c r="A6" s="1430" t="s">
        <v>358</v>
      </c>
      <c r="B6" s="1552">
        <v>0.84799999999999998</v>
      </c>
      <c r="C6" s="1553">
        <v>0.85699999999999998</v>
      </c>
      <c r="D6" s="1554">
        <v>-9.000000000000008E-3</v>
      </c>
      <c r="E6" s="1431">
        <v>251.13</v>
      </c>
      <c r="F6" s="1431">
        <v>235.96</v>
      </c>
      <c r="G6" s="1554">
        <v>6.4290557721647684E-2</v>
      </c>
      <c r="H6" s="1432">
        <v>212.96</v>
      </c>
      <c r="I6" s="1431">
        <v>202.22</v>
      </c>
      <c r="J6" s="1554">
        <v>5.3110473741469731E-2</v>
      </c>
      <c r="K6" s="1419"/>
      <c r="L6" s="1417"/>
      <c r="M6" s="1433"/>
      <c r="N6" s="1417"/>
      <c r="O6" s="1433"/>
      <c r="P6" s="1417"/>
      <c r="Q6" s="1434"/>
      <c r="R6" s="1417"/>
      <c r="S6" s="1434"/>
      <c r="T6" s="1417"/>
      <c r="U6" s="1434"/>
      <c r="V6" s="1417"/>
      <c r="W6" s="1434"/>
    </row>
    <row r="7" spans="1:24" s="1418" customFormat="1" x14ac:dyDescent="0.3">
      <c r="A7" s="1430" t="s">
        <v>359</v>
      </c>
      <c r="B7" s="1552">
        <v>0.78400000000000003</v>
      </c>
      <c r="C7" s="1553">
        <v>0.79500000000000004</v>
      </c>
      <c r="D7" s="1554">
        <v>-1.100000000000001E-2</v>
      </c>
      <c r="E7" s="1431">
        <v>243.70000000000002</v>
      </c>
      <c r="F7" s="1431">
        <v>237.15</v>
      </c>
      <c r="G7" s="1554">
        <v>2.76196500105419E-2</v>
      </c>
      <c r="H7" s="1432">
        <v>191.06</v>
      </c>
      <c r="I7" s="1431">
        <v>188.53</v>
      </c>
      <c r="J7" s="1554">
        <v>1.3419614915398085E-2</v>
      </c>
      <c r="K7" s="1419"/>
      <c r="L7" s="1417"/>
      <c r="M7" s="1433"/>
      <c r="N7" s="1417"/>
      <c r="O7" s="1433"/>
      <c r="P7" s="1417"/>
      <c r="Q7" s="1434"/>
      <c r="R7" s="1417"/>
      <c r="S7" s="1434"/>
      <c r="T7" s="1417"/>
      <c r="U7" s="1434"/>
      <c r="V7" s="1417"/>
      <c r="W7" s="1434"/>
    </row>
    <row r="8" spans="1:24" s="1418" customFormat="1" x14ac:dyDescent="0.3">
      <c r="A8" s="1430" t="s">
        <v>360</v>
      </c>
      <c r="B8" s="1552">
        <v>0.73099999999999998</v>
      </c>
      <c r="C8" s="1553">
        <v>0.747</v>
      </c>
      <c r="D8" s="1554">
        <v>-1.6000000000000014E-2</v>
      </c>
      <c r="E8" s="1431">
        <v>234.54</v>
      </c>
      <c r="F8" s="1431">
        <v>221.51</v>
      </c>
      <c r="G8" s="1554">
        <v>5.8823529411764712E-2</v>
      </c>
      <c r="H8" s="1432">
        <v>171.45000000000002</v>
      </c>
      <c r="I8" s="1431">
        <v>165.47</v>
      </c>
      <c r="J8" s="1554">
        <v>3.6139481477005006E-2</v>
      </c>
      <c r="K8" s="1419"/>
      <c r="L8" s="1417"/>
      <c r="M8" s="1433"/>
      <c r="N8" s="1417"/>
      <c r="O8" s="1433"/>
      <c r="P8" s="1417"/>
      <c r="Q8" s="1434"/>
      <c r="R8" s="1417"/>
      <c r="S8" s="1434"/>
      <c r="T8" s="1417"/>
      <c r="U8" s="1434"/>
      <c r="V8" s="1417"/>
      <c r="W8" s="1434"/>
    </row>
    <row r="9" spans="1:24" s="1418" customFormat="1" x14ac:dyDescent="0.3">
      <c r="A9" s="1430" t="s">
        <v>361</v>
      </c>
      <c r="B9" s="1552">
        <v>0.72699999999999998</v>
      </c>
      <c r="C9" s="1553">
        <v>0.72099999999999997</v>
      </c>
      <c r="D9" s="1554">
        <v>6.0000000000000053E-3</v>
      </c>
      <c r="E9" s="1431">
        <v>218.64000000000001</v>
      </c>
      <c r="F9" s="1431">
        <v>210.41</v>
      </c>
      <c r="G9" s="1554">
        <v>3.9114110546076795E-2</v>
      </c>
      <c r="H9" s="1432">
        <v>158.95000000000002</v>
      </c>
      <c r="I9" s="1431">
        <v>151.71</v>
      </c>
      <c r="J9" s="1554">
        <v>4.7722628699492509E-2</v>
      </c>
      <c r="K9" s="1419"/>
      <c r="L9" s="1417"/>
      <c r="M9" s="1433"/>
      <c r="N9" s="1417"/>
      <c r="O9" s="1433"/>
      <c r="P9" s="1417"/>
      <c r="Q9" s="1434"/>
      <c r="R9" s="1417"/>
      <c r="S9" s="1434"/>
      <c r="T9" s="1417"/>
      <c r="U9" s="1434"/>
      <c r="V9" s="1417"/>
      <c r="W9" s="1434"/>
    </row>
    <row r="10" spans="1:24" s="1418" customFormat="1" x14ac:dyDescent="0.3">
      <c r="A10" s="1430" t="s">
        <v>362</v>
      </c>
      <c r="B10" s="1552">
        <v>0.76300000000000001</v>
      </c>
      <c r="C10" s="1553">
        <v>0.75800000000000001</v>
      </c>
      <c r="D10" s="1554">
        <v>5.0000000000000044E-3</v>
      </c>
      <c r="E10" s="1431">
        <v>235.82</v>
      </c>
      <c r="F10" s="1431">
        <v>228.38</v>
      </c>
      <c r="G10" s="1554">
        <v>3.2577283474910228E-2</v>
      </c>
      <c r="H10" s="1432">
        <v>179.93</v>
      </c>
      <c r="I10" s="1431">
        <v>173.11</v>
      </c>
      <c r="J10" s="1554">
        <v>3.9396915256195437E-2</v>
      </c>
      <c r="K10" s="1419"/>
      <c r="L10" s="1417"/>
      <c r="M10" s="1433"/>
      <c r="N10" s="1417"/>
      <c r="O10" s="1433"/>
      <c r="P10" s="1417"/>
      <c r="Q10" s="1434"/>
      <c r="R10" s="1417"/>
      <c r="S10" s="1434"/>
      <c r="T10" s="1417"/>
      <c r="U10" s="1434"/>
      <c r="V10" s="1417"/>
      <c r="W10" s="1434"/>
    </row>
    <row r="11" spans="1:24" s="1418" customFormat="1" x14ac:dyDescent="0.3">
      <c r="A11" s="1430" t="s">
        <v>363</v>
      </c>
      <c r="B11" s="1552">
        <v>0.81400000000000006</v>
      </c>
      <c r="C11" s="1553">
        <v>0.79100000000000004</v>
      </c>
      <c r="D11" s="1554">
        <v>2.300000000000002E-2</v>
      </c>
      <c r="E11" s="1431">
        <v>254.45000000000002</v>
      </c>
      <c r="F11" s="1431">
        <v>245.17000000000002</v>
      </c>
      <c r="G11" s="1554">
        <v>3.7851286862177265E-2</v>
      </c>
      <c r="H11" s="1432">
        <v>207.12</v>
      </c>
      <c r="I11" s="1431">
        <v>193.93</v>
      </c>
      <c r="J11" s="1554">
        <v>6.8014231939359543E-2</v>
      </c>
      <c r="K11" s="1419"/>
      <c r="L11" s="1417"/>
      <c r="M11" s="1433"/>
      <c r="N11" s="1417"/>
      <c r="O11" s="1433"/>
      <c r="P11" s="1417"/>
      <c r="Q11" s="1434"/>
      <c r="R11" s="1417"/>
      <c r="S11" s="1434"/>
      <c r="T11" s="1417"/>
      <c r="U11" s="1434"/>
      <c r="V11" s="1417"/>
      <c r="W11" s="1434"/>
    </row>
    <row r="12" spans="1:24" s="1418" customFormat="1" x14ac:dyDescent="0.3">
      <c r="A12" s="1430" t="s">
        <v>364</v>
      </c>
      <c r="B12" s="1552">
        <v>0.78600000000000003</v>
      </c>
      <c r="C12" s="1553">
        <v>0.80600000000000005</v>
      </c>
      <c r="D12" s="1554">
        <v>-2.0000000000000018E-2</v>
      </c>
      <c r="E12" s="1431">
        <v>251.19</v>
      </c>
      <c r="F12" s="1431">
        <v>243.33</v>
      </c>
      <c r="G12" s="1554">
        <v>3.230181235359382E-2</v>
      </c>
      <c r="H12" s="1432">
        <v>197.44</v>
      </c>
      <c r="I12" s="1431">
        <v>196.12</v>
      </c>
      <c r="J12" s="1554">
        <v>6.7305731184988437E-3</v>
      </c>
      <c r="K12" s="1419"/>
      <c r="L12" s="1417"/>
      <c r="M12" s="1433"/>
      <c r="N12" s="1417"/>
      <c r="O12" s="1433"/>
      <c r="P12" s="1417"/>
      <c r="Q12" s="1434"/>
      <c r="R12" s="1417"/>
      <c r="S12" s="1434"/>
      <c r="T12" s="1417"/>
      <c r="U12" s="1434"/>
      <c r="V12" s="1417"/>
      <c r="W12" s="1434"/>
    </row>
    <row r="13" spans="1:24" s="1418" customFormat="1" x14ac:dyDescent="0.3">
      <c r="A13" s="1430" t="s">
        <v>365</v>
      </c>
      <c r="B13" s="1552">
        <v>0.76200000000000001</v>
      </c>
      <c r="C13" s="1553">
        <v>0.73699999999999999</v>
      </c>
      <c r="D13" s="1554">
        <v>2.5000000000000022E-2</v>
      </c>
      <c r="E13" s="1431">
        <v>219.96</v>
      </c>
      <c r="F13" s="1431">
        <v>209.97</v>
      </c>
      <c r="G13" s="1554">
        <v>4.7578225460780152E-2</v>
      </c>
      <c r="H13" s="1432">
        <v>167.61</v>
      </c>
      <c r="I13" s="1431">
        <v>154.75</v>
      </c>
      <c r="J13" s="1554">
        <v>8.3101777059773924E-2</v>
      </c>
      <c r="K13" s="1419"/>
      <c r="L13" s="1417"/>
      <c r="M13" s="1433"/>
      <c r="N13" s="1417"/>
      <c r="O13" s="1433"/>
      <c r="P13" s="1417"/>
      <c r="Q13" s="1434"/>
      <c r="R13" s="1417"/>
      <c r="S13" s="1434"/>
      <c r="T13" s="1417"/>
      <c r="U13" s="1434"/>
      <c r="V13" s="1417"/>
      <c r="W13" s="1434"/>
    </row>
    <row r="14" spans="1:24" s="1418" customFormat="1" x14ac:dyDescent="0.3">
      <c r="A14" s="1430" t="s">
        <v>366</v>
      </c>
      <c r="B14" s="1552">
        <v>0.77100000000000002</v>
      </c>
      <c r="C14" s="1553">
        <v>0.72899999999999998</v>
      </c>
      <c r="D14" s="1554">
        <v>4.2000000000000037E-2</v>
      </c>
      <c r="E14" s="1431">
        <v>224.96</v>
      </c>
      <c r="F14" s="1431">
        <v>211.54</v>
      </c>
      <c r="G14" s="1554">
        <v>6.3439538621537381E-2</v>
      </c>
      <c r="H14" s="1432">
        <v>173.44</v>
      </c>
      <c r="I14" s="1431">
        <v>154.21</v>
      </c>
      <c r="J14" s="1554">
        <v>0.12470008430062894</v>
      </c>
      <c r="K14" s="1419"/>
      <c r="L14" s="1417"/>
      <c r="M14" s="1433"/>
      <c r="N14" s="1417"/>
      <c r="O14" s="1433"/>
      <c r="P14" s="1417"/>
      <c r="Q14" s="1434"/>
      <c r="R14" s="1417"/>
      <c r="S14" s="1434"/>
      <c r="T14" s="1417"/>
      <c r="U14" s="1434"/>
      <c r="V14" s="1417"/>
      <c r="W14" s="1434"/>
    </row>
    <row r="15" spans="1:24" s="1418" customFormat="1" x14ac:dyDescent="0.3">
      <c r="A15" s="1430" t="s">
        <v>367</v>
      </c>
      <c r="B15" s="1552">
        <v>0.73099999999999998</v>
      </c>
      <c r="C15" s="1553">
        <v>0.71299999999999997</v>
      </c>
      <c r="D15" s="1554">
        <v>1.8000000000000016E-2</v>
      </c>
      <c r="E15" s="1431">
        <v>226.51</v>
      </c>
      <c r="F15" s="1431">
        <v>211.32</v>
      </c>
      <c r="G15" s="1554">
        <v>7.1881506719666852E-2</v>
      </c>
      <c r="H15" s="1432">
        <v>165.58</v>
      </c>
      <c r="I15" s="1431">
        <v>150.67000000000002</v>
      </c>
      <c r="J15" s="1554">
        <v>9.8957987655140342E-2</v>
      </c>
      <c r="K15" s="1419"/>
      <c r="L15" s="1417"/>
      <c r="M15" s="1433"/>
      <c r="N15" s="1417"/>
      <c r="O15" s="1433"/>
      <c r="P15" s="1417"/>
      <c r="Q15" s="1434"/>
      <c r="R15" s="1417"/>
      <c r="S15" s="1434"/>
      <c r="T15" s="1417"/>
      <c r="U15" s="1434"/>
      <c r="V15" s="1417"/>
      <c r="W15" s="1434"/>
    </row>
    <row r="16" spans="1:24" s="1418" customFormat="1" x14ac:dyDescent="0.3">
      <c r="A16" s="1430" t="s">
        <v>368</v>
      </c>
      <c r="B16" s="1552">
        <v>0.747</v>
      </c>
      <c r="C16" s="1553">
        <v>0.72599999999999998</v>
      </c>
      <c r="D16" s="1554">
        <v>2.1000000000000019E-2</v>
      </c>
      <c r="E16" s="1431">
        <v>288.02</v>
      </c>
      <c r="F16" s="1431">
        <v>265.56</v>
      </c>
      <c r="G16" s="1554">
        <v>8.4575990359993899E-2</v>
      </c>
      <c r="H16" s="1432">
        <v>215.15</v>
      </c>
      <c r="I16" s="1431">
        <v>192.8</v>
      </c>
      <c r="J16" s="1554">
        <v>0.11592323651452278</v>
      </c>
      <c r="K16" s="1419"/>
      <c r="L16" s="1417"/>
      <c r="M16" s="1433"/>
      <c r="N16" s="1417"/>
      <c r="O16" s="1433"/>
      <c r="P16" s="1417"/>
      <c r="Q16" s="1434"/>
      <c r="R16" s="1417"/>
      <c r="S16" s="1434"/>
      <c r="T16" s="1417"/>
      <c r="U16" s="1434"/>
      <c r="V16" s="1417"/>
      <c r="W16" s="1434"/>
    </row>
    <row r="17" spans="1:23" s="1418" customFormat="1" x14ac:dyDescent="0.3">
      <c r="A17" s="1413" t="s">
        <v>496</v>
      </c>
      <c r="B17" s="1555">
        <v>0.77</v>
      </c>
      <c r="C17" s="1556">
        <v>0.76500000000000001</v>
      </c>
      <c r="D17" s="1557">
        <v>5.0000000000000044E-3</v>
      </c>
      <c r="E17" s="1414">
        <v>242.63</v>
      </c>
      <c r="F17" s="1414">
        <v>229.9</v>
      </c>
      <c r="G17" s="1557">
        <v>5.5371900826446233E-2</v>
      </c>
      <c r="H17" s="1415">
        <v>186.83</v>
      </c>
      <c r="I17" s="1414">
        <v>175.87</v>
      </c>
      <c r="J17" s="1557">
        <v>6.2318758173651033E-2</v>
      </c>
      <c r="K17" s="1419"/>
      <c r="L17" s="1417"/>
      <c r="M17" s="1433"/>
      <c r="N17" s="1417"/>
      <c r="O17" s="1433"/>
      <c r="P17" s="1417"/>
      <c r="Q17" s="1434"/>
      <c r="R17" s="1417"/>
      <c r="S17" s="1434"/>
      <c r="T17" s="1417"/>
      <c r="U17" s="1434"/>
      <c r="V17" s="1417"/>
      <c r="W17" s="1434"/>
    </row>
    <row r="18" spans="1:23" s="1418" customFormat="1" x14ac:dyDescent="0.3">
      <c r="A18" s="1435" t="s">
        <v>854</v>
      </c>
      <c r="B18" s="1419"/>
      <c r="C18" s="1419"/>
      <c r="D18" s="1419"/>
      <c r="E18" s="1419"/>
      <c r="F18" s="1419"/>
      <c r="G18" s="1419"/>
      <c r="H18" s="1419"/>
      <c r="I18" s="1419"/>
      <c r="J18" s="1419"/>
      <c r="K18" s="1419"/>
      <c r="L18" s="1417"/>
      <c r="N18" s="1417"/>
      <c r="P18" s="1417"/>
      <c r="R18" s="1417"/>
      <c r="T18" s="1417"/>
      <c r="V18" s="1417"/>
    </row>
  </sheetData>
  <mergeCells count="4">
    <mergeCell ref="A1:J1"/>
    <mergeCell ref="B3:D3"/>
    <mergeCell ref="E3:G3"/>
    <mergeCell ref="H3:J3"/>
  </mergeCells>
  <printOptions horizontalCentered="1"/>
  <pageMargins left="0.25" right="0.25" top="0.25" bottom="0.5" header="0.3" footer="0.3"/>
  <pageSetup fitToHeight="0" orientation="portrait" r:id="rId1"/>
  <headerFooter alignWithMargins="0">
    <oddFooter>&amp;L&amp;"Garamond,Italic"&amp;12Hawai‘i Tourism Authority&amp;R&amp;"Garamond,Italic"&amp;12 2014 Annual Visitor Research Report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111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95</vt:i4>
      </vt:variant>
    </vt:vector>
  </HeadingPairs>
  <TitlesOfParts>
    <vt:vector size="208" baseType="lpstr">
      <vt:lpstr>List of Tables</vt:lpstr>
      <vt:lpstr>FIG1-2003-08 VIS Expenditures</vt:lpstr>
      <vt:lpstr>FIG-2 2004-09 Visitor days MMA </vt:lpstr>
      <vt:lpstr>FIG-2 2004-09 Visitor days  (2</vt:lpstr>
      <vt:lpstr>TABLE 1</vt:lpstr>
      <vt:lpstr>TABLE 2</vt:lpstr>
      <vt:lpstr>TABLE 3</vt:lpstr>
      <vt:lpstr>Tables 4 &amp; 5</vt:lpstr>
      <vt:lpstr>Table 6 &amp;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  <vt:lpstr>TABLE 25</vt:lpstr>
      <vt:lpstr>TABLE 26</vt:lpstr>
      <vt:lpstr> TABLE 27</vt:lpstr>
      <vt:lpstr>TABLE 28</vt:lpstr>
      <vt:lpstr>TABLE 29</vt:lpstr>
      <vt:lpstr>TABLE 30</vt:lpstr>
      <vt:lpstr>TABLE 31</vt:lpstr>
      <vt:lpstr>TABLE 32</vt:lpstr>
      <vt:lpstr>TABLE 33</vt:lpstr>
      <vt:lpstr>TABLE 34</vt:lpstr>
      <vt:lpstr>TABLE 35</vt:lpstr>
      <vt:lpstr>TABLE 36</vt:lpstr>
      <vt:lpstr>TABLE 37</vt:lpstr>
      <vt:lpstr>TABLE 38</vt:lpstr>
      <vt:lpstr>TABLE 39</vt:lpstr>
      <vt:lpstr>TABLE 40</vt:lpstr>
      <vt:lpstr>TABLE 41</vt:lpstr>
      <vt:lpstr>TABLE 42</vt:lpstr>
      <vt:lpstr>TABLE 43</vt:lpstr>
      <vt:lpstr>TABLE 44</vt:lpstr>
      <vt:lpstr>TABLE 45</vt:lpstr>
      <vt:lpstr>TABLE 46</vt:lpstr>
      <vt:lpstr>TABLE 47</vt:lpstr>
      <vt:lpstr>TABLE 48</vt:lpstr>
      <vt:lpstr>TABLE 49</vt:lpstr>
      <vt:lpstr>TABLE 50</vt:lpstr>
      <vt:lpstr>TABLE 51</vt:lpstr>
      <vt:lpstr>TABLE 52</vt:lpstr>
      <vt:lpstr>TABLE 53</vt:lpstr>
      <vt:lpstr>TABLE 54</vt:lpstr>
      <vt:lpstr>TABLE 55</vt:lpstr>
      <vt:lpstr>TABLE 56</vt:lpstr>
      <vt:lpstr>TABLE 57</vt:lpstr>
      <vt:lpstr>TABLE 58</vt:lpstr>
      <vt:lpstr>TABLE 59</vt:lpstr>
      <vt:lpstr>TABLE 60</vt:lpstr>
      <vt:lpstr>TABLE 61</vt:lpstr>
      <vt:lpstr>TABLE 62</vt:lpstr>
      <vt:lpstr>TABLE 63</vt:lpstr>
      <vt:lpstr>TABLE 64</vt:lpstr>
      <vt:lpstr>TABLE 65</vt:lpstr>
      <vt:lpstr>TABLE 66</vt:lpstr>
      <vt:lpstr>TABLE 67</vt:lpstr>
      <vt:lpstr>TABLE 68</vt:lpstr>
      <vt:lpstr>TABLE 69</vt:lpstr>
      <vt:lpstr>TABLE 70</vt:lpstr>
      <vt:lpstr>TABLE 71</vt:lpstr>
      <vt:lpstr>TABLE 72</vt:lpstr>
      <vt:lpstr>TABLE 73</vt:lpstr>
      <vt:lpstr>TABLE 74</vt:lpstr>
      <vt:lpstr>TABLE 75</vt:lpstr>
      <vt:lpstr>TABLE 76</vt:lpstr>
      <vt:lpstr>TABLE 77</vt:lpstr>
      <vt:lpstr>TABLE 78</vt:lpstr>
      <vt:lpstr>TABLE 79</vt:lpstr>
      <vt:lpstr>TABLE 80</vt:lpstr>
      <vt:lpstr>TABLE 81</vt:lpstr>
      <vt:lpstr>TABLE 82</vt:lpstr>
      <vt:lpstr>TABLE 83</vt:lpstr>
      <vt:lpstr>TABLE 84</vt:lpstr>
      <vt:lpstr>TABLE 85</vt:lpstr>
      <vt:lpstr>TABLE 86</vt:lpstr>
      <vt:lpstr>2011 MCI Visitor Spending</vt:lpstr>
      <vt:lpstr>TABLE 87</vt:lpstr>
      <vt:lpstr>TABLE 88</vt:lpstr>
      <vt:lpstr>TABLE 89</vt:lpstr>
      <vt:lpstr>TABLE 90</vt:lpstr>
      <vt:lpstr>TABLE 91</vt:lpstr>
      <vt:lpstr>TABLE 92</vt:lpstr>
      <vt:lpstr>Table 74-79 (2007)</vt:lpstr>
      <vt:lpstr>TABLE 93 &amp; 94</vt:lpstr>
      <vt:lpstr>TABLE 95</vt:lpstr>
      <vt:lpstr>TABLE 96</vt:lpstr>
      <vt:lpstr>TABLE 97</vt:lpstr>
      <vt:lpstr>TABLE 98</vt:lpstr>
      <vt:lpstr>TABLE 99</vt:lpstr>
      <vt:lpstr>TABLE 100</vt:lpstr>
      <vt:lpstr>TABLE 101</vt:lpstr>
      <vt:lpstr>TABLE 102</vt:lpstr>
      <vt:lpstr>TABLE 103</vt:lpstr>
      <vt:lpstr>TABLE 104</vt:lpstr>
      <vt:lpstr>TABLE 105</vt:lpstr>
      <vt:lpstr>TABLE 106</vt:lpstr>
      <vt:lpstr>TABLE 107</vt:lpstr>
      <vt:lpstr>TABLE 108</vt:lpstr>
      <vt:lpstr>FIG22--2008v2007 EXPENDITURES</vt:lpstr>
      <vt:lpstr>FIG23--2007v2006 PPPD by MMA</vt:lpstr>
      <vt:lpstr>' TABLE 27'!Print_Area</vt:lpstr>
      <vt:lpstr>'2011 MCI Visitor Spending'!Print_Area</vt:lpstr>
      <vt:lpstr>'TABLE 10'!Print_Area</vt:lpstr>
      <vt:lpstr>'TABLE 100'!Print_Area</vt:lpstr>
      <vt:lpstr>'TABLE 101'!Print_Area</vt:lpstr>
      <vt:lpstr>'TABLE 103'!Print_Area</vt:lpstr>
      <vt:lpstr>'TABLE 104'!Print_Area</vt:lpstr>
      <vt:lpstr>'Table 11'!Print_Area</vt:lpstr>
      <vt:lpstr>'TABLE 12'!Print_Area</vt:lpstr>
      <vt:lpstr>'TABLE 13'!Print_Area</vt:lpstr>
      <vt:lpstr>'TABLE 14'!Print_Area</vt:lpstr>
      <vt:lpstr>'TABLE 15'!Print_Area</vt:lpstr>
      <vt:lpstr>'TABLE 16'!Print_Area</vt:lpstr>
      <vt:lpstr>'TABLE 17'!Print_Area</vt:lpstr>
      <vt:lpstr>'TABLE 18'!Print_Area</vt:lpstr>
      <vt:lpstr>'TABLE 19'!Print_Area</vt:lpstr>
      <vt:lpstr>'TABLE 2'!Print_Area</vt:lpstr>
      <vt:lpstr>'TABLE 20'!Print_Area</vt:lpstr>
      <vt:lpstr>'TABLE 22'!Print_Area</vt:lpstr>
      <vt:lpstr>'TABLE 24'!Print_Area</vt:lpstr>
      <vt:lpstr>'TABLE 25'!Print_Area</vt:lpstr>
      <vt:lpstr>'TABLE 26'!Print_Area</vt:lpstr>
      <vt:lpstr>'TABLE 28'!Print_Area</vt:lpstr>
      <vt:lpstr>'TABLE 29'!Print_Area</vt:lpstr>
      <vt:lpstr>'TABLE 3'!Print_Area</vt:lpstr>
      <vt:lpstr>'TABLE 30'!Print_Area</vt:lpstr>
      <vt:lpstr>'TABLE 31'!Print_Area</vt:lpstr>
      <vt:lpstr>'TABLE 32'!Print_Area</vt:lpstr>
      <vt:lpstr>'TABLE 33'!Print_Area</vt:lpstr>
      <vt:lpstr>'TABLE 34'!Print_Area</vt:lpstr>
      <vt:lpstr>'TABLE 35'!Print_Area</vt:lpstr>
      <vt:lpstr>'TABLE 37'!Print_Area</vt:lpstr>
      <vt:lpstr>'TABLE 38'!Print_Area</vt:lpstr>
      <vt:lpstr>'TABLE 39'!Print_Area</vt:lpstr>
      <vt:lpstr>'TABLE 40'!Print_Area</vt:lpstr>
      <vt:lpstr>'TABLE 41'!Print_Area</vt:lpstr>
      <vt:lpstr>'TABLE 42'!Print_Area</vt:lpstr>
      <vt:lpstr>'TABLE 43'!Print_Area</vt:lpstr>
      <vt:lpstr>'TABLE 44'!Print_Area</vt:lpstr>
      <vt:lpstr>'TABLE 45'!Print_Area</vt:lpstr>
      <vt:lpstr>'TABLE 46'!Print_Area</vt:lpstr>
      <vt:lpstr>'TABLE 47'!Print_Area</vt:lpstr>
      <vt:lpstr>'TABLE 48'!Print_Area</vt:lpstr>
      <vt:lpstr>'TABLE 49'!Print_Area</vt:lpstr>
      <vt:lpstr>'TABLE 50'!Print_Area</vt:lpstr>
      <vt:lpstr>'TABLE 51'!Print_Area</vt:lpstr>
      <vt:lpstr>'TABLE 52'!Print_Area</vt:lpstr>
      <vt:lpstr>'TABLE 53'!Print_Area</vt:lpstr>
      <vt:lpstr>'TABLE 54'!Print_Area</vt:lpstr>
      <vt:lpstr>'TABLE 55'!Print_Area</vt:lpstr>
      <vt:lpstr>'TABLE 56'!Print_Area</vt:lpstr>
      <vt:lpstr>'TABLE 57'!Print_Area</vt:lpstr>
      <vt:lpstr>'TABLE 58'!Print_Area</vt:lpstr>
      <vt:lpstr>'TABLE 59'!Print_Area</vt:lpstr>
      <vt:lpstr>'Table 6 &amp; 7'!Print_Area</vt:lpstr>
      <vt:lpstr>'TABLE 60'!Print_Area</vt:lpstr>
      <vt:lpstr>'TABLE 61'!Print_Area</vt:lpstr>
      <vt:lpstr>'TABLE 62'!Print_Area</vt:lpstr>
      <vt:lpstr>'TABLE 63'!Print_Area</vt:lpstr>
      <vt:lpstr>'TABLE 64'!Print_Area</vt:lpstr>
      <vt:lpstr>'TABLE 65'!Print_Area</vt:lpstr>
      <vt:lpstr>'TABLE 66'!Print_Area</vt:lpstr>
      <vt:lpstr>'TABLE 67'!Print_Area</vt:lpstr>
      <vt:lpstr>'TABLE 68'!Print_Area</vt:lpstr>
      <vt:lpstr>'TABLE 69'!Print_Area</vt:lpstr>
      <vt:lpstr>'TABLE 71'!Print_Area</vt:lpstr>
      <vt:lpstr>'TABLE 72'!Print_Area</vt:lpstr>
      <vt:lpstr>'TABLE 73'!Print_Area</vt:lpstr>
      <vt:lpstr>'TABLE 74'!Print_Area</vt:lpstr>
      <vt:lpstr>'Table 74-79 (2007)'!Print_Area</vt:lpstr>
      <vt:lpstr>'TABLE 75'!Print_Area</vt:lpstr>
      <vt:lpstr>'TABLE 76'!Print_Area</vt:lpstr>
      <vt:lpstr>'TABLE 77'!Print_Area</vt:lpstr>
      <vt:lpstr>'TABLE 78'!Print_Area</vt:lpstr>
      <vt:lpstr>'TABLE 79'!Print_Area</vt:lpstr>
      <vt:lpstr>'TABLE 8'!Print_Area</vt:lpstr>
      <vt:lpstr>'TABLE 80'!Print_Area</vt:lpstr>
      <vt:lpstr>'TABLE 81'!Print_Area</vt:lpstr>
      <vt:lpstr>'TABLE 83'!Print_Area</vt:lpstr>
      <vt:lpstr>'TABLE 84'!Print_Area</vt:lpstr>
      <vt:lpstr>'TABLE 85'!Print_Area</vt:lpstr>
      <vt:lpstr>'TABLE 87'!Print_Area</vt:lpstr>
      <vt:lpstr>'TABLE 88'!Print_Area</vt:lpstr>
      <vt:lpstr>'TABLE 9'!Print_Area</vt:lpstr>
      <vt:lpstr>'TABLE 91'!Print_Area</vt:lpstr>
      <vt:lpstr>'TABLE 92'!Print_Area</vt:lpstr>
      <vt:lpstr>'TABLE 93 &amp; 94'!Print_Area</vt:lpstr>
      <vt:lpstr>'TABLE 95'!Print_Area</vt:lpstr>
      <vt:lpstr>'TABLE 96'!Print_Area</vt:lpstr>
      <vt:lpstr>'TABLE 97'!Print_Area</vt:lpstr>
      <vt:lpstr>'TABLE 98'!Print_Area</vt:lpstr>
      <vt:lpstr>'TABLE 99'!Print_Area</vt:lpstr>
      <vt:lpstr>'Tables 4 &amp; 5'!Print_Area</vt:lpstr>
      <vt:lpstr>'TABLE 10'!Print_Titles</vt:lpstr>
      <vt:lpstr>'TABLE 18'!Print_Titles</vt:lpstr>
    </vt:vector>
  </TitlesOfParts>
  <Manager>Christopher Kam</Manager>
  <Company>HVCB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2007 Annual Report</dc:title>
  <dc:creator>Daniel See</dc:creator>
  <dc:description>Finalized and Balanced Visitor Days</dc:description>
  <cp:lastModifiedBy>Lawrence Liu</cp:lastModifiedBy>
  <cp:lastPrinted>2015-07-21T22:03:51Z</cp:lastPrinted>
  <dcterms:created xsi:type="dcterms:W3CDTF">1998-08-03T16:17:29Z</dcterms:created>
  <dcterms:modified xsi:type="dcterms:W3CDTF">2015-08-12T18:41:21Z</dcterms:modified>
  <cp:category>Report Tables</cp:category>
</cp:coreProperties>
</file>